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Řad ulice Debřská" sheetId="2" r:id="rId2"/>
    <sheet name="02 - Vedlejší a ostaní ná..." sheetId="3" r:id="rId3"/>
  </sheets>
  <definedNames>
    <definedName name="_xlnm.Print_Area" localSheetId="0">'Rekapitulace stavby'!$D$4:$AO$76,'Rekapitulace stavby'!$C$82:$AQ$97</definedName>
    <definedName name="_xlnm._FilterDatabase" localSheetId="1" hidden="1">'01 - Řad ulice Debřská'!$C$129:$K$545</definedName>
    <definedName name="_xlnm.Print_Area" localSheetId="1">'01 - Řad ulice Debřská'!$C$4:$J$76,'01 - Řad ulice Debřská'!$C$82:$J$111,'01 - Řad ulice Debřská'!$C$117:$K$545</definedName>
    <definedName name="_xlnm._FilterDatabase" localSheetId="2" hidden="1">'02 - Vedlejší a ostaní ná...'!$C$121:$K$179</definedName>
    <definedName name="_xlnm.Print_Area" localSheetId="2">'02 - Vedlejší a ostaní ná...'!$C$4:$J$76,'02 - Vedlejší a ostaní ná...'!$C$82:$J$103,'02 - Vedlejší a ostaní ná...'!$C$109:$K$179</definedName>
    <definedName name="_xlnm.Print_Titles" localSheetId="0">'Rekapitulace stavby'!$92:$92</definedName>
    <definedName name="_xlnm.Print_Titles" localSheetId="1">'01 - Řad ulice Debřská'!$129:$129</definedName>
    <definedName name="_xlnm.Print_Titles" localSheetId="2">'02 - Vedlejší a ostaní ná...'!$121:$121</definedName>
  </definedNames>
  <calcPr fullCalcOnLoad="1"/>
</workbook>
</file>

<file path=xl/sharedStrings.xml><?xml version="1.0" encoding="utf-8"?>
<sst xmlns="http://schemas.openxmlformats.org/spreadsheetml/2006/main" count="5576" uniqueCount="973">
  <si>
    <t>Export Komplet</t>
  </si>
  <si>
    <t/>
  </si>
  <si>
    <t>2.0</t>
  </si>
  <si>
    <t>ZAMOK</t>
  </si>
  <si>
    <t>False</t>
  </si>
  <si>
    <t>{e402b8fe-91dd-4de2-8981-5d7199c3ff0d}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</si>
  <si>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</si>
  <si>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</si>
  <si>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</si>
  <si>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</si>
  <si>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</si>
  <si>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</si>
  <si>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</si>
  <si>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</si>
  <si>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20160238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</si>
  <si>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</si>
  <si>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</si>
  <si>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Výstavba kanalizace Kosmonosy západ - ulice Debřská - vodovod</t>
  </si>
  <si>
    <t>KSO:</t>
  </si>
  <si>
    <t>827 13 32</t>
  </si>
  <si>
    <t>CC-CZ:</t>
  </si>
  <si>
    <t>Místo:</t>
  </si>
  <si>
    <t>Kosmonosy</t>
  </si>
  <si>
    <t>Datum:</t>
  </si>
  <si>
    <t>7. 2. 2019</t>
  </si>
  <si>
    <t>Zadavatel:</t>
  </si>
  <si>
    <t>IČ:</t>
  </si>
  <si>
    <t>46356983</t>
  </si>
  <si>
    <t>Vodovody a kanalizace Mladá Boleslav, a.s.</t>
  </si>
  <si>
    <t>DIČ:</t>
  </si>
  <si>
    <t>CZ46356983</t>
  </si>
  <si>
    <t>Uchazeč:</t>
  </si>
  <si>
    <t>Vyplň údaj</t>
  </si>
  <si>
    <t>Projektant:</t>
  </si>
  <si>
    <t>26003236</t>
  </si>
  <si>
    <t>ŠINDLAR s.r.o.</t>
  </si>
  <si>
    <t>CZ 260 03 236</t>
  </si>
  <si>
    <t>True</t>
  </si>
  <si>
    <t>Zpracovatel:</t>
  </si>
  <si>
    <t>Roman Bárta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</si>
  <si>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</si>
  <si>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</si>
  <si>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</si>
  <si>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</si>
  <si>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</si>
  <si>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</si>
  <si>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</si>
  <si>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</si>
  <si>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</si>
  <si>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</si>
  <si>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</si>
  <si>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</si>
  <si>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</si>
  <si>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</si>
  <si>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</si>
  <si>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</si>
  <si>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</si>
  <si>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</si>
  <si>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</si>
  <si>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</si>
  <si>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</si>
  <si>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</si>
  <si>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</si>
  <si>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</si>
  <si>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</si>
  <si>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</si>
  <si>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</si>
  <si>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</si>
  <si>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</si>
  <si>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</si>
  <si>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</si>
  <si>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</si>
  <si>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</si>
  <si>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</si>
  <si>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</si>
  <si>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</si>
  <si>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</si>
  <si>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</si>
  <si>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</si>
  <si>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</si>
  <si>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</si>
  <si>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</si>
  <si>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</si>
  <si>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</si>
  <si>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</si>
  <si>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</si>
  <si>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</si>
  <si>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</si>
  <si>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Řad ulice Debřská</t>
  </si>
  <si>
    <t>STA</t>
  </si>
  <si>
    <t>1</t>
  </si>
  <si>
    <t>{8325c975-d938-4fb5-b340-56c042a83ccf}</t>
  </si>
  <si>
    <t>2</t>
  </si>
  <si>
    <t>02</t>
  </si>
  <si>
    <t>Vedlejší a ostaní náklady</t>
  </si>
  <si>
    <t>{0b36fcb8-83c6-4387-acc0-a1c6b995958f}</t>
  </si>
  <si>
    <t>KRYCÍ LIST SOUPISU PRACÍ</t>
  </si>
  <si>
    <t>Objekt:</t>
  </si>
  <si>
    <t>01 - Řad ulice Debřská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</si>
  <si>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</si>
  <si>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</si>
  <si>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</si>
  <si>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</si>
  <si>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</si>
  <si>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</si>
  <si>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</si>
  <si>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</si>
  <si>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</si>
  <si>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</si>
  <si>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</si>
  <si>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</si>
  <si>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</si>
  <si>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</si>
  <si>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</si>
  <si>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</si>
  <si>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</si>
  <si>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</si>
  <si>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</si>
  <si>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</si>
  <si>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</si>
  <si>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</si>
  <si>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</si>
  <si>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</si>
  <si>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</si>
  <si>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</si>
  <si>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</si>
  <si>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</si>
  <si>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</si>
  <si>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</si>
  <si>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</si>
  <si>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</si>
  <si>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</si>
  <si>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</si>
  <si>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</si>
  <si>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</si>
  <si>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</si>
  <si>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</si>
  <si>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</si>
  <si>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</si>
  <si>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2019 01</t>
  </si>
  <si>
    <t>4</t>
  </si>
  <si>
    <t>-1520802983</t>
  </si>
  <si>
    <t>P</t>
  </si>
  <si>
    <t>Poznámka k položce:
hmotnost sutě 0,26 t/m2</t>
  </si>
  <si>
    <t>VV</t>
  </si>
  <si>
    <t>výkres D.4.5</t>
  </si>
  <si>
    <t>délky dle tabulky kubatur</t>
  </si>
  <si>
    <t>13,08*(1,1+0,5+0,5) "dlažba</t>
  </si>
  <si>
    <t>264,05*2,0 "podél krajnice</t>
  </si>
  <si>
    <t>Součet</t>
  </si>
  <si>
    <t>113107164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</si>
  <si>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</si>
  <si>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-1600427869</t>
  </si>
  <si>
    <t>Poznámka k položce:
hmotnost sutě 0,58 t/m2</t>
  </si>
  <si>
    <t>59,46*1,1 "štěrk</t>
  </si>
  <si>
    <t>264,05*0,5 "krajnice</t>
  </si>
  <si>
    <t>13,08*1,1+264,05*0,5  "dlažba</t>
  </si>
  <si>
    <t>3</t>
  </si>
  <si>
    <t>113107170</t>
  </si>
  <si>
    <t>Odstranění podkladů nebo krytů strojně plochy jednotlivě přes 50 m2 do 200 m2 s přemístěním hmot na skládku na vzdálenost do 20 m nebo s naložením na dopravní prostředek z betonu prostého, o tl. vrstvy do 100 mm</t>
  </si>
  <si>
    <t>-24241649</t>
  </si>
  <si>
    <t>Poznámka k položce:
hmotnost sutě 0,24 t/m2</t>
  </si>
  <si>
    <t>264,05*0,5 "pod žlabovkami</t>
  </si>
  <si>
    <t>113204111</t>
  </si>
  <si>
    <t>Vytrhání obrub  s vybouráním lože, s přemístěním hmot na skládku na vzdálenost do 3 m nebo s naložením na dopravní prostředek záhonových</t>
  </si>
  <si>
    <t>m</t>
  </si>
  <si>
    <t>-2027422872</t>
  </si>
  <si>
    <t>Poznámka k položce:
hmotnost sutě 0,04 t/m</t>
  </si>
  <si>
    <t>265,0 "podél krajnice</t>
  </si>
  <si>
    <t>2,0+2,0</t>
  </si>
  <si>
    <t>5</t>
  </si>
  <si>
    <t>115101201</t>
  </si>
  <si>
    <t>Čerpání vody na dopravní výšku do 10 m s uvažovaným průměrným přítokem do 500 l/min</t>
  </si>
  <si>
    <t>hod</t>
  </si>
  <si>
    <t>857744432</t>
  </si>
  <si>
    <t>6</t>
  </si>
  <si>
    <t>115101301</t>
  </si>
  <si>
    <t>Pohotovost záložní čerpací soupravy pro dopravní výšku do 10 m s uvažovaným průměrným přítokem do 500 l/min</t>
  </si>
  <si>
    <t>den</t>
  </si>
  <si>
    <t>168877284</t>
  </si>
  <si>
    <t>7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</si>
  <si>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</si>
  <si>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</si>
  <si>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1102975213</t>
  </si>
  <si>
    <t>výkres D.2.2.1.</t>
  </si>
  <si>
    <t>3*1,1</t>
  </si>
  <si>
    <t>8</t>
  </si>
  <si>
    <t>121101103</t>
  </si>
  <si>
    <t>Sejmutí ornice nebo lesní půdy  s vodorovným přemístěním na hromady v místě upotřebení nebo na dočasné či trvalé skládky se složením, na vzdálenost přes 100 do 250 m</t>
  </si>
  <si>
    <t>m3</t>
  </si>
  <si>
    <t>-1627197130</t>
  </si>
  <si>
    <t>délka dle tabulky kubatur</t>
  </si>
  <si>
    <t>342,18*1,1*0,2 "tráva</t>
  </si>
  <si>
    <t>9</t>
  </si>
  <si>
    <t>130001101</t>
  </si>
  <si>
    <t>Příplatek k cenám hloubených vykopávek za ztížení vykopávky  v blízkosti podzemního vedení nebo výbušnin pro jakoukoliv třídu horniny</t>
  </si>
  <si>
    <t>91852813</t>
  </si>
  <si>
    <t>(3)*2*0,5*1,1*(1,78+0,15)</t>
  </si>
  <si>
    <t>10</t>
  </si>
  <si>
    <t>131201201</t>
  </si>
  <si>
    <t>Hloubení zapažených jam a zářezů  s urovnáním dna do předepsaného profilu a spádu v hornině tř. 3 do 100 m3</t>
  </si>
  <si>
    <t>-842841330</t>
  </si>
  <si>
    <t>pro distriktní šachtu</t>
  </si>
  <si>
    <t>výkres D.4.6</t>
  </si>
  <si>
    <t>50% výkopu</t>
  </si>
  <si>
    <t>5,7*3,5*3,06*0,5</t>
  </si>
  <si>
    <t>11</t>
  </si>
  <si>
    <t>131201209</t>
  </si>
  <si>
    <t>Hloubení zapažených jam a zářezů  s urovnáním dna do předepsaného profilu a spádu Příplatek k cenám za lepivost horniny tř. 3</t>
  </si>
  <si>
    <t>1846327475</t>
  </si>
  <si>
    <t>Poznámka k položce:
příplatek 30%</t>
  </si>
  <si>
    <t>30,524*0,3 'Přepočtené koeficientem množství</t>
  </si>
  <si>
    <t>12</t>
  </si>
  <si>
    <t>131301201</t>
  </si>
  <si>
    <t>Hloubení zapažených jam a zářezů  s urovnáním dna do předepsaného profilu a spádu v hornině tř. 4 do 100 m3</t>
  </si>
  <si>
    <t>1097645007</t>
  </si>
  <si>
    <t>13</t>
  </si>
  <si>
    <t>131301209</t>
  </si>
  <si>
    <t>Hloubení zapažených jam a zářezů  s urovnáním dna do předepsaného profilu a spádu Příplatek k cenám za lepivost horniny tř. 4</t>
  </si>
  <si>
    <t>-1659125538</t>
  </si>
  <si>
    <t>14</t>
  </si>
  <si>
    <t>132201202</t>
  </si>
  <si>
    <t>Hloubení zapažených i nezapažených rýh šířky přes 600 do 2 000 mm  s urovnáním dna do předepsaného profilu a spádu v hornině tř. 3 přes 100 do 1 000 m3</t>
  </si>
  <si>
    <t>1111332586</t>
  </si>
  <si>
    <t>výkres D.2.2.1., D.4.5</t>
  </si>
  <si>
    <t>dle tabulky kubatur</t>
  </si>
  <si>
    <t>48 % výkopu</t>
  </si>
  <si>
    <t>1049,45*0,48</t>
  </si>
  <si>
    <t>132201209</t>
  </si>
  <si>
    <t>Hloubení zapažených i nezapažených rýh šířky přes 600 do 2 000 mm  s urovnáním dna do předepsaného profilu a spádu v hornině tř. 3 Příplatek k cenám za lepivost horniny tř. 3</t>
  </si>
  <si>
    <t>1657493837</t>
  </si>
  <si>
    <t>503,736*0,3 'Přepočtené koeficientem množství</t>
  </si>
  <si>
    <t>16</t>
  </si>
  <si>
    <t>132301203</t>
  </si>
  <si>
    <t>Hloubení zapažených i nezapažených rýh šířky přes 600 do 2 000 mm  s urovnáním dna do předepsaného profilu a spádu v hornině tř. 4 přes 1 000 do 5 000 m3</t>
  </si>
  <si>
    <t>342193315</t>
  </si>
  <si>
    <t>50 % výkopu</t>
  </si>
  <si>
    <t>1049,45*0,5</t>
  </si>
  <si>
    <t>17</t>
  </si>
  <si>
    <t>132301209</t>
  </si>
  <si>
    <t>Hloubení zapažených i nezapažených rýh šířky přes 600 do 2 000 mm  s urovnáním dna do předepsaného profilu a spádu v hornině tř. 4 Příplatek k cenám za lepivost horniny tř. 4</t>
  </si>
  <si>
    <t>1275867768</t>
  </si>
  <si>
    <t>524,725*0,3 'Přepočtené koeficientem množství</t>
  </si>
  <si>
    <t>18</t>
  </si>
  <si>
    <t>132401201-R</t>
  </si>
  <si>
    <t>Hloubení zapažených i nezapažených rýh šířky přes 600 do 2 000 mm  s urovnáním dna do předepsaného profilu a spádu skalní frézou v hornině tř. 5 pro jakékoliv množství s naložením na dopravní prostředek</t>
  </si>
  <si>
    <t>-1863421220</t>
  </si>
  <si>
    <t>2 % výkopu</t>
  </si>
  <si>
    <t>1049,45*0,02</t>
  </si>
  <si>
    <t>19</t>
  </si>
  <si>
    <t>151101201</t>
  </si>
  <si>
    <t>Zřízení pažení stěn výkopu bez rozepření nebo vzepření  příložné, hloubky do 4 m</t>
  </si>
  <si>
    <t>-1340762634</t>
  </si>
  <si>
    <t>2*(5,7+3,5)*3,06</t>
  </si>
  <si>
    <t>20</t>
  </si>
  <si>
    <t>151101211</t>
  </si>
  <si>
    <t>Odstranění pažení stěn výkopu  s uložením pažin na vzdálenost do 3 m od okraje výkopu příložné, hloubky do 4 m</t>
  </si>
  <si>
    <t>-1803267885</t>
  </si>
  <si>
    <t>151101301</t>
  </si>
  <si>
    <t>Zřízení rozepření zapažených stěn výkopů  s potřebným přepažováním při roubení příložném, hloubky do 4 m</t>
  </si>
  <si>
    <t>1873993725</t>
  </si>
  <si>
    <t>5,7*3,5*3,06</t>
  </si>
  <si>
    <t>22</t>
  </si>
  <si>
    <t>151101311</t>
  </si>
  <si>
    <t>Odstranění rozepření stěn výkopů  s uložením materiálu na vzdálenost do 3 m od okraje výkopu roubení příložného, hloubky do 4 m</t>
  </si>
  <si>
    <t>521976584</t>
  </si>
  <si>
    <t>23</t>
  </si>
  <si>
    <t>151811131</t>
  </si>
  <si>
    <t>Zřízení pažicích boxů pro pažení a rozepření stěn rýh podzemního vedení hloubka výkopu do 4 m, šířka do 1,2 m</t>
  </si>
  <si>
    <t>1492878636</t>
  </si>
  <si>
    <t>D.4.5</t>
  </si>
  <si>
    <t>2414,44</t>
  </si>
  <si>
    <t>24</t>
  </si>
  <si>
    <t>151811231</t>
  </si>
  <si>
    <t>Odstranění pažicích boxů pro pažení a rozepření stěn rýh podzemního vedení hloubka výkopu do 4 m, šířka do 1,2 m</t>
  </si>
  <si>
    <t>-919150182</t>
  </si>
  <si>
    <t>dle položky zřízení</t>
  </si>
  <si>
    <t>25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</si>
  <si>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</si>
  <si>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</si>
  <si>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-1691310340</t>
  </si>
  <si>
    <t xml:space="preserve">Poznámka k položce:
Procento svislého podílu dle úvodu ceníku 001 zemní práce kapitola 8 
- v množství výkopku rýhy přes 100  m3 50 % z celkového výkopku
</t>
  </si>
  <si>
    <t>dle položek hloubení rýh tř. 3-4</t>
  </si>
  <si>
    <t>(503,736+524,725)*0,5</t>
  </si>
  <si>
    <t>dle položek hloubení jam</t>
  </si>
  <si>
    <t>30,524+30,524</t>
  </si>
  <si>
    <t>26</t>
  </si>
  <si>
    <t>161101151</t>
  </si>
  <si>
    <t>Svislé přemístění výkopku  bez naložení do dopravní nádoby avšak s vyprázdněním dopravní nádoby na hromadu nebo do dopravního prostředku z horniny tř. 5 až 7, při hloubce výkopu přes 1 do 2,5 m</t>
  </si>
  <si>
    <t>-420606524</t>
  </si>
  <si>
    <t>Poznámka k položce:
Procento svislého podílu dle úvodu ceníku 001 zemní práce kapitola 8 
- v množství výkopku rýhy přes 100  m3 50 % z celkového výkopku</t>
  </si>
  <si>
    <t>dle položky hloubení rýh tř. 5</t>
  </si>
  <si>
    <t>20,989*0,5</t>
  </si>
  <si>
    <t>27</t>
  </si>
  <si>
    <t>162401102-R</t>
  </si>
  <si>
    <t>Mezideponie výkopku/sypaniny z horniny tř. 1 až 4</t>
  </si>
  <si>
    <t>1762764687</t>
  </si>
  <si>
    <t>zemina pro zpětný zásyp rýhy</t>
  </si>
  <si>
    <t>- přesun výkopku na mezideponiii  a zpět</t>
  </si>
  <si>
    <t>- naložení výkopku na mezideponii</t>
  </si>
  <si>
    <t>92,82 "rýha</t>
  </si>
  <si>
    <t>47,636*0,2</t>
  </si>
  <si>
    <t>28</t>
  </si>
  <si>
    <t>162701105-R</t>
  </si>
  <si>
    <t>Likvidace přebytečné zeminy v souladu s platnou legislativou o odpadech</t>
  </si>
  <si>
    <t>-1880520673</t>
  </si>
  <si>
    <t xml:space="preserve">- vodorovný přesun sypaniny </t>
  </si>
  <si>
    <t>- poplatek za uložení</t>
  </si>
  <si>
    <t>503,736+524,725+20,989+30,524+30,524 "výkop</t>
  </si>
  <si>
    <t>-(95,62+9,527) "zpětný zásyp</t>
  </si>
  <si>
    <t>29</t>
  </si>
  <si>
    <t>174101101</t>
  </si>
  <si>
    <t>Zásyp sypaninou z jakékoliv horniny  s uložením výkopku ve vrstvách se zhutněním jam, šachet, rýh nebo kolem objektů v těchto vykopávkách</t>
  </si>
  <si>
    <t>-1297475853</t>
  </si>
  <si>
    <t>20% přetříděná zemina, 80% náhradní zemina</t>
  </si>
  <si>
    <t>rýha</t>
  </si>
  <si>
    <t>565,57 "náhradní zemina</t>
  </si>
  <si>
    <t>95,62 "přetříděná zemina</t>
  </si>
  <si>
    <t>Mezisoučet</t>
  </si>
  <si>
    <t>okolo šachty</t>
  </si>
  <si>
    <t>30,524+30,524 "výkop</t>
  </si>
  <si>
    <t>-(0,683+1,024) "podkladní konstrukce</t>
  </si>
  <si>
    <t>-3,7*1,55*2,041 "objem vytlačený šachtou</t>
  </si>
  <si>
    <t>30</t>
  </si>
  <si>
    <t>M</t>
  </si>
  <si>
    <t>5833120280</t>
  </si>
  <si>
    <t>zemina vhodná ke zhutnění pro dosažení projektem požadovaných parametrů Edef2</t>
  </si>
  <si>
    <t>t</t>
  </si>
  <si>
    <t>1653630912</t>
  </si>
  <si>
    <t>kterou zakoupí dodavatel, případně kamenivo drcené frakce 0-63</t>
  </si>
  <si>
    <t>565,57</t>
  </si>
  <si>
    <t>47,636*0,8</t>
  </si>
  <si>
    <t>31</t>
  </si>
  <si>
    <t>174201101-R</t>
  </si>
  <si>
    <t>Zásyp sypaninou z jakékoliv horniny  s uložením výkopku ve vrstvách bez zhutnění jam, šachet, rýh nebo kolem objektů v těchto vykopávkách.  Příplatek k ceně za prohození sypaniny sítem.</t>
  </si>
  <si>
    <t>-342008206</t>
  </si>
  <si>
    <t>95,62+9,527</t>
  </si>
  <si>
    <t>32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</si>
  <si>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</si>
  <si>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</si>
  <si>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1772761353</t>
  </si>
  <si>
    <t>250,46</t>
  </si>
  <si>
    <t>33</t>
  </si>
  <si>
    <t>58337310</t>
  </si>
  <si>
    <t>štěrkopísek frakce 0/4</t>
  </si>
  <si>
    <t>1380964890</t>
  </si>
  <si>
    <t>Poznámka k položce:
hmotnost 2,0 t/m3</t>
  </si>
  <si>
    <t>250,46*2 'Přepočtené koeficientem množství</t>
  </si>
  <si>
    <t>34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</si>
  <si>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</si>
  <si>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</si>
  <si>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-583532250</t>
  </si>
  <si>
    <t>342,18*2,0</t>
  </si>
  <si>
    <t>35</t>
  </si>
  <si>
    <t>181301103</t>
  </si>
  <si>
    <t>Rozprostření a urovnání ornice v rovině nebo ve svahu sklonu do 1:5 při souvislé ploše do 500 m2, tl. vrstvy přes 150 do 200 mm</t>
  </si>
  <si>
    <t>370449</t>
  </si>
  <si>
    <t>342,18*1,01</t>
  </si>
  <si>
    <t>Zakládání</t>
  </si>
  <si>
    <t>36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</si>
  <si>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</si>
  <si>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</si>
  <si>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-432364065</t>
  </si>
  <si>
    <t>264,05 "pod žlabovky</t>
  </si>
  <si>
    <t>37</t>
  </si>
  <si>
    <t>213311113</t>
  </si>
  <si>
    <t>Polštáře zhutněné pod základy  z kameniva hrubého drceného, frakce 16 - 63 mm</t>
  </si>
  <si>
    <t>563942484</t>
  </si>
  <si>
    <t>pod distriktní šachtu</t>
  </si>
  <si>
    <t>3,9*1,75*0,1</t>
  </si>
  <si>
    <t>Svislé a kompletní konstrukce</t>
  </si>
  <si>
    <t>38</t>
  </si>
  <si>
    <t>320101114-R</t>
  </si>
  <si>
    <t>Osazení betonových a železobetonových prefabrikátů hmotnosti jednotlivě přes 7 000 do 10 000 kg</t>
  </si>
  <si>
    <t>ks</t>
  </si>
  <si>
    <t>1404924334</t>
  </si>
  <si>
    <t>1 "distriktní šachta, včetně komínku</t>
  </si>
  <si>
    <t>39</t>
  </si>
  <si>
    <t>592001</t>
  </si>
  <si>
    <t>prefabrikovaná armaturní šachta 2100x3200x2100</t>
  </si>
  <si>
    <t>682683405</t>
  </si>
  <si>
    <t>systémová prefabrikovaná armaturní šachta 3,4x1270x1945</t>
  </si>
  <si>
    <t>dodání výrobcem vč. vstupního komínku 900x900x400 mm</t>
  </si>
  <si>
    <t>včetně pozinkovaného žebříku a teleskopického madla</t>
  </si>
  <si>
    <t>včetně vstupního poklopu 700x700mm tl. 50 mm, kompozitní s uzamykáním, tř. zatížení B125</t>
  </si>
  <si>
    <t>včetně vyspádovaného dna</t>
  </si>
  <si>
    <t>včetně kabelové průchodky pro napájení vodoměru</t>
  </si>
  <si>
    <t>Vodorovné konstrukce</t>
  </si>
  <si>
    <t>40</t>
  </si>
  <si>
    <t>451317777</t>
  </si>
  <si>
    <t>Podklad nebo lože pod dlažbu (přídlažbu)  v ploše vodorovné nebo ve sklonu do 1:5, tloušťky od 50 do 100 mm z betonu prostého</t>
  </si>
  <si>
    <t>990761751</t>
  </si>
  <si>
    <t>výkres D.3.4.</t>
  </si>
  <si>
    <t>2,3*1,8 "nad šachtou</t>
  </si>
  <si>
    <t>41</t>
  </si>
  <si>
    <t>451541111</t>
  </si>
  <si>
    <t>Lože pod potrubí, stoky a drobné objekty v otevřeném výkopu ze štěrkodrtě 0-63 mm</t>
  </si>
  <si>
    <t>1973817745</t>
  </si>
  <si>
    <t>hydrantová drenáž</t>
  </si>
  <si>
    <t>1*0,5</t>
  </si>
  <si>
    <t>42</t>
  </si>
  <si>
    <t>451573111</t>
  </si>
  <si>
    <t>Lože pod potrubí, stoky a drobné objekty v otevřeném výkopu z písku a štěrkopísku do 63 mm</t>
  </si>
  <si>
    <t>-1169389494</t>
  </si>
  <si>
    <t>112,0</t>
  </si>
  <si>
    <t>43</t>
  </si>
  <si>
    <t>452311151</t>
  </si>
  <si>
    <t>Podkladní a zajišťovací konstrukce z betonu prostého v otevřeném výkopu desky pod potrubí, stoky a drobné objekty z betonu tř. C 20/25</t>
  </si>
  <si>
    <t>-12314059</t>
  </si>
  <si>
    <t>3,9*1,75*0,15</t>
  </si>
  <si>
    <t>44</t>
  </si>
  <si>
    <t>452313151</t>
  </si>
  <si>
    <t>Podkladní a zajišťovací konstrukce z betonu prostého v otevřeném výkopu bloky pro potrubí z betonu tř. C 20/25</t>
  </si>
  <si>
    <t>1870514571</t>
  </si>
  <si>
    <t>výkres D.2.3.1</t>
  </si>
  <si>
    <t>22*0,2*0,8*0,25 "OB1</t>
  </si>
  <si>
    <t>1*0,25*0,3*0,3 "OB2</t>
  </si>
  <si>
    <t>1*0,3*0,55*0,4 "OB3</t>
  </si>
  <si>
    <t>45</t>
  </si>
  <si>
    <t>452351101</t>
  </si>
  <si>
    <t>Bednění podkladních a zajišťovacích konstrukcí v otevřeném výkopu desek nebo sedlových loží pod potrubí, stoky a drobné objekty</t>
  </si>
  <si>
    <t>2130987998</t>
  </si>
  <si>
    <t>2*(3,9+1,75)*0,15</t>
  </si>
  <si>
    <t>Komunikace pozemní</t>
  </si>
  <si>
    <t>46</t>
  </si>
  <si>
    <t>564231111</t>
  </si>
  <si>
    <t>Podklad nebo podsyp ze štěrkopísku ŠP  s rozprostřením, vlhčením a zhutněním, po zhutnění tl. 100 mm</t>
  </si>
  <si>
    <t>582751489</t>
  </si>
  <si>
    <t>47</t>
  </si>
  <si>
    <t>564752111</t>
  </si>
  <si>
    <t>Podklad nebo kryt z vibrovaného štěrku VŠ  s rozprostřením, vlhčením a zhutněním, po zhutnění tl. 150 mm</t>
  </si>
  <si>
    <t>969345350</t>
  </si>
  <si>
    <t>48</t>
  </si>
  <si>
    <t>564831111</t>
  </si>
  <si>
    <t>Podklad ze štěrkodrti ŠD  s rozprostřením a zhutněním, po zhutnění tl. 100 mm</t>
  </si>
  <si>
    <t>1957531870</t>
  </si>
  <si>
    <t>2*2,3*1,8 "nad šachtou</t>
  </si>
  <si>
    <t>49</t>
  </si>
  <si>
    <t>564861111</t>
  </si>
  <si>
    <t>Podklad ze štěrkodrti ŠD  s rozprostřením a zhutněním, po zhutnění tl. 200 mm</t>
  </si>
  <si>
    <t>747984367</t>
  </si>
  <si>
    <t>50</t>
  </si>
  <si>
    <t>564871116</t>
  </si>
  <si>
    <t>Podklad ze štěrkodrti ŠD  s rozprostřením a zhutněním, po zhutnění tl. 300 mm</t>
  </si>
  <si>
    <t>303789527</t>
  </si>
  <si>
    <t>264,05*0,5 "podél krajnice</t>
  </si>
  <si>
    <t>nad šachtou</t>
  </si>
  <si>
    <t>4,14</t>
  </si>
  <si>
    <t>51</t>
  </si>
  <si>
    <t>564951413</t>
  </si>
  <si>
    <t>Podklad nebo podsyp z asfaltového recyklátu  s rozprostřením a zhutněním, po zhutnění tl. 150 mm</t>
  </si>
  <si>
    <t>-1728641338</t>
  </si>
  <si>
    <t>52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</si>
  <si>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</si>
  <si>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</si>
  <si>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-1505304761</t>
  </si>
  <si>
    <t>z rozebrané dlažby, náhrada 10%</t>
  </si>
  <si>
    <t>2,3*1,8</t>
  </si>
  <si>
    <t>53</t>
  </si>
  <si>
    <t>592450380</t>
  </si>
  <si>
    <t>dlažba zámková profilová základní 20x16,5x6 cm přírodní</t>
  </si>
  <si>
    <t>959131002</t>
  </si>
  <si>
    <t>Poznámka k položce:
spotřeba: 36 kus/m2</t>
  </si>
  <si>
    <t>555,568*0,1</t>
  </si>
  <si>
    <t>Trubní vedení</t>
  </si>
  <si>
    <t>54</t>
  </si>
  <si>
    <t>851241131</t>
  </si>
  <si>
    <t>Montáž potrubí z trub litinových tlakových hrdlových  v otevřeném výkopu s integrovaným těsněním DN 80</t>
  </si>
  <si>
    <t>-389706423</t>
  </si>
  <si>
    <t>0,5 "sek v šachtě</t>
  </si>
  <si>
    <t>55</t>
  </si>
  <si>
    <t>552530008</t>
  </si>
  <si>
    <t>trouba vodovodní litinová hrdlová 6 m DN 80 mm</t>
  </si>
  <si>
    <t>-2119302956</t>
  </si>
  <si>
    <t>56</t>
  </si>
  <si>
    <t>851351131</t>
  </si>
  <si>
    <t>Montáž potrubí z trub litinových tlakových hrdlových  v otevřeném výkopu s integrovaným těsněním DN 200</t>
  </si>
  <si>
    <t>1910693371</t>
  </si>
  <si>
    <t>specifikace viz technické podmínky</t>
  </si>
  <si>
    <t>678,77</t>
  </si>
  <si>
    <t>sek v šachtě</t>
  </si>
  <si>
    <t>0,6</t>
  </si>
  <si>
    <t>57</t>
  </si>
  <si>
    <t>552530042</t>
  </si>
  <si>
    <t>trouba vodovodní litinová hrdlová dl 6m DN 200</t>
  </si>
  <si>
    <t>-1256095153</t>
  </si>
  <si>
    <t>58</t>
  </si>
  <si>
    <t>857242122</t>
  </si>
  <si>
    <t>Montáž litinových tvarovek na potrubí litinovém tlakovém jednoosých na potrubí z trub přírubových v otevřeném výkopu, kanálu nebo v šachtě DN 80</t>
  </si>
  <si>
    <t>kus</t>
  </si>
  <si>
    <t>1209709993</t>
  </si>
  <si>
    <t>1+1+2+1+1+1+1</t>
  </si>
  <si>
    <t>59</t>
  </si>
  <si>
    <t>HWL.854008000016</t>
  </si>
  <si>
    <t>TVAROVKA OBLOUK 45° 80</t>
  </si>
  <si>
    <t>-1612979286</t>
  </si>
  <si>
    <t>60</t>
  </si>
  <si>
    <t>HWL.853008000016</t>
  </si>
  <si>
    <t>TVAROVKA OBLOUK 90° 80</t>
  </si>
  <si>
    <t>-1063096385</t>
  </si>
  <si>
    <t>61</t>
  </si>
  <si>
    <t>HWL.505008020016</t>
  </si>
  <si>
    <t>KOLENO PATNÍ PŘÍRUBOVÉ DLOUHÉ 80</t>
  </si>
  <si>
    <t>-1857094642</t>
  </si>
  <si>
    <t>62</t>
  </si>
  <si>
    <t>HWL.850008020016</t>
  </si>
  <si>
    <t>TVAROVKA FF KUS 80/200</t>
  </si>
  <si>
    <t>1422523927</t>
  </si>
  <si>
    <t>63</t>
  </si>
  <si>
    <t>HWL.850008050016</t>
  </si>
  <si>
    <t>TVAROVKA FF KUS 80/500</t>
  </si>
  <si>
    <t>-1680103589</t>
  </si>
  <si>
    <t>64</t>
  </si>
  <si>
    <t>HWL.760208009816</t>
  </si>
  <si>
    <t>PŘÍRUBA - TAH - LITINA 80/98</t>
  </si>
  <si>
    <t>-717281086</t>
  </si>
  <si>
    <t>65</t>
  </si>
  <si>
    <t>HWL.810008000116</t>
  </si>
  <si>
    <t>PŘÍRUBA VNITŘNÍ ZÁVIT 80-1''</t>
  </si>
  <si>
    <t>-1198908399</t>
  </si>
  <si>
    <t>66</t>
  </si>
  <si>
    <t>857244122</t>
  </si>
  <si>
    <t>Montáž litinových tvarovek na potrubí litinovém tlakovém odbočných na potrubí z trub přírubových v otevřeném výkopu, kanálu nebo v šachtě DN 80</t>
  </si>
  <si>
    <t>-193396626</t>
  </si>
  <si>
    <t>67</t>
  </si>
  <si>
    <t>HWL.851008008016</t>
  </si>
  <si>
    <t>TVAROVKA T KUS 80-80</t>
  </si>
  <si>
    <t>-1391274269</t>
  </si>
  <si>
    <t>68</t>
  </si>
  <si>
    <t>857311141-R</t>
  </si>
  <si>
    <t>Montáž litinových tvarovek na potrubí litinovém tlakovém jednoosých na potrubí z trub hrdlových v otevřeném výkopu, kanálu nebo v šachtě s těsnícím nebo zámkovým spojem DN 200</t>
  </si>
  <si>
    <t>789823262</t>
  </si>
  <si>
    <t>69</t>
  </si>
  <si>
    <t>43020R</t>
  </si>
  <si>
    <t>SPOJKA U-EXPRES 200/200</t>
  </si>
  <si>
    <t>-520708925</t>
  </si>
  <si>
    <t>70</t>
  </si>
  <si>
    <t>857311151-R</t>
  </si>
  <si>
    <t>Montáž litinových tvarovek na potrubí litinovém tlakovém jednoosých na potrubí z trub hrdlových v otevřeném výkopu, kanálu nebo v šachtě s přírubovým koncem DN 200</t>
  </si>
  <si>
    <t>2016216039</t>
  </si>
  <si>
    <t>71</t>
  </si>
  <si>
    <t>HWL.U00020000010</t>
  </si>
  <si>
    <t>TVAROVKA HRDLOVÁ TYTON U-kus 200</t>
  </si>
  <si>
    <t>1123003018</t>
  </si>
  <si>
    <t>72</t>
  </si>
  <si>
    <t>857313151-R</t>
  </si>
  <si>
    <t>Montáž litinových tvarovek na potrubí litinovém tlakovém odbočných na potrubí z trub hrdlových v otevřeném výkopu, kanálu nebo v šachtě s přírubovým koncem DN 200</t>
  </si>
  <si>
    <t>-1593531816</t>
  </si>
  <si>
    <t>73</t>
  </si>
  <si>
    <t>HWL.MMA020008010</t>
  </si>
  <si>
    <t>TVAROVKA HRDLOVÁ TYTON MMA-kus 200/80</t>
  </si>
  <si>
    <t>-2059636612</t>
  </si>
  <si>
    <t>74</t>
  </si>
  <si>
    <t>857351131</t>
  </si>
  <si>
    <t>Montáž litinových tvarovek na potrubí litinovém tlakovém jednoosých na potrubí z trub hrdlových v otevřeném výkopu, kanálu nebo v šachtě s integrovaným těsněním DN 200</t>
  </si>
  <si>
    <t>-1244041764</t>
  </si>
  <si>
    <t>7+1+4</t>
  </si>
  <si>
    <t>75</t>
  </si>
  <si>
    <t>HWL.MMK120000010</t>
  </si>
  <si>
    <t>TVAROVKA HRDLOVÁ TYTON MMK-kus 11° 200</t>
  </si>
  <si>
    <t>1755850807</t>
  </si>
  <si>
    <t>76</t>
  </si>
  <si>
    <t>HWL.MMK220000010</t>
  </si>
  <si>
    <t>TVAROVKA HRDLOVÁ TYTON MMK-kus 22° 200</t>
  </si>
  <si>
    <t>944099563</t>
  </si>
  <si>
    <t>77</t>
  </si>
  <si>
    <t>HWL.MMK420000010</t>
  </si>
  <si>
    <t>TVAROVKA HRDLOVÁ TYTON MMK-kus 45° 200</t>
  </si>
  <si>
    <t>1592979959</t>
  </si>
  <si>
    <t>78</t>
  </si>
  <si>
    <t>857352122</t>
  </si>
  <si>
    <t>Montáž litinových tvarovek na potrubí litinovém tlakovém jednoosých na potrubí z trub přírubových v otevřeném výkopu, kanálu nebo v šachtě DN 200</t>
  </si>
  <si>
    <t>1578957754</t>
  </si>
  <si>
    <t>2+1+2</t>
  </si>
  <si>
    <t>79</t>
  </si>
  <si>
    <t>HWL.850020000010</t>
  </si>
  <si>
    <t>TVAROVKA FF KUS 200/1000</t>
  </si>
  <si>
    <t>-1169107776</t>
  </si>
  <si>
    <t>80</t>
  </si>
  <si>
    <t>HWL.760220022210</t>
  </si>
  <si>
    <t>PŘÍRUBA - TAH - LITINA 200/222</t>
  </si>
  <si>
    <t>1500459577</t>
  </si>
  <si>
    <t>81</t>
  </si>
  <si>
    <t>HWL.760120021910R</t>
  </si>
  <si>
    <t>KOTEVNÍ PŘÍRUBA - 200</t>
  </si>
  <si>
    <t>1461698605</t>
  </si>
  <si>
    <t>82</t>
  </si>
  <si>
    <t>857354122</t>
  </si>
  <si>
    <t>Montáž litinových tvarovek na potrubí litinovém tlakovém odbočných na potrubí z trub přírubových v otevřeném výkopu, kanálu nebo v šachtě DN 200</t>
  </si>
  <si>
    <t>-704834468</t>
  </si>
  <si>
    <t>83</t>
  </si>
  <si>
    <t>HWL.851020008010</t>
  </si>
  <si>
    <t>TVAROVKA T KUS 200-80</t>
  </si>
  <si>
    <t>1057377138</t>
  </si>
  <si>
    <t>84</t>
  </si>
  <si>
    <t>891163221</t>
  </si>
  <si>
    <t>Montáž vodovodních armatur na potrubí ventilů odvzdušňovacích nebo zavzdušňovacích mechanických a plovákových závitových na venkovních řadech DN 25</t>
  </si>
  <si>
    <t>1537893408</t>
  </si>
  <si>
    <t>85</t>
  </si>
  <si>
    <t>HWL.987600100016</t>
  </si>
  <si>
    <t>VENTIL  ODVZDUŠŇOVACÍ PN 1-16 1'' PN 1-16</t>
  </si>
  <si>
    <t>-866210303</t>
  </si>
  <si>
    <t>1 "dodávka Vak MB</t>
  </si>
  <si>
    <t>86</t>
  </si>
  <si>
    <t>891181222-R</t>
  </si>
  <si>
    <t>Montáž vodovodních armatur na potrubí šoupátek nebo klapek uzavíracích v šachtách s ručním kolečkem DN 25</t>
  </si>
  <si>
    <t>-468835993</t>
  </si>
  <si>
    <t>87</t>
  </si>
  <si>
    <t>HWL.260003402516</t>
  </si>
  <si>
    <t>ŠOUPÁTKO ISO DOMOVNÍ PŘÍPOJKY 25</t>
  </si>
  <si>
    <t>209785292</t>
  </si>
  <si>
    <t>88</t>
  </si>
  <si>
    <t>891241112</t>
  </si>
  <si>
    <t>Montáž vodovodních armatur na potrubí šoupátek nebo klapek uzavíracích v otevřeném výkopu nebo v šachtách s osazením zemní soupravy (bez poklopů) DN 80</t>
  </si>
  <si>
    <t>1056726663</t>
  </si>
  <si>
    <t>89</t>
  </si>
  <si>
    <t>HWL.400208000016</t>
  </si>
  <si>
    <t>ŠOUPĚ E2 PŘÍRUBOVÉ KRÁTKÉ 80</t>
  </si>
  <si>
    <t>1626802528</t>
  </si>
  <si>
    <t>90</t>
  </si>
  <si>
    <t>HWL.950205010003</t>
  </si>
  <si>
    <t>SOUPRAVA ZEMNÍ TELESKOPICKÁ E2-1,3 -1,8 50-100 (1,3-1,8m)</t>
  </si>
  <si>
    <t>1792165344</t>
  </si>
  <si>
    <t>91</t>
  </si>
  <si>
    <t>891241222</t>
  </si>
  <si>
    <t>Montáž vodovodních armatur na potrubí šoupátek nebo klapek uzavíracích v šachtách s ručním kolečkem DN 80</t>
  </si>
  <si>
    <t>1541082482</t>
  </si>
  <si>
    <t>92</t>
  </si>
  <si>
    <t>HWL.400108000016</t>
  </si>
  <si>
    <t>ŠOUPĚ PŘÍRUBOVÉ KRÁTKÉ E1 CZ 80</t>
  </si>
  <si>
    <t>1505828009</t>
  </si>
  <si>
    <t>2 "dodávka Vak MB</t>
  </si>
  <si>
    <t>93</t>
  </si>
  <si>
    <t>HWL.7800080000002</t>
  </si>
  <si>
    <t>KOLO RUČNÍ 65-80</t>
  </si>
  <si>
    <t>1001931177</t>
  </si>
  <si>
    <t>94</t>
  </si>
  <si>
    <t>891241811-R</t>
  </si>
  <si>
    <t>Demontáž vodovodních armatur na potrubí  v otevřeném výkopu nebo v šachtách DN 80</t>
  </si>
  <si>
    <t>-1383899309</t>
  </si>
  <si>
    <t>hydrant na stávajícím řadu</t>
  </si>
  <si>
    <t>95</t>
  </si>
  <si>
    <t>891242312</t>
  </si>
  <si>
    <t>Montáž vodovodních armatur na potrubí vodoměrů v šachtě přírubových DN 80</t>
  </si>
  <si>
    <t>-608148292</t>
  </si>
  <si>
    <t>96</t>
  </si>
  <si>
    <t>38821717r</t>
  </si>
  <si>
    <t>VODOMĚR ELSTER H5000 DN 80 mm S IMPULZEM 10 l</t>
  </si>
  <si>
    <t>-205995172</t>
  </si>
  <si>
    <t>97</t>
  </si>
  <si>
    <t>891247111</t>
  </si>
  <si>
    <t>Montáž vodovodních armatur na potrubí hydrantů podzemních (bez osazení poklopů) DN 80</t>
  </si>
  <si>
    <t>651524034</t>
  </si>
  <si>
    <t>zdemontovaný hydrant ze stávajícího řadu</t>
  </si>
  <si>
    <t>98</t>
  </si>
  <si>
    <t>891351112</t>
  </si>
  <si>
    <t>Montáž vodovodních armatur na potrubí šoupátek nebo klapek uzavíracích v otevřeném výkopu nebo v šachtách s osazením zemní soupravy (bez poklopů) DN 200</t>
  </si>
  <si>
    <t>1535077726</t>
  </si>
  <si>
    <t>99</t>
  </si>
  <si>
    <t>HWL.400220000010</t>
  </si>
  <si>
    <t>ŠOUPĚ E2 PŘÍRUBOVÉ KRÁTKÉ 200</t>
  </si>
  <si>
    <t>-389894711</t>
  </si>
  <si>
    <t>100</t>
  </si>
  <si>
    <t>HWL.950220000003</t>
  </si>
  <si>
    <t>SOUPRAVA ZEMNÍ TELESKOPICKÁ E2-1,35-1,8 200 (1,35-1,8m)</t>
  </si>
  <si>
    <t>521025781</t>
  </si>
  <si>
    <t>101</t>
  </si>
  <si>
    <t>891351222</t>
  </si>
  <si>
    <t>Montáž vodovodních armatur na potrubí šoupátek nebo klapek uzavíracích v šachtách s ručním kolečkem DN 200</t>
  </si>
  <si>
    <t>-1354476101</t>
  </si>
  <si>
    <t>102</t>
  </si>
  <si>
    <t>HWL.400120000010</t>
  </si>
  <si>
    <t>ŠOUPĚ PŘÍRUBOVÉ KRÁTKÉ E1 CZ 200</t>
  </si>
  <si>
    <t>-1606921665</t>
  </si>
  <si>
    <t>103</t>
  </si>
  <si>
    <t>HWL.7800200000002</t>
  </si>
  <si>
    <t>KOLO RUČNÍ 200</t>
  </si>
  <si>
    <t>-1332766143</t>
  </si>
  <si>
    <t>104</t>
  </si>
  <si>
    <t>891429111-R</t>
  </si>
  <si>
    <t>Montáž vodovodních armatur na potrubí navrtávacích pasů s ventilem Jt 1 MPa, na potrubí z trub litinových, ocelových nebo plastických hmot DN 600</t>
  </si>
  <si>
    <t>-161780967</t>
  </si>
  <si>
    <t>105</t>
  </si>
  <si>
    <t>HWL.3510600150162</t>
  </si>
  <si>
    <t>PAS NAVRTÁVACÍ PŘÍRUBOVÝ VÝSTUP 600-200</t>
  </si>
  <si>
    <t>-1382955119</t>
  </si>
  <si>
    <t>106</t>
  </si>
  <si>
    <t>892351111</t>
  </si>
  <si>
    <t>Tlakové zkoušky vodou na potrubí DN 150 nebo 200</t>
  </si>
  <si>
    <t>1704692680</t>
  </si>
  <si>
    <t>107</t>
  </si>
  <si>
    <t>892353122</t>
  </si>
  <si>
    <t>Proplach a dezinfekce vodovodního potrubí DN 150 nebo 200</t>
  </si>
  <si>
    <t>1785465679</t>
  </si>
  <si>
    <t>108</t>
  </si>
  <si>
    <t>892372111</t>
  </si>
  <si>
    <t>Tlakové zkoušky vodou zabezpečení konců potrubí při tlakových zkouškách DN do 300</t>
  </si>
  <si>
    <t>1084190904</t>
  </si>
  <si>
    <t>109</t>
  </si>
  <si>
    <t>899401112</t>
  </si>
  <si>
    <t>Osazení poklopů litinových šoupátkových</t>
  </si>
  <si>
    <t>-1703471628</t>
  </si>
  <si>
    <t>110</t>
  </si>
  <si>
    <t>16500000000325</t>
  </si>
  <si>
    <t>plovoucí EURO poklop s logem Vak</t>
  </si>
  <si>
    <t>KS</t>
  </si>
  <si>
    <t>593932626</t>
  </si>
  <si>
    <t>111</t>
  </si>
  <si>
    <t>3481000000002</t>
  </si>
  <si>
    <t>PODKLAD. DESKA</t>
  </si>
  <si>
    <t>1276160841</t>
  </si>
  <si>
    <t>112</t>
  </si>
  <si>
    <t>899401113</t>
  </si>
  <si>
    <t>Osazení poklopů litinových hydrantových</t>
  </si>
  <si>
    <t>1627792924</t>
  </si>
  <si>
    <t>z rozebraného hydrantu</t>
  </si>
  <si>
    <t>včetně podkladové desky</t>
  </si>
  <si>
    <t>113</t>
  </si>
  <si>
    <t>899721112</t>
  </si>
  <si>
    <t>Signalizační vodič na potrubí DN nad 150 mm</t>
  </si>
  <si>
    <t>1311272155</t>
  </si>
  <si>
    <t>114</t>
  </si>
  <si>
    <t>899722113</t>
  </si>
  <si>
    <t>Krytí potrubí z plastů výstražnou fólií z PVC šířky 34cm</t>
  </si>
  <si>
    <t>1941557022</t>
  </si>
  <si>
    <t>115</t>
  </si>
  <si>
    <t>899911111</t>
  </si>
  <si>
    <t>Osazení ocelových součástí závěsných a úložných pro potrubí na mostech, konstrukcích apod. hmotnosti jednotlivě do 5 kg</t>
  </si>
  <si>
    <t>kg</t>
  </si>
  <si>
    <t>1363044140</t>
  </si>
  <si>
    <t>116</t>
  </si>
  <si>
    <t>137566205r</t>
  </si>
  <si>
    <t>Nerez podpěra pod potrubí</t>
  </si>
  <si>
    <t>-1409928744</t>
  </si>
  <si>
    <t>podpěry pod potrubí v šachtě</t>
  </si>
  <si>
    <t>2*5,0</t>
  </si>
  <si>
    <t>117</t>
  </si>
  <si>
    <t>899913103-R1</t>
  </si>
  <si>
    <t>Příplatek za nerezové šrouby a bandáže přírubových spojů</t>
  </si>
  <si>
    <t>-1239610512</t>
  </si>
  <si>
    <t>včetně materiálu</t>
  </si>
  <si>
    <t>Ostatní konstrukce a práce, bourání</t>
  </si>
  <si>
    <t>118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</si>
  <si>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</si>
  <si>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</si>
  <si>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670482136</t>
  </si>
  <si>
    <t>119</t>
  </si>
  <si>
    <t>59217031</t>
  </si>
  <si>
    <t>obrubník betonový silniční 1000x150x250mm</t>
  </si>
  <si>
    <t>1731409318</t>
  </si>
  <si>
    <t>120</t>
  </si>
  <si>
    <t>916331112</t>
  </si>
  <si>
    <t>Osazení zahradního obrubníku betonového s ložem tl. od 50 do 100 mm z betonu prostého tř. C 12/15 s boční opěrou z betonu prostého tř. C 12/15</t>
  </si>
  <si>
    <t>-1361320555</t>
  </si>
  <si>
    <t>2,3+2*1,8</t>
  </si>
  <si>
    <t>121</t>
  </si>
  <si>
    <t>59217001</t>
  </si>
  <si>
    <t>obrubník betonový zahradní 1000x50x250mm</t>
  </si>
  <si>
    <t>-235990070</t>
  </si>
  <si>
    <t>5,9</t>
  </si>
  <si>
    <t>122</t>
  </si>
  <si>
    <t>919726123</t>
  </si>
  <si>
    <t>Geotextilie netkaná pro ochranu, separaci nebo filtraci měrná hmotnost přes 300 do 500 g/m2</t>
  </si>
  <si>
    <t>-901028220</t>
  </si>
  <si>
    <t>3,9*1,75</t>
  </si>
  <si>
    <t>-0,9*0,9</t>
  </si>
  <si>
    <t>2*(3,7+1,75)*0,6</t>
  </si>
  <si>
    <t>4*0,9*0,6</t>
  </si>
  <si>
    <t>123</t>
  </si>
  <si>
    <t>936311111-R</t>
  </si>
  <si>
    <t>Zabetonování potrubí uloženého ve vynechaných otvorech  ve dně nebo ve stěnách nádrží, ze sanační malty se zvýšenými nároky na prostředí o ploše otvoru do 0,25 m2</t>
  </si>
  <si>
    <t>877835564</t>
  </si>
  <si>
    <t>vyplnění mezikruží v distriktní šachtě</t>
  </si>
  <si>
    <t>včetně provedení spojovacího můstku</t>
  </si>
  <si>
    <t>2*(PI*0,14*(0,18*0,18-0,11*0,11))</t>
  </si>
  <si>
    <t>124</t>
  </si>
  <si>
    <t>966006211</t>
  </si>
  <si>
    <t>Odstranění (demontáž) svislých dopravních značek  s odklizením materiálu na skládku na vzdálenost do 20 m nebo s naložením na dopravní prostředek ze sloupů, sloupků nebo konzol</t>
  </si>
  <si>
    <t>-1668493383</t>
  </si>
  <si>
    <t>125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</si>
  <si>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</si>
  <si>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</si>
  <si>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707689079</t>
  </si>
  <si>
    <t>264,05"odvodňovací žlabovky</t>
  </si>
  <si>
    <t>126</t>
  </si>
  <si>
    <t>979054442</t>
  </si>
  <si>
    <t>Očištění vybouraných prvků komunikací od spojovacího materiálu s odklizením a uložením očištěných hmot a spojovacího materiálu na skládku na vzdálenost do 10 m dlaždic, desek nebo tvarovek s původním vyplněním spár cementovou maltou</t>
  </si>
  <si>
    <t>549998962</t>
  </si>
  <si>
    <t>264,05*0,6 "dle položky rozebrání dlažeb betonových</t>
  </si>
  <si>
    <t>127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</si>
  <si>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</si>
  <si>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</si>
  <si>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1090462907</t>
  </si>
  <si>
    <t>555,568*0,9 "dle položky rozebrání dlažeb ze zámkových dlaždic</t>
  </si>
  <si>
    <t>997</t>
  </si>
  <si>
    <t>Přesun sutě</t>
  </si>
  <si>
    <t>128</t>
  </si>
  <si>
    <t>997221551-R</t>
  </si>
  <si>
    <t>Likvidace suti v souladu s platnou legislativou o odpadech</t>
  </si>
  <si>
    <t>804906233</t>
  </si>
  <si>
    <t xml:space="preserve">- vodorovný přesun </t>
  </si>
  <si>
    <t>555,568*0,26*0,1 "dle položky rozebrání dlažeb</t>
  </si>
  <si>
    <t>343,844*0,58 "dle položky odstranění podkladu z kameniva tl. 400 mm</t>
  </si>
  <si>
    <t>132,025*0,24 "dle položky odstranění podkladu z betonu tl. 100 mm</t>
  </si>
  <si>
    <t>269,0*0,04 "dle položky vytrhání obrub</t>
  </si>
  <si>
    <t>998</t>
  </si>
  <si>
    <t>Přesun hmot</t>
  </si>
  <si>
    <t>129</t>
  </si>
  <si>
    <t>998273102</t>
  </si>
  <si>
    <t>Přesun hmot pro trubní vedení hloubené z trub litinových pro vodovody nebo kanalizace v otevřeném výkopu dopravní vzdálenost do 15 m</t>
  </si>
  <si>
    <t>490125257</t>
  </si>
  <si>
    <t>PSV</t>
  </si>
  <si>
    <t>Práce a dodávky PSV</t>
  </si>
  <si>
    <t>711</t>
  </si>
  <si>
    <t>Izolace proti vodě, vlhkosti a plynům</t>
  </si>
  <si>
    <t>130</t>
  </si>
  <si>
    <t>711141559</t>
  </si>
  <si>
    <t>Provedení izolace proti zemní vlhkosti pásy přitavením  NAIP na ploše vodorovné V</t>
  </si>
  <si>
    <t>741625946</t>
  </si>
  <si>
    <t>2*3,9*1,75</t>
  </si>
  <si>
    <t>-2*0,9*0,9</t>
  </si>
  <si>
    <t>131</t>
  </si>
  <si>
    <t>62855002r</t>
  </si>
  <si>
    <t>MODIFIK. ASFALT. PÁS 5 mm S POLYESTER.ROHOŽÍ 250 g/m2</t>
  </si>
  <si>
    <t>709148459</t>
  </si>
  <si>
    <t>Poznámka k položce:
ztratné 20%</t>
  </si>
  <si>
    <t>12,03*1,2 'Přepočtené koeficientem množství</t>
  </si>
  <si>
    <t>132</t>
  </si>
  <si>
    <t>711142559</t>
  </si>
  <si>
    <t>Provedení izolace proti zemní vlhkosti pásy přitavením  NAIP na ploše svislé S</t>
  </si>
  <si>
    <t>-1681025859</t>
  </si>
  <si>
    <t>2*2*(3,7+1,75)*0,6</t>
  </si>
  <si>
    <t>2*4*0,9*0,6</t>
  </si>
  <si>
    <t>133</t>
  </si>
  <si>
    <t>-1656011887</t>
  </si>
  <si>
    <t>17,4*1,2 'Přepočtené koeficientem množství</t>
  </si>
  <si>
    <t>134</t>
  </si>
  <si>
    <t>711161115</t>
  </si>
  <si>
    <t>Izolace proti zemní vlhkosti a beztlakové vodě nopovými fóliemi na ploše vodorovné V vrstva ochranná, odvětrávací a drenážní výška nopku 20,0 mm, tl. fólie do 1,0 mm</t>
  </si>
  <si>
    <t>-289711299</t>
  </si>
  <si>
    <t>135</t>
  </si>
  <si>
    <t>711199097</t>
  </si>
  <si>
    <t>Příplatek k cenám provedení izolace proti zemní vlhkosti za plochu do 10 m2  pásy přitavením NAIP nebo termoplasty</t>
  </si>
  <si>
    <t>-1300056154</t>
  </si>
  <si>
    <t>12,03+17,4</t>
  </si>
  <si>
    <t>136</t>
  </si>
  <si>
    <t>998711101</t>
  </si>
  <si>
    <t>Přesun hmot pro izolace proti vodě, vlhkosti a plynům  stanovený z hmotnosti přesunovaného materiálu vodorovná dopravní vzdálenost do 50 m v objektech výšky do 6 m</t>
  </si>
  <si>
    <t>-1829171382</t>
  </si>
  <si>
    <t>713</t>
  </si>
  <si>
    <t>Izolace tepelné</t>
  </si>
  <si>
    <t>137</t>
  </si>
  <si>
    <t>713131141</t>
  </si>
  <si>
    <t>Montáž tepelné izolace stěn rohožemi, pásy, deskami, dílci, bloky (izolační materiál ve specifikaci) lepením celoplošně</t>
  </si>
  <si>
    <t>427930430</t>
  </si>
  <si>
    <t>138</t>
  </si>
  <si>
    <t>63482259</t>
  </si>
  <si>
    <t>deska tepelně izolační z pěnového skla pevnost v tlaku 1,2MPa, λ= 0,049-0,050 tl 100mm</t>
  </si>
  <si>
    <t>1891081414</t>
  </si>
  <si>
    <t>Poznámka k položce:
ztratné 2%</t>
  </si>
  <si>
    <t>14,715*1,02 'Přepočtené koeficientem množství</t>
  </si>
  <si>
    <t>139</t>
  </si>
  <si>
    <t>998713101</t>
  </si>
  <si>
    <t>Přesun hmot pro izolace tepelné stanovený z hmotnosti přesunovaného materiálu vodorovná dopravní vzdálenost do 50 m v objektech výšky do 6 m</t>
  </si>
  <si>
    <t>1904148405</t>
  </si>
  <si>
    <t>OST</t>
  </si>
  <si>
    <t>Ostatní</t>
  </si>
  <si>
    <t>140</t>
  </si>
  <si>
    <t>8999905.R2</t>
  </si>
  <si>
    <t>Zkouška průchodnosti potrubí do DN 200</t>
  </si>
  <si>
    <t>262144</t>
  </si>
  <si>
    <t>-200983119</t>
  </si>
  <si>
    <t>141</t>
  </si>
  <si>
    <t>9000010.R</t>
  </si>
  <si>
    <t>Rozbor pitné vody dle vyhl.č.376/200 Sb.</t>
  </si>
  <si>
    <t>kpl</t>
  </si>
  <si>
    <t>1757977411</t>
  </si>
  <si>
    <t>02 - Vedlejší a ostaní náklady</t>
  </si>
  <si>
    <t xml:space="preserve">   OST 1 - Vedlejší náklady</t>
  </si>
  <si>
    <t xml:space="preserve">    O01 -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</si>
  <si>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</si>
  <si>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</si>
  <si>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</si>
  <si>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</si>
  <si>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OST 1</t>
  </si>
  <si>
    <t>Vedlejší náklady</t>
  </si>
  <si>
    <t>O01</t>
  </si>
  <si>
    <t>R042</t>
  </si>
  <si>
    <t>Zkoušky a ostatní měření</t>
  </si>
  <si>
    <t>Soub</t>
  </si>
  <si>
    <t>1024</t>
  </si>
  <si>
    <t>-1729883525</t>
  </si>
  <si>
    <t>odebrání vzorku zeminy  - 2 vzorky z každé ulice</t>
  </si>
  <si>
    <t>provedení zkoušky zhutnitelnosti dle ČSN 72 1015 (Laboratorní zkouška zhutnitelnosti)</t>
  </si>
  <si>
    <t>VRN</t>
  </si>
  <si>
    <t>Vedlejší rozpočtové náklady</t>
  </si>
  <si>
    <t>VRN1</t>
  </si>
  <si>
    <t>Průzkumné, geodetické a projektové práce</t>
  </si>
  <si>
    <t>011314000</t>
  </si>
  <si>
    <t>Průzkumné, geodetické a projektové práce průzkumné práce archeologická činnost archeologický dohled</t>
  </si>
  <si>
    <t>-100339355</t>
  </si>
  <si>
    <t>011503000</t>
  </si>
  <si>
    <t>Průzkumné, geodetické a projektové práce průzkumné práce stavební průzkum bez rozlišení</t>
  </si>
  <si>
    <t>-2100449364</t>
  </si>
  <si>
    <t>011503000R</t>
  </si>
  <si>
    <t>Sondy pro identifikaci podzemního zařízení</t>
  </si>
  <si>
    <t>-2097749010</t>
  </si>
  <si>
    <t>012103000</t>
  </si>
  <si>
    <t>Průzkumné, geodetické a projektové práce geodetické práce před výstavbou</t>
  </si>
  <si>
    <t>1354610333</t>
  </si>
  <si>
    <t>vytyčení stavby včetně ochrany geodetických bodů před poškozením</t>
  </si>
  <si>
    <t>012103000-R</t>
  </si>
  <si>
    <t>Průzkumné, geodetické a projektové práce geodetické práce před výstavbou, vytyčení podzemních zařízení, rizika a zvláštní opatření</t>
  </si>
  <si>
    <t>217437002</t>
  </si>
  <si>
    <t>vytyčení stávajících inženýrských sítí</t>
  </si>
  <si>
    <t>012203000</t>
  </si>
  <si>
    <t>Průzkumné, geodetické a projektové práce geodetické práce při provádění stavby</t>
  </si>
  <si>
    <t>651841182</t>
  </si>
  <si>
    <t>Zaměření stavby</t>
  </si>
  <si>
    <t>Zaměření potrubí  bude provedeno vždy před zásypem rýhy</t>
  </si>
  <si>
    <t>013254000</t>
  </si>
  <si>
    <t>Průzkumné, geodetické a projektové práce projektové práce dokumentace stavby (výkresová a textová) skutečného provedení stavby</t>
  </si>
  <si>
    <t>161061850</t>
  </si>
  <si>
    <t>Zpracování a předání dokumentace  skutečného provedení stavby</t>
  </si>
  <si>
    <t>(3 paré + 1 v elektronické formě) objednateli</t>
  </si>
  <si>
    <t>Kompletní DSPS zpracovaná dle Vyhl. č. 499/2006 Sb. v platném zněmí</t>
  </si>
  <si>
    <t>o dokumentaci staveb</t>
  </si>
  <si>
    <t>013303000R</t>
  </si>
  <si>
    <t>Náklady uvedené v PD a technických podmínkách zadavatele</t>
  </si>
  <si>
    <t>1345460160</t>
  </si>
  <si>
    <t>VRN3</t>
  </si>
  <si>
    <t>Zařízení staveniště</t>
  </si>
  <si>
    <t>030001000</t>
  </si>
  <si>
    <t>Základní rozdělení průvodních činností a nákladů zařízení staveniště</t>
  </si>
  <si>
    <t>881023746</t>
  </si>
  <si>
    <t>Rozebrání, bourání a odvoz zařízení staveniště</t>
  </si>
  <si>
    <t>Úprava terénu po zrušení zařízení staveniště</t>
  </si>
  <si>
    <t>oplocení zařízení staveniště plotem min. výšky 1,8 m</t>
  </si>
  <si>
    <t>oplocení skládek materiálu a vytěžené zeminy plotem min. výšky 1,8 m</t>
  </si>
  <si>
    <t>oplocení staveniště na zastavěném území  plotem min. výšky 1,8 m</t>
  </si>
  <si>
    <t>bezpečnostní osvětlení na ohrazení staveniště sousedícím s komunikacemi pro pěší a vozidla (v rozích a na každých 15 m plotu</t>
  </si>
  <si>
    <t>bezpečnostní značení na staveništi (tabulky se zákazy vstupu, označení staveniště, vedení náhradních tras pro pěší</t>
  </si>
  <si>
    <t>034203000</t>
  </si>
  <si>
    <t>Zařízení staveniště zabezpečení staveniště oplocení staveniště</t>
  </si>
  <si>
    <t>-753556090</t>
  </si>
  <si>
    <t>034203000R</t>
  </si>
  <si>
    <t>Náklady na zajištění DIO</t>
  </si>
  <si>
    <t>-1758612217</t>
  </si>
  <si>
    <t>034403000R</t>
  </si>
  <si>
    <t>Přechodné dopravní značení</t>
  </si>
  <si>
    <t>-1545384822</t>
  </si>
  <si>
    <t>Dopravně inženýrské opatření</t>
  </si>
  <si>
    <t>zřízení, údržba, přemístění a odstranění</t>
  </si>
  <si>
    <t>dopravního značení k dopravním omezením</t>
  </si>
  <si>
    <t>podle předpisů o pozemních komunikacích,</t>
  </si>
  <si>
    <t>034503000</t>
  </si>
  <si>
    <t>Zařízení staveniště zabezpečení staveniště informační tabule</t>
  </si>
  <si>
    <t>-637068203</t>
  </si>
  <si>
    <t xml:space="preserve">Zajištění umístění štítku o povolení stavby a stejnopisu oznámení </t>
  </si>
  <si>
    <t>o zahájení prací oblastnímu inspektorátu práce na viditelném místě</t>
  </si>
  <si>
    <t>u vstupu na staveniště</t>
  </si>
  <si>
    <t>034703000</t>
  </si>
  <si>
    <t>Zařízení staveniště zabezpečení staveniště osvětlení staveniště</t>
  </si>
  <si>
    <t>1354224879</t>
  </si>
  <si>
    <t>035103001</t>
  </si>
  <si>
    <t>Zařízení staveniště pronájem ploch</t>
  </si>
  <si>
    <t>-430145515</t>
  </si>
  <si>
    <t>pro mezideponie materiálu</t>
  </si>
  <si>
    <t>VRN7</t>
  </si>
  <si>
    <t>Provozní vlivy</t>
  </si>
  <si>
    <t>073002000</t>
  </si>
  <si>
    <t>Hlavní tituly průvodních činností a nákladů provozní vlivy ztížený pohyb vozidel v centrech měst</t>
  </si>
  <si>
    <t>-822676198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</si>
</sst>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36</v>
      </c>
      <c r="AO17" s="23"/>
      <c r="AP17" s="23"/>
      <c r="AQ17" s="23"/>
      <c r="AR17" s="21"/>
      <c r="BE17" s="32"/>
      <c r="BS17" s="18" t="s">
        <v>37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51" customHeight="1">
      <c r="B23" s="22"/>
      <c r="C23" s="23"/>
      <c r="D23" s="23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43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44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45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46</v>
      </c>
      <c r="E29" s="48"/>
      <c r="F29" s="33" t="s">
        <v>47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48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49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50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51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52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53</v>
      </c>
      <c r="U35" s="55"/>
      <c r="V35" s="55"/>
      <c r="W35" s="55"/>
      <c r="X35" s="57" t="s">
        <v>54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56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57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58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57</v>
      </c>
      <c r="AI60" s="43"/>
      <c r="AJ60" s="43"/>
      <c r="AK60" s="43"/>
      <c r="AL60" s="43"/>
      <c r="AM60" s="65" t="s">
        <v>58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59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60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57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58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57</v>
      </c>
      <c r="AI75" s="43"/>
      <c r="AJ75" s="43"/>
      <c r="AK75" s="43"/>
      <c r="AL75" s="43"/>
      <c r="AM75" s="65" t="s">
        <v>58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61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20160238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Výstavba kanalizace Kosmonosy západ - ulice Debřská - vodovod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21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Kosmonosy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23</v>
      </c>
      <c r="AJ87" s="41"/>
      <c r="AK87" s="41"/>
      <c r="AL87" s="41"/>
      <c r="AM87" s="80" t="str">
        <f>IF(AN8="","",AN8)</f>
        <v>7. 2. 2019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25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Vodovody a kanalizace Mladá Boleslav, a.s.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33</v>
      </c>
      <c r="AJ89" s="41"/>
      <c r="AK89" s="41"/>
      <c r="AL89" s="41"/>
      <c r="AM89" s="81" t="str">
        <f>IF(E17="","",E17)</f>
        <v>ŠINDLAR s.r.o.</v>
      </c>
      <c r="AN89" s="72"/>
      <c r="AO89" s="72"/>
      <c r="AP89" s="72"/>
      <c r="AQ89" s="41"/>
      <c r="AR89" s="45"/>
      <c r="AS89" s="82" t="s">
        <v>62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31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38</v>
      </c>
      <c r="AJ90" s="41"/>
      <c r="AK90" s="41"/>
      <c r="AL90" s="41"/>
      <c r="AM90" s="81" t="str">
        <f>IF(E20="","",E20)</f>
        <v>Roman Bárta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63</v>
      </c>
      <c r="D92" s="95"/>
      <c r="E92" s="95"/>
      <c r="F92" s="95"/>
      <c r="G92" s="95"/>
      <c r="H92" s="96"/>
      <c r="I92" s="97" t="s">
        <v>64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65</v>
      </c>
      <c r="AH92" s="95"/>
      <c r="AI92" s="95"/>
      <c r="AJ92" s="95"/>
      <c r="AK92" s="95"/>
      <c r="AL92" s="95"/>
      <c r="AM92" s="95"/>
      <c r="AN92" s="97" t="s">
        <v>66</v>
      </c>
      <c r="AO92" s="95"/>
      <c r="AP92" s="99"/>
      <c r="AQ92" s="100" t="s">
        <v>67</v>
      </c>
      <c r="AR92" s="45"/>
      <c r="AS92" s="101" t="s">
        <v>68</v>
      </c>
      <c r="AT92" s="102" t="s">
        <v>69</v>
      </c>
      <c r="AU92" s="102" t="s">
        <v>70</v>
      </c>
      <c r="AV92" s="102" t="s">
        <v>71</v>
      </c>
      <c r="AW92" s="102" t="s">
        <v>72</v>
      </c>
      <c r="AX92" s="102" t="s">
        <v>73</v>
      </c>
      <c r="AY92" s="102" t="s">
        <v>74</v>
      </c>
      <c r="AZ92" s="102" t="s">
        <v>75</v>
      </c>
      <c r="BA92" s="102" t="s">
        <v>76</v>
      </c>
      <c r="BB92" s="102" t="s">
        <v>77</v>
      </c>
      <c r="BC92" s="102" t="s">
        <v>78</v>
      </c>
      <c r="BD92" s="103" t="s">
        <v>79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80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ROUND(SUM(AS95:AS96),2)</f>
        <v>0</v>
      </c>
      <c r="AT94" s="115">
        <f>ROUND(SUM(AV94:AW94),2)</f>
        <v>0</v>
      </c>
      <c r="AU94" s="116">
        <f>ROUND(SUM(AU95:AU96),5)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ROUND(SUM(AZ95:AZ96),2)</f>
        <v>0</v>
      </c>
      <c r="BA94" s="115">
        <f>ROUND(SUM(BA95:BA96),2)</f>
        <v>0</v>
      </c>
      <c r="BB94" s="115">
        <f>ROUND(SUM(BB95:BB96),2)</f>
        <v>0</v>
      </c>
      <c r="BC94" s="115">
        <f>ROUND(SUM(BC95:BC96),2)</f>
        <v>0</v>
      </c>
      <c r="BD94" s="117">
        <f>ROUND(SUM(BD95:BD96),2)</f>
        <v>0</v>
      </c>
      <c r="BE94" s="6"/>
      <c r="BS94" s="118" t="s">
        <v>81</v>
      </c>
      <c r="BT94" s="118" t="s">
        <v>82</v>
      </c>
      <c r="BU94" s="119" t="s">
        <v>83</v>
      </c>
      <c r="BV94" s="118" t="s">
        <v>84</v>
      </c>
      <c r="BW94" s="118" t="s">
        <v>5</v>
      </c>
      <c r="BX94" s="118" t="s">
        <v>85</v>
      </c>
      <c r="CL94" s="118" t="s">
        <v>19</v>
      </c>
    </row>
    <row r="95" spans="1:91" s="7" customFormat="1" ht="16.5" customHeight="1">
      <c r="A95" s="120" t="s">
        <v>86</v>
      </c>
      <c r="B95" s="121"/>
      <c r="C95" s="122"/>
      <c r="D95" s="123" t="s">
        <v>87</v>
      </c>
      <c r="E95" s="123"/>
      <c r="F95" s="123"/>
      <c r="G95" s="123"/>
      <c r="H95" s="123"/>
      <c r="I95" s="124"/>
      <c r="J95" s="123" t="s">
        <v>88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Řad ulice Debřská'!J30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89</v>
      </c>
      <c r="AR95" s="127"/>
      <c r="AS95" s="128">
        <v>0</v>
      </c>
      <c r="AT95" s="129">
        <f>ROUND(SUM(AV95:AW95),2)</f>
        <v>0</v>
      </c>
      <c r="AU95" s="130">
        <f>'01 - Řad ulice Debřská'!P130</f>
        <v>0</v>
      </c>
      <c r="AV95" s="129">
        <f>'01 - Řad ulice Debřská'!J33</f>
        <v>0</v>
      </c>
      <c r="AW95" s="129">
        <f>'01 - Řad ulice Debřská'!J34</f>
        <v>0</v>
      </c>
      <c r="AX95" s="129">
        <f>'01 - Řad ulice Debřská'!J35</f>
        <v>0</v>
      </c>
      <c r="AY95" s="129">
        <f>'01 - Řad ulice Debřská'!J36</f>
        <v>0</v>
      </c>
      <c r="AZ95" s="129">
        <f>'01 - Řad ulice Debřská'!F33</f>
        <v>0</v>
      </c>
      <c r="BA95" s="129">
        <f>'01 - Řad ulice Debřská'!F34</f>
        <v>0</v>
      </c>
      <c r="BB95" s="129">
        <f>'01 - Řad ulice Debřská'!F35</f>
        <v>0</v>
      </c>
      <c r="BC95" s="129">
        <f>'01 - Řad ulice Debřská'!F36</f>
        <v>0</v>
      </c>
      <c r="BD95" s="131">
        <f>'01 - Řad ulice Debřská'!F37</f>
        <v>0</v>
      </c>
      <c r="BE95" s="7"/>
      <c r="BT95" s="132" t="s">
        <v>90</v>
      </c>
      <c r="BV95" s="132" t="s">
        <v>84</v>
      </c>
      <c r="BW95" s="132" t="s">
        <v>91</v>
      </c>
      <c r="BX95" s="132" t="s">
        <v>5</v>
      </c>
      <c r="CL95" s="132" t="s">
        <v>1</v>
      </c>
      <c r="CM95" s="132" t="s">
        <v>92</v>
      </c>
    </row>
    <row r="96" spans="1:91" s="7" customFormat="1" ht="16.5" customHeight="1">
      <c r="A96" s="120" t="s">
        <v>86</v>
      </c>
      <c r="B96" s="121"/>
      <c r="C96" s="122"/>
      <c r="D96" s="123" t="s">
        <v>93</v>
      </c>
      <c r="E96" s="123"/>
      <c r="F96" s="123"/>
      <c r="G96" s="123"/>
      <c r="H96" s="123"/>
      <c r="I96" s="124"/>
      <c r="J96" s="123" t="s">
        <v>94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Vedlejší a ostaní ná...'!J30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89</v>
      </c>
      <c r="AR96" s="127"/>
      <c r="AS96" s="133">
        <v>0</v>
      </c>
      <c r="AT96" s="134">
        <f>ROUND(SUM(AV96:AW96),2)</f>
        <v>0</v>
      </c>
      <c r="AU96" s="135">
        <f>'02 - Vedlejší a ostaní ná...'!P122</f>
        <v>0</v>
      </c>
      <c r="AV96" s="134">
        <f>'02 - Vedlejší a ostaní ná...'!J33</f>
        <v>0</v>
      </c>
      <c r="AW96" s="134">
        <f>'02 - Vedlejší a ostaní ná...'!J34</f>
        <v>0</v>
      </c>
      <c r="AX96" s="134">
        <f>'02 - Vedlejší a ostaní ná...'!J35</f>
        <v>0</v>
      </c>
      <c r="AY96" s="134">
        <f>'02 - Vedlejší a ostaní ná...'!J36</f>
        <v>0</v>
      </c>
      <c r="AZ96" s="134">
        <f>'02 - Vedlejší a ostaní ná...'!F33</f>
        <v>0</v>
      </c>
      <c r="BA96" s="134">
        <f>'02 - Vedlejší a ostaní ná...'!F34</f>
        <v>0</v>
      </c>
      <c r="BB96" s="134">
        <f>'02 - Vedlejší a ostaní ná...'!F35</f>
        <v>0</v>
      </c>
      <c r="BC96" s="134">
        <f>'02 - Vedlejší a ostaní ná...'!F36</f>
        <v>0</v>
      </c>
      <c r="BD96" s="136">
        <f>'02 - Vedlejší a ostaní ná...'!F37</f>
        <v>0</v>
      </c>
      <c r="BE96" s="7"/>
      <c r="BT96" s="132" t="s">
        <v>90</v>
      </c>
      <c r="BV96" s="132" t="s">
        <v>84</v>
      </c>
      <c r="BW96" s="132" t="s">
        <v>95</v>
      </c>
      <c r="BX96" s="132" t="s">
        <v>5</v>
      </c>
      <c r="CL96" s="132" t="s">
        <v>1</v>
      </c>
      <c r="CM96" s="132" t="s">
        <v>92</v>
      </c>
    </row>
    <row r="97" spans="1:57" s="2" customFormat="1" ht="30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s="2" customFormat="1" ht="6.95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01 - Řad ulice Debřská'!C2" display="/"/>
    <hyperlink ref="A96" location="'02 - Vedlejší a ostaní n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92</v>
      </c>
    </row>
    <row r="4" spans="2:46" s="1" customFormat="1" ht="24.95" customHeight="1">
      <c r="B4" s="21"/>
      <c r="D4" s="141" t="s">
        <v>96</v>
      </c>
      <c r="I4" s="137"/>
      <c r="L4" s="21"/>
      <c r="M4" s="142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3" t="s">
        <v>16</v>
      </c>
      <c r="I6" s="137"/>
      <c r="L6" s="21"/>
    </row>
    <row r="7" spans="2:12" s="1" customFormat="1" ht="16.5" customHeight="1">
      <c r="B7" s="21"/>
      <c r="E7" s="144" t="str">
        <f>'Rekapitulace stavby'!K6</f>
        <v>Výstavba kanalizace Kosmonosy západ - ulice Debřská - vodovod</v>
      </c>
      <c r="F7" s="143"/>
      <c r="G7" s="143"/>
      <c r="H7" s="143"/>
      <c r="I7" s="137"/>
      <c r="L7" s="21"/>
    </row>
    <row r="8" spans="1:31" s="2" customFormat="1" ht="12" customHeight="1">
      <c r="A8" s="39"/>
      <c r="B8" s="45"/>
      <c r="C8" s="39"/>
      <c r="D8" s="143" t="s">
        <v>97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98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47" t="s">
        <v>1</v>
      </c>
      <c r="G11" s="39"/>
      <c r="H11" s="39"/>
      <c r="I11" s="148" t="s">
        <v>20</v>
      </c>
      <c r="J11" s="147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47" t="s">
        <v>22</v>
      </c>
      <c r="G12" s="39"/>
      <c r="H12" s="39"/>
      <c r="I12" s="148" t="s">
        <v>23</v>
      </c>
      <c r="J12" s="149" t="str">
        <f>'Rekapitulace stavby'!AN8</f>
        <v>7. 2. 2019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8" t="s">
        <v>26</v>
      </c>
      <c r="J14" s="147" t="s">
        <v>27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7" t="s">
        <v>28</v>
      </c>
      <c r="F15" s="39"/>
      <c r="G15" s="39"/>
      <c r="H15" s="39"/>
      <c r="I15" s="148" t="s">
        <v>29</v>
      </c>
      <c r="J15" s="147" t="s">
        <v>30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31</v>
      </c>
      <c r="E17" s="39"/>
      <c r="F17" s="39"/>
      <c r="G17" s="39"/>
      <c r="H17" s="39"/>
      <c r="I17" s="148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33</v>
      </c>
      <c r="E20" s="39"/>
      <c r="F20" s="39"/>
      <c r="G20" s="39"/>
      <c r="H20" s="39"/>
      <c r="I20" s="148" t="s">
        <v>26</v>
      </c>
      <c r="J20" s="147" t="s">
        <v>34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7" t="s">
        <v>35</v>
      </c>
      <c r="F21" s="39"/>
      <c r="G21" s="39"/>
      <c r="H21" s="39"/>
      <c r="I21" s="148" t="s">
        <v>29</v>
      </c>
      <c r="J21" s="147" t="s">
        <v>36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38</v>
      </c>
      <c r="E23" s="39"/>
      <c r="F23" s="39"/>
      <c r="G23" s="39"/>
      <c r="H23" s="39"/>
      <c r="I23" s="148" t="s">
        <v>26</v>
      </c>
      <c r="J23" s="147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7" t="s">
        <v>39</v>
      </c>
      <c r="F24" s="39"/>
      <c r="G24" s="39"/>
      <c r="H24" s="39"/>
      <c r="I24" s="148" t="s">
        <v>29</v>
      </c>
      <c r="J24" s="147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40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89.25" customHeight="1">
      <c r="A27" s="150"/>
      <c r="B27" s="151"/>
      <c r="C27" s="150"/>
      <c r="D27" s="150"/>
      <c r="E27" s="152" t="s">
        <v>41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7" t="s">
        <v>42</v>
      </c>
      <c r="E30" s="39"/>
      <c r="F30" s="39"/>
      <c r="G30" s="39"/>
      <c r="H30" s="39"/>
      <c r="I30" s="145"/>
      <c r="J30" s="158">
        <f>ROUND(J130,2)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9" t="s">
        <v>44</v>
      </c>
      <c r="G32" s="39"/>
      <c r="H32" s="39"/>
      <c r="I32" s="160" t="s">
        <v>43</v>
      </c>
      <c r="J32" s="159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46</v>
      </c>
      <c r="E33" s="143" t="s">
        <v>47</v>
      </c>
      <c r="F33" s="162">
        <f>ROUND((SUM(BE130:BE545)),2)</f>
        <v>0</v>
      </c>
      <c r="G33" s="39"/>
      <c r="H33" s="39"/>
      <c r="I33" s="163">
        <v>0.21</v>
      </c>
      <c r="J33" s="162">
        <f>ROUND(((SUM(BE130:BE545))*I33),2)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48</v>
      </c>
      <c r="F34" s="162">
        <f>ROUND((SUM(BF130:BF545)),2)</f>
        <v>0</v>
      </c>
      <c r="G34" s="39"/>
      <c r="H34" s="39"/>
      <c r="I34" s="163">
        <v>0.15</v>
      </c>
      <c r="J34" s="162">
        <f>ROUND(((SUM(BF130:BF545))*I34),2)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49</v>
      </c>
      <c r="F35" s="162">
        <f>ROUND((SUM(BG130:BG545)),2)</f>
        <v>0</v>
      </c>
      <c r="G35" s="39"/>
      <c r="H35" s="39"/>
      <c r="I35" s="163">
        <v>0.21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50</v>
      </c>
      <c r="F36" s="162">
        <f>ROUND((SUM(BH130:BH545)),2)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51</v>
      </c>
      <c r="F37" s="162">
        <f>ROUND((SUM(BI130:BI545)),2)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4"/>
      <c r="D39" s="165" t="s">
        <v>52</v>
      </c>
      <c r="E39" s="166"/>
      <c r="F39" s="166"/>
      <c r="G39" s="167" t="s">
        <v>53</v>
      </c>
      <c r="H39" s="168" t="s">
        <v>54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2" t="s">
        <v>55</v>
      </c>
      <c r="E50" s="173"/>
      <c r="F50" s="173"/>
      <c r="G50" s="172" t="s">
        <v>56</v>
      </c>
      <c r="H50" s="173"/>
      <c r="I50" s="174"/>
      <c r="J50" s="173"/>
      <c r="K50" s="17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57</v>
      </c>
      <c r="E61" s="176"/>
      <c r="F61" s="177" t="s">
        <v>58</v>
      </c>
      <c r="G61" s="175" t="s">
        <v>57</v>
      </c>
      <c r="H61" s="176"/>
      <c r="I61" s="178"/>
      <c r="J61" s="179" t="s">
        <v>58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2" t="s">
        <v>59</v>
      </c>
      <c r="E65" s="180"/>
      <c r="F65" s="180"/>
      <c r="G65" s="172" t="s">
        <v>60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57</v>
      </c>
      <c r="E76" s="176"/>
      <c r="F76" s="177" t="s">
        <v>58</v>
      </c>
      <c r="G76" s="175" t="s">
        <v>57</v>
      </c>
      <c r="H76" s="176"/>
      <c r="I76" s="178"/>
      <c r="J76" s="179" t="s">
        <v>58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8" t="str">
        <f>E7</f>
        <v>Výstavba kanalizace Kosmonosy západ - ulice Debřská - vodovod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Řad ulice Debřská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Kosmonosy</v>
      </c>
      <c r="G89" s="41"/>
      <c r="H89" s="41"/>
      <c r="I89" s="148" t="s">
        <v>23</v>
      </c>
      <c r="J89" s="80" t="str">
        <f>IF(J12="","",J12)</f>
        <v>7. 2. 2019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25</v>
      </c>
      <c r="D91" s="41"/>
      <c r="E91" s="41"/>
      <c r="F91" s="28" t="str">
        <f>E15</f>
        <v>Vodovody a kanalizace Mladá Boleslav, a.s.</v>
      </c>
      <c r="G91" s="41"/>
      <c r="H91" s="41"/>
      <c r="I91" s="148" t="s">
        <v>33</v>
      </c>
      <c r="J91" s="37" t="str">
        <f>E21</f>
        <v>ŠINDLAR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31</v>
      </c>
      <c r="D92" s="41"/>
      <c r="E92" s="41"/>
      <c r="F92" s="28" t="str">
        <f>IF(E18="","",E18)</f>
        <v>Vyplň údaj</v>
      </c>
      <c r="G92" s="41"/>
      <c r="H92" s="41"/>
      <c r="I92" s="148" t="s">
        <v>38</v>
      </c>
      <c r="J92" s="37" t="str">
        <f>E24</f>
        <v>Roman Bárta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100</v>
      </c>
      <c r="D94" s="190"/>
      <c r="E94" s="190"/>
      <c r="F94" s="190"/>
      <c r="G94" s="190"/>
      <c r="H94" s="190"/>
      <c r="I94" s="191"/>
      <c r="J94" s="192" t="s">
        <v>101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102</v>
      </c>
      <c r="D96" s="41"/>
      <c r="E96" s="41"/>
      <c r="F96" s="41"/>
      <c r="G96" s="41"/>
      <c r="H96" s="41"/>
      <c r="I96" s="145"/>
      <c r="J96" s="111">
        <f>J130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94"/>
      <c r="C97" s="195"/>
      <c r="D97" s="196" t="s">
        <v>104</v>
      </c>
      <c r="E97" s="197"/>
      <c r="F97" s="197"/>
      <c r="G97" s="197"/>
      <c r="H97" s="197"/>
      <c r="I97" s="198"/>
      <c r="J97" s="199">
        <f>J131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1"/>
      <c r="C98" s="202"/>
      <c r="D98" s="203" t="s">
        <v>105</v>
      </c>
      <c r="E98" s="204"/>
      <c r="F98" s="204"/>
      <c r="G98" s="204"/>
      <c r="H98" s="204"/>
      <c r="I98" s="205"/>
      <c r="J98" s="206">
        <f>J132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202"/>
      <c r="D99" s="203" t="s">
        <v>106</v>
      </c>
      <c r="E99" s="204"/>
      <c r="F99" s="204"/>
      <c r="G99" s="204"/>
      <c r="H99" s="204"/>
      <c r="I99" s="205"/>
      <c r="J99" s="206">
        <f>J279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202"/>
      <c r="D100" s="203" t="s">
        <v>107</v>
      </c>
      <c r="E100" s="204"/>
      <c r="F100" s="204"/>
      <c r="G100" s="204"/>
      <c r="H100" s="204"/>
      <c r="I100" s="205"/>
      <c r="J100" s="206">
        <f>J285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202"/>
      <c r="D101" s="203" t="s">
        <v>108</v>
      </c>
      <c r="E101" s="204"/>
      <c r="F101" s="204"/>
      <c r="G101" s="204"/>
      <c r="H101" s="204"/>
      <c r="I101" s="205"/>
      <c r="J101" s="206">
        <f>J296</f>
        <v>0</v>
      </c>
      <c r="K101" s="202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202"/>
      <c r="D102" s="203" t="s">
        <v>109</v>
      </c>
      <c r="E102" s="204"/>
      <c r="F102" s="204"/>
      <c r="G102" s="204"/>
      <c r="H102" s="204"/>
      <c r="I102" s="205"/>
      <c r="J102" s="206">
        <f>J319</f>
        <v>0</v>
      </c>
      <c r="K102" s="20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1"/>
      <c r="C103" s="202"/>
      <c r="D103" s="203" t="s">
        <v>110</v>
      </c>
      <c r="E103" s="204"/>
      <c r="F103" s="204"/>
      <c r="G103" s="204"/>
      <c r="H103" s="204"/>
      <c r="I103" s="205"/>
      <c r="J103" s="206">
        <f>J360</f>
        <v>0</v>
      </c>
      <c r="K103" s="202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1"/>
      <c r="C104" s="202"/>
      <c r="D104" s="203" t="s">
        <v>111</v>
      </c>
      <c r="E104" s="204"/>
      <c r="F104" s="204"/>
      <c r="G104" s="204"/>
      <c r="H104" s="204"/>
      <c r="I104" s="205"/>
      <c r="J104" s="206">
        <f>J463</f>
        <v>0</v>
      </c>
      <c r="K104" s="202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1"/>
      <c r="C105" s="202"/>
      <c r="D105" s="203" t="s">
        <v>112</v>
      </c>
      <c r="E105" s="204"/>
      <c r="F105" s="204"/>
      <c r="G105" s="204"/>
      <c r="H105" s="204"/>
      <c r="I105" s="205"/>
      <c r="J105" s="206">
        <f>J492</f>
        <v>0</v>
      </c>
      <c r="K105" s="202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1"/>
      <c r="C106" s="202"/>
      <c r="D106" s="203" t="s">
        <v>113</v>
      </c>
      <c r="E106" s="204"/>
      <c r="F106" s="204"/>
      <c r="G106" s="204"/>
      <c r="H106" s="204"/>
      <c r="I106" s="205"/>
      <c r="J106" s="206">
        <f>J501</f>
        <v>0</v>
      </c>
      <c r="K106" s="202"/>
      <c r="L106" s="20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4"/>
      <c r="C107" s="195"/>
      <c r="D107" s="196" t="s">
        <v>114</v>
      </c>
      <c r="E107" s="197"/>
      <c r="F107" s="197"/>
      <c r="G107" s="197"/>
      <c r="H107" s="197"/>
      <c r="I107" s="198"/>
      <c r="J107" s="199">
        <f>J503</f>
        <v>0</v>
      </c>
      <c r="K107" s="195"/>
      <c r="L107" s="20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01"/>
      <c r="C108" s="202"/>
      <c r="D108" s="203" t="s">
        <v>115</v>
      </c>
      <c r="E108" s="204"/>
      <c r="F108" s="204"/>
      <c r="G108" s="204"/>
      <c r="H108" s="204"/>
      <c r="I108" s="205"/>
      <c r="J108" s="206">
        <f>J504</f>
        <v>0</v>
      </c>
      <c r="K108" s="202"/>
      <c r="L108" s="20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1"/>
      <c r="C109" s="202"/>
      <c r="D109" s="203" t="s">
        <v>116</v>
      </c>
      <c r="E109" s="204"/>
      <c r="F109" s="204"/>
      <c r="G109" s="204"/>
      <c r="H109" s="204"/>
      <c r="I109" s="205"/>
      <c r="J109" s="206">
        <f>J531</f>
        <v>0</v>
      </c>
      <c r="K109" s="202"/>
      <c r="L109" s="20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94"/>
      <c r="C110" s="195"/>
      <c r="D110" s="196" t="s">
        <v>117</v>
      </c>
      <c r="E110" s="197"/>
      <c r="F110" s="197"/>
      <c r="G110" s="197"/>
      <c r="H110" s="197"/>
      <c r="I110" s="198"/>
      <c r="J110" s="199">
        <f>J543</f>
        <v>0</v>
      </c>
      <c r="K110" s="195"/>
      <c r="L110" s="200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2" customFormat="1" ht="21.8" customHeight="1">
      <c r="A111" s="39"/>
      <c r="B111" s="40"/>
      <c r="C111" s="41"/>
      <c r="D111" s="41"/>
      <c r="E111" s="41"/>
      <c r="F111" s="41"/>
      <c r="G111" s="41"/>
      <c r="H111" s="41"/>
      <c r="I111" s="14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184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187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118</v>
      </c>
      <c r="D117" s="41"/>
      <c r="E117" s="41"/>
      <c r="F117" s="41"/>
      <c r="G117" s="41"/>
      <c r="H117" s="41"/>
      <c r="I117" s="14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14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14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88" t="str">
        <f>E7</f>
        <v>Výstavba kanalizace Kosmonosy západ - ulice Debřská - vodovod</v>
      </c>
      <c r="F120" s="33"/>
      <c r="G120" s="33"/>
      <c r="H120" s="33"/>
      <c r="I120" s="14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97</v>
      </c>
      <c r="D121" s="41"/>
      <c r="E121" s="41"/>
      <c r="F121" s="41"/>
      <c r="G121" s="41"/>
      <c r="H121" s="41"/>
      <c r="I121" s="145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E9</f>
        <v>01 - Řad ulice Debřská</v>
      </c>
      <c r="F122" s="41"/>
      <c r="G122" s="41"/>
      <c r="H122" s="41"/>
      <c r="I122" s="14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145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21</v>
      </c>
      <c r="D124" s="41"/>
      <c r="E124" s="41"/>
      <c r="F124" s="28" t="str">
        <f>F12</f>
        <v>Kosmonosy</v>
      </c>
      <c r="G124" s="41"/>
      <c r="H124" s="41"/>
      <c r="I124" s="148" t="s">
        <v>23</v>
      </c>
      <c r="J124" s="80" t="str">
        <f>IF(J12="","",J12)</f>
        <v>7. 2. 2019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145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25</v>
      </c>
      <c r="D126" s="41"/>
      <c r="E126" s="41"/>
      <c r="F126" s="28" t="str">
        <f>E15</f>
        <v>Vodovody a kanalizace Mladá Boleslav, a.s.</v>
      </c>
      <c r="G126" s="41"/>
      <c r="H126" s="41"/>
      <c r="I126" s="148" t="s">
        <v>33</v>
      </c>
      <c r="J126" s="37" t="str">
        <f>E21</f>
        <v>ŠINDLAR s.r.o.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31</v>
      </c>
      <c r="D127" s="41"/>
      <c r="E127" s="41"/>
      <c r="F127" s="28" t="str">
        <f>IF(E18="","",E18)</f>
        <v>Vyplň údaj</v>
      </c>
      <c r="G127" s="41"/>
      <c r="H127" s="41"/>
      <c r="I127" s="148" t="s">
        <v>38</v>
      </c>
      <c r="J127" s="37" t="str">
        <f>E24</f>
        <v>Roman Bárta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145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208"/>
      <c r="B129" s="209"/>
      <c r="C129" s="210" t="s">
        <v>119</v>
      </c>
      <c r="D129" s="211" t="s">
        <v>67</v>
      </c>
      <c r="E129" s="211" t="s">
        <v>63</v>
      </c>
      <c r="F129" s="211" t="s">
        <v>64</v>
      </c>
      <c r="G129" s="211" t="s">
        <v>120</v>
      </c>
      <c r="H129" s="211" t="s">
        <v>121</v>
      </c>
      <c r="I129" s="212" t="s">
        <v>122</v>
      </c>
      <c r="J129" s="211" t="s">
        <v>101</v>
      </c>
      <c r="K129" s="213" t="s">
        <v>123</v>
      </c>
      <c r="L129" s="214"/>
      <c r="M129" s="101" t="s">
        <v>1</v>
      </c>
      <c r="N129" s="102" t="s">
        <v>46</v>
      </c>
      <c r="O129" s="102" t="s">
        <v>124</v>
      </c>
      <c r="P129" s="102" t="s">
        <v>125</v>
      </c>
      <c r="Q129" s="102" t="s">
        <v>126</v>
      </c>
      <c r="R129" s="102" t="s">
        <v>127</v>
      </c>
      <c r="S129" s="102" t="s">
        <v>128</v>
      </c>
      <c r="T129" s="103" t="s">
        <v>129</v>
      </c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</row>
    <row r="130" spans="1:63" s="2" customFormat="1" ht="22.8" customHeight="1">
      <c r="A130" s="39"/>
      <c r="B130" s="40"/>
      <c r="C130" s="108" t="s">
        <v>130</v>
      </c>
      <c r="D130" s="41"/>
      <c r="E130" s="41"/>
      <c r="F130" s="41"/>
      <c r="G130" s="41"/>
      <c r="H130" s="41"/>
      <c r="I130" s="145"/>
      <c r="J130" s="215">
        <f>BK130</f>
        <v>0</v>
      </c>
      <c r="K130" s="41"/>
      <c r="L130" s="45"/>
      <c r="M130" s="104"/>
      <c r="N130" s="216"/>
      <c r="O130" s="105"/>
      <c r="P130" s="217">
        <f>P131+P503+P543</f>
        <v>0</v>
      </c>
      <c r="Q130" s="105"/>
      <c r="R130" s="217">
        <f>R131+R503+R543</f>
        <v>1331.5795132836301</v>
      </c>
      <c r="S130" s="105"/>
      <c r="T130" s="218">
        <f>T131+T503+T543</f>
        <v>452.361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81</v>
      </c>
      <c r="AU130" s="18" t="s">
        <v>103</v>
      </c>
      <c r="BK130" s="219">
        <f>BK131+BK503+BK543</f>
        <v>0</v>
      </c>
    </row>
    <row r="131" spans="1:63" s="12" customFormat="1" ht="25.9" customHeight="1">
      <c r="A131" s="12"/>
      <c r="B131" s="220"/>
      <c r="C131" s="221"/>
      <c r="D131" s="222" t="s">
        <v>81</v>
      </c>
      <c r="E131" s="223" t="s">
        <v>131</v>
      </c>
      <c r="F131" s="223" t="s">
        <v>132</v>
      </c>
      <c r="G131" s="221"/>
      <c r="H131" s="221"/>
      <c r="I131" s="224"/>
      <c r="J131" s="225">
        <f>BK131</f>
        <v>0</v>
      </c>
      <c r="K131" s="221"/>
      <c r="L131" s="226"/>
      <c r="M131" s="227"/>
      <c r="N131" s="228"/>
      <c r="O131" s="228"/>
      <c r="P131" s="229">
        <f>P132+P279+P285+P296+P319+P360+P463+P492+P501</f>
        <v>0</v>
      </c>
      <c r="Q131" s="228"/>
      <c r="R131" s="229">
        <f>R132+R279+R285+R296+R319+R360+R463+R492+R501</f>
        <v>1331.2298595336301</v>
      </c>
      <c r="S131" s="228"/>
      <c r="T131" s="230">
        <f>T132+T279+T285+T296+T319+T360+T463+T492+T501</f>
        <v>452.361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1" t="s">
        <v>90</v>
      </c>
      <c r="AT131" s="232" t="s">
        <v>81</v>
      </c>
      <c r="AU131" s="232" t="s">
        <v>82</v>
      </c>
      <c r="AY131" s="231" t="s">
        <v>133</v>
      </c>
      <c r="BK131" s="233">
        <f>BK132+BK279+BK285+BK296+BK319+BK360+BK463+BK492+BK501</f>
        <v>0</v>
      </c>
    </row>
    <row r="132" spans="1:63" s="12" customFormat="1" ht="22.8" customHeight="1">
      <c r="A132" s="12"/>
      <c r="B132" s="220"/>
      <c r="C132" s="221"/>
      <c r="D132" s="222" t="s">
        <v>81</v>
      </c>
      <c r="E132" s="234" t="s">
        <v>90</v>
      </c>
      <c r="F132" s="234" t="s">
        <v>134</v>
      </c>
      <c r="G132" s="221"/>
      <c r="H132" s="221"/>
      <c r="I132" s="224"/>
      <c r="J132" s="235">
        <f>BK132</f>
        <v>0</v>
      </c>
      <c r="K132" s="221"/>
      <c r="L132" s="226"/>
      <c r="M132" s="227"/>
      <c r="N132" s="228"/>
      <c r="O132" s="228"/>
      <c r="P132" s="229">
        <f>SUM(P133:P278)</f>
        <v>0</v>
      </c>
      <c r="Q132" s="228"/>
      <c r="R132" s="229">
        <f>SUM(R133:R278)</f>
        <v>1106.18968214363</v>
      </c>
      <c r="S132" s="228"/>
      <c r="T132" s="230">
        <f>SUM(T133:T278)</f>
        <v>386.3232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1" t="s">
        <v>90</v>
      </c>
      <c r="AT132" s="232" t="s">
        <v>81</v>
      </c>
      <c r="AU132" s="232" t="s">
        <v>90</v>
      </c>
      <c r="AY132" s="231" t="s">
        <v>133</v>
      </c>
      <c r="BK132" s="233">
        <f>SUM(BK133:BK278)</f>
        <v>0</v>
      </c>
    </row>
    <row r="133" spans="1:65" s="2" customFormat="1" ht="60" customHeight="1">
      <c r="A133" s="39"/>
      <c r="B133" s="40"/>
      <c r="C133" s="236" t="s">
        <v>90</v>
      </c>
      <c r="D133" s="236" t="s">
        <v>135</v>
      </c>
      <c r="E133" s="237" t="s">
        <v>136</v>
      </c>
      <c r="F133" s="238" t="s">
        <v>137</v>
      </c>
      <c r="G133" s="239" t="s">
        <v>138</v>
      </c>
      <c r="H133" s="240">
        <v>555.568</v>
      </c>
      <c r="I133" s="241"/>
      <c r="J133" s="242">
        <f>ROUND(I133*H133,2)</f>
        <v>0</v>
      </c>
      <c r="K133" s="238" t="s">
        <v>139</v>
      </c>
      <c r="L133" s="45"/>
      <c r="M133" s="243" t="s">
        <v>1</v>
      </c>
      <c r="N133" s="244" t="s">
        <v>47</v>
      </c>
      <c r="O133" s="92"/>
      <c r="P133" s="245">
        <f>O133*H133</f>
        <v>0</v>
      </c>
      <c r="Q133" s="245">
        <v>0</v>
      </c>
      <c r="R133" s="245">
        <f>Q133*H133</f>
        <v>0</v>
      </c>
      <c r="S133" s="245">
        <v>0.26</v>
      </c>
      <c r="T133" s="246">
        <f>S133*H133</f>
        <v>144.44768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7" t="s">
        <v>140</v>
      </c>
      <c r="AT133" s="247" t="s">
        <v>135</v>
      </c>
      <c r="AU133" s="247" t="s">
        <v>92</v>
      </c>
      <c r="AY133" s="18" t="s">
        <v>133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8" t="s">
        <v>90</v>
      </c>
      <c r="BK133" s="248">
        <f>ROUND(I133*H133,2)</f>
        <v>0</v>
      </c>
      <c r="BL133" s="18" t="s">
        <v>140</v>
      </c>
      <c r="BM133" s="247" t="s">
        <v>141</v>
      </c>
    </row>
    <row r="134" spans="1:47" s="2" customFormat="1" ht="12">
      <c r="A134" s="39"/>
      <c r="B134" s="40"/>
      <c r="C134" s="41"/>
      <c r="D134" s="249" t="s">
        <v>142</v>
      </c>
      <c r="E134" s="41"/>
      <c r="F134" s="250" t="s">
        <v>143</v>
      </c>
      <c r="G134" s="41"/>
      <c r="H134" s="41"/>
      <c r="I134" s="145"/>
      <c r="J134" s="41"/>
      <c r="K134" s="41"/>
      <c r="L134" s="45"/>
      <c r="M134" s="251"/>
      <c r="N134" s="252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142</v>
      </c>
      <c r="AU134" s="18" t="s">
        <v>92</v>
      </c>
    </row>
    <row r="135" spans="1:51" s="13" customFormat="1" ht="12">
      <c r="A135" s="13"/>
      <c r="B135" s="253"/>
      <c r="C135" s="254"/>
      <c r="D135" s="249" t="s">
        <v>144</v>
      </c>
      <c r="E135" s="255" t="s">
        <v>1</v>
      </c>
      <c r="F135" s="256" t="s">
        <v>145</v>
      </c>
      <c r="G135" s="254"/>
      <c r="H135" s="255" t="s">
        <v>1</v>
      </c>
      <c r="I135" s="257"/>
      <c r="J135" s="254"/>
      <c r="K135" s="254"/>
      <c r="L135" s="258"/>
      <c r="M135" s="259"/>
      <c r="N135" s="260"/>
      <c r="O135" s="260"/>
      <c r="P135" s="260"/>
      <c r="Q135" s="260"/>
      <c r="R135" s="260"/>
      <c r="S135" s="260"/>
      <c r="T135" s="26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2" t="s">
        <v>144</v>
      </c>
      <c r="AU135" s="262" t="s">
        <v>92</v>
      </c>
      <c r="AV135" s="13" t="s">
        <v>90</v>
      </c>
      <c r="AW135" s="13" t="s">
        <v>37</v>
      </c>
      <c r="AX135" s="13" t="s">
        <v>82</v>
      </c>
      <c r="AY135" s="262" t="s">
        <v>133</v>
      </c>
    </row>
    <row r="136" spans="1:51" s="13" customFormat="1" ht="12">
      <c r="A136" s="13"/>
      <c r="B136" s="253"/>
      <c r="C136" s="254"/>
      <c r="D136" s="249" t="s">
        <v>144</v>
      </c>
      <c r="E136" s="255" t="s">
        <v>1</v>
      </c>
      <c r="F136" s="256" t="s">
        <v>146</v>
      </c>
      <c r="G136" s="254"/>
      <c r="H136" s="255" t="s">
        <v>1</v>
      </c>
      <c r="I136" s="257"/>
      <c r="J136" s="254"/>
      <c r="K136" s="254"/>
      <c r="L136" s="258"/>
      <c r="M136" s="259"/>
      <c r="N136" s="260"/>
      <c r="O136" s="260"/>
      <c r="P136" s="260"/>
      <c r="Q136" s="260"/>
      <c r="R136" s="260"/>
      <c r="S136" s="260"/>
      <c r="T136" s="26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2" t="s">
        <v>144</v>
      </c>
      <c r="AU136" s="262" t="s">
        <v>92</v>
      </c>
      <c r="AV136" s="13" t="s">
        <v>90</v>
      </c>
      <c r="AW136" s="13" t="s">
        <v>37</v>
      </c>
      <c r="AX136" s="13" t="s">
        <v>82</v>
      </c>
      <c r="AY136" s="262" t="s">
        <v>133</v>
      </c>
    </row>
    <row r="137" spans="1:51" s="14" customFormat="1" ht="12">
      <c r="A137" s="14"/>
      <c r="B137" s="263"/>
      <c r="C137" s="264"/>
      <c r="D137" s="249" t="s">
        <v>144</v>
      </c>
      <c r="E137" s="265" t="s">
        <v>1</v>
      </c>
      <c r="F137" s="266" t="s">
        <v>147</v>
      </c>
      <c r="G137" s="264"/>
      <c r="H137" s="267">
        <v>27.468</v>
      </c>
      <c r="I137" s="268"/>
      <c r="J137" s="264"/>
      <c r="K137" s="264"/>
      <c r="L137" s="269"/>
      <c r="M137" s="270"/>
      <c r="N137" s="271"/>
      <c r="O137" s="271"/>
      <c r="P137" s="271"/>
      <c r="Q137" s="271"/>
      <c r="R137" s="271"/>
      <c r="S137" s="271"/>
      <c r="T137" s="27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3" t="s">
        <v>144</v>
      </c>
      <c r="AU137" s="273" t="s">
        <v>92</v>
      </c>
      <c r="AV137" s="14" t="s">
        <v>92</v>
      </c>
      <c r="AW137" s="14" t="s">
        <v>37</v>
      </c>
      <c r="AX137" s="14" t="s">
        <v>82</v>
      </c>
      <c r="AY137" s="273" t="s">
        <v>133</v>
      </c>
    </row>
    <row r="138" spans="1:51" s="14" customFormat="1" ht="12">
      <c r="A138" s="14"/>
      <c r="B138" s="263"/>
      <c r="C138" s="264"/>
      <c r="D138" s="249" t="s">
        <v>144</v>
      </c>
      <c r="E138" s="265" t="s">
        <v>1</v>
      </c>
      <c r="F138" s="266" t="s">
        <v>148</v>
      </c>
      <c r="G138" s="264"/>
      <c r="H138" s="267">
        <v>528.1</v>
      </c>
      <c r="I138" s="268"/>
      <c r="J138" s="264"/>
      <c r="K138" s="264"/>
      <c r="L138" s="269"/>
      <c r="M138" s="270"/>
      <c r="N138" s="271"/>
      <c r="O138" s="271"/>
      <c r="P138" s="271"/>
      <c r="Q138" s="271"/>
      <c r="R138" s="271"/>
      <c r="S138" s="271"/>
      <c r="T138" s="27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3" t="s">
        <v>144</v>
      </c>
      <c r="AU138" s="273" t="s">
        <v>92</v>
      </c>
      <c r="AV138" s="14" t="s">
        <v>92</v>
      </c>
      <c r="AW138" s="14" t="s">
        <v>37</v>
      </c>
      <c r="AX138" s="14" t="s">
        <v>82</v>
      </c>
      <c r="AY138" s="273" t="s">
        <v>133</v>
      </c>
    </row>
    <row r="139" spans="1:51" s="15" customFormat="1" ht="12">
      <c r="A139" s="15"/>
      <c r="B139" s="274"/>
      <c r="C139" s="275"/>
      <c r="D139" s="249" t="s">
        <v>144</v>
      </c>
      <c r="E139" s="276" t="s">
        <v>1</v>
      </c>
      <c r="F139" s="277" t="s">
        <v>149</v>
      </c>
      <c r="G139" s="275"/>
      <c r="H139" s="278">
        <v>555.568</v>
      </c>
      <c r="I139" s="279"/>
      <c r="J139" s="275"/>
      <c r="K139" s="275"/>
      <c r="L139" s="280"/>
      <c r="M139" s="281"/>
      <c r="N139" s="282"/>
      <c r="O139" s="282"/>
      <c r="P139" s="282"/>
      <c r="Q139" s="282"/>
      <c r="R139" s="282"/>
      <c r="S139" s="282"/>
      <c r="T139" s="28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84" t="s">
        <v>144</v>
      </c>
      <c r="AU139" s="284" t="s">
        <v>92</v>
      </c>
      <c r="AV139" s="15" t="s">
        <v>140</v>
      </c>
      <c r="AW139" s="15" t="s">
        <v>37</v>
      </c>
      <c r="AX139" s="15" t="s">
        <v>90</v>
      </c>
      <c r="AY139" s="284" t="s">
        <v>133</v>
      </c>
    </row>
    <row r="140" spans="1:65" s="2" customFormat="1" ht="60" customHeight="1">
      <c r="A140" s="39"/>
      <c r="B140" s="40"/>
      <c r="C140" s="236" t="s">
        <v>92</v>
      </c>
      <c r="D140" s="236" t="s">
        <v>135</v>
      </c>
      <c r="E140" s="237" t="s">
        <v>150</v>
      </c>
      <c r="F140" s="238" t="s">
        <v>151</v>
      </c>
      <c r="G140" s="239" t="s">
        <v>138</v>
      </c>
      <c r="H140" s="240">
        <v>343.844</v>
      </c>
      <c r="I140" s="241"/>
      <c r="J140" s="242">
        <f>ROUND(I140*H140,2)</f>
        <v>0</v>
      </c>
      <c r="K140" s="238" t="s">
        <v>139</v>
      </c>
      <c r="L140" s="45"/>
      <c r="M140" s="243" t="s">
        <v>1</v>
      </c>
      <c r="N140" s="244" t="s">
        <v>47</v>
      </c>
      <c r="O140" s="92"/>
      <c r="P140" s="245">
        <f>O140*H140</f>
        <v>0</v>
      </c>
      <c r="Q140" s="245">
        <v>0</v>
      </c>
      <c r="R140" s="245">
        <f>Q140*H140</f>
        <v>0</v>
      </c>
      <c r="S140" s="245">
        <v>0.58</v>
      </c>
      <c r="T140" s="246">
        <f>S140*H140</f>
        <v>199.42952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7" t="s">
        <v>140</v>
      </c>
      <c r="AT140" s="247" t="s">
        <v>135</v>
      </c>
      <c r="AU140" s="247" t="s">
        <v>92</v>
      </c>
      <c r="AY140" s="18" t="s">
        <v>133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8" t="s">
        <v>90</v>
      </c>
      <c r="BK140" s="248">
        <f>ROUND(I140*H140,2)</f>
        <v>0</v>
      </c>
      <c r="BL140" s="18" t="s">
        <v>140</v>
      </c>
      <c r="BM140" s="247" t="s">
        <v>152</v>
      </c>
    </row>
    <row r="141" spans="1:47" s="2" customFormat="1" ht="12">
      <c r="A141" s="39"/>
      <c r="B141" s="40"/>
      <c r="C141" s="41"/>
      <c r="D141" s="249" t="s">
        <v>142</v>
      </c>
      <c r="E141" s="41"/>
      <c r="F141" s="250" t="s">
        <v>153</v>
      </c>
      <c r="G141" s="41"/>
      <c r="H141" s="41"/>
      <c r="I141" s="145"/>
      <c r="J141" s="41"/>
      <c r="K141" s="41"/>
      <c r="L141" s="45"/>
      <c r="M141" s="251"/>
      <c r="N141" s="252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142</v>
      </c>
      <c r="AU141" s="18" t="s">
        <v>92</v>
      </c>
    </row>
    <row r="142" spans="1:51" s="13" customFormat="1" ht="12">
      <c r="A142" s="13"/>
      <c r="B142" s="253"/>
      <c r="C142" s="254"/>
      <c r="D142" s="249" t="s">
        <v>144</v>
      </c>
      <c r="E142" s="255" t="s">
        <v>1</v>
      </c>
      <c r="F142" s="256" t="s">
        <v>145</v>
      </c>
      <c r="G142" s="254"/>
      <c r="H142" s="255" t="s">
        <v>1</v>
      </c>
      <c r="I142" s="257"/>
      <c r="J142" s="254"/>
      <c r="K142" s="254"/>
      <c r="L142" s="258"/>
      <c r="M142" s="259"/>
      <c r="N142" s="260"/>
      <c r="O142" s="260"/>
      <c r="P142" s="260"/>
      <c r="Q142" s="260"/>
      <c r="R142" s="260"/>
      <c r="S142" s="260"/>
      <c r="T142" s="26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2" t="s">
        <v>144</v>
      </c>
      <c r="AU142" s="262" t="s">
        <v>92</v>
      </c>
      <c r="AV142" s="13" t="s">
        <v>90</v>
      </c>
      <c r="AW142" s="13" t="s">
        <v>37</v>
      </c>
      <c r="AX142" s="13" t="s">
        <v>82</v>
      </c>
      <c r="AY142" s="262" t="s">
        <v>133</v>
      </c>
    </row>
    <row r="143" spans="1:51" s="13" customFormat="1" ht="12">
      <c r="A143" s="13"/>
      <c r="B143" s="253"/>
      <c r="C143" s="254"/>
      <c r="D143" s="249" t="s">
        <v>144</v>
      </c>
      <c r="E143" s="255" t="s">
        <v>1</v>
      </c>
      <c r="F143" s="256" t="s">
        <v>146</v>
      </c>
      <c r="G143" s="254"/>
      <c r="H143" s="255" t="s">
        <v>1</v>
      </c>
      <c r="I143" s="257"/>
      <c r="J143" s="254"/>
      <c r="K143" s="254"/>
      <c r="L143" s="258"/>
      <c r="M143" s="259"/>
      <c r="N143" s="260"/>
      <c r="O143" s="260"/>
      <c r="P143" s="260"/>
      <c r="Q143" s="260"/>
      <c r="R143" s="260"/>
      <c r="S143" s="260"/>
      <c r="T143" s="26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2" t="s">
        <v>144</v>
      </c>
      <c r="AU143" s="262" t="s">
        <v>92</v>
      </c>
      <c r="AV143" s="13" t="s">
        <v>90</v>
      </c>
      <c r="AW143" s="13" t="s">
        <v>37</v>
      </c>
      <c r="AX143" s="13" t="s">
        <v>82</v>
      </c>
      <c r="AY143" s="262" t="s">
        <v>133</v>
      </c>
    </row>
    <row r="144" spans="1:51" s="14" customFormat="1" ht="12">
      <c r="A144" s="14"/>
      <c r="B144" s="263"/>
      <c r="C144" s="264"/>
      <c r="D144" s="249" t="s">
        <v>144</v>
      </c>
      <c r="E144" s="265" t="s">
        <v>1</v>
      </c>
      <c r="F144" s="266" t="s">
        <v>154</v>
      </c>
      <c r="G144" s="264"/>
      <c r="H144" s="267">
        <v>65.406</v>
      </c>
      <c r="I144" s="268"/>
      <c r="J144" s="264"/>
      <c r="K144" s="264"/>
      <c r="L144" s="269"/>
      <c r="M144" s="270"/>
      <c r="N144" s="271"/>
      <c r="O144" s="271"/>
      <c r="P144" s="271"/>
      <c r="Q144" s="271"/>
      <c r="R144" s="271"/>
      <c r="S144" s="271"/>
      <c r="T144" s="27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3" t="s">
        <v>144</v>
      </c>
      <c r="AU144" s="273" t="s">
        <v>92</v>
      </c>
      <c r="AV144" s="14" t="s">
        <v>92</v>
      </c>
      <c r="AW144" s="14" t="s">
        <v>37</v>
      </c>
      <c r="AX144" s="14" t="s">
        <v>82</v>
      </c>
      <c r="AY144" s="273" t="s">
        <v>133</v>
      </c>
    </row>
    <row r="145" spans="1:51" s="14" customFormat="1" ht="12">
      <c r="A145" s="14"/>
      <c r="B145" s="263"/>
      <c r="C145" s="264"/>
      <c r="D145" s="249" t="s">
        <v>144</v>
      </c>
      <c r="E145" s="265" t="s">
        <v>1</v>
      </c>
      <c r="F145" s="266" t="s">
        <v>155</v>
      </c>
      <c r="G145" s="264"/>
      <c r="H145" s="267">
        <v>132.025</v>
      </c>
      <c r="I145" s="268"/>
      <c r="J145" s="264"/>
      <c r="K145" s="264"/>
      <c r="L145" s="269"/>
      <c r="M145" s="270"/>
      <c r="N145" s="271"/>
      <c r="O145" s="271"/>
      <c r="P145" s="271"/>
      <c r="Q145" s="271"/>
      <c r="R145" s="271"/>
      <c r="S145" s="271"/>
      <c r="T145" s="27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3" t="s">
        <v>144</v>
      </c>
      <c r="AU145" s="273" t="s">
        <v>92</v>
      </c>
      <c r="AV145" s="14" t="s">
        <v>92</v>
      </c>
      <c r="AW145" s="14" t="s">
        <v>37</v>
      </c>
      <c r="AX145" s="14" t="s">
        <v>82</v>
      </c>
      <c r="AY145" s="273" t="s">
        <v>133</v>
      </c>
    </row>
    <row r="146" spans="1:51" s="14" customFormat="1" ht="12">
      <c r="A146" s="14"/>
      <c r="B146" s="263"/>
      <c r="C146" s="264"/>
      <c r="D146" s="249" t="s">
        <v>144</v>
      </c>
      <c r="E146" s="265" t="s">
        <v>1</v>
      </c>
      <c r="F146" s="266" t="s">
        <v>156</v>
      </c>
      <c r="G146" s="264"/>
      <c r="H146" s="267">
        <v>146.413</v>
      </c>
      <c r="I146" s="268"/>
      <c r="J146" s="264"/>
      <c r="K146" s="264"/>
      <c r="L146" s="269"/>
      <c r="M146" s="270"/>
      <c r="N146" s="271"/>
      <c r="O146" s="271"/>
      <c r="P146" s="271"/>
      <c r="Q146" s="271"/>
      <c r="R146" s="271"/>
      <c r="S146" s="271"/>
      <c r="T146" s="27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3" t="s">
        <v>144</v>
      </c>
      <c r="AU146" s="273" t="s">
        <v>92</v>
      </c>
      <c r="AV146" s="14" t="s">
        <v>92</v>
      </c>
      <c r="AW146" s="14" t="s">
        <v>37</v>
      </c>
      <c r="AX146" s="14" t="s">
        <v>82</v>
      </c>
      <c r="AY146" s="273" t="s">
        <v>133</v>
      </c>
    </row>
    <row r="147" spans="1:51" s="15" customFormat="1" ht="12">
      <c r="A147" s="15"/>
      <c r="B147" s="274"/>
      <c r="C147" s="275"/>
      <c r="D147" s="249" t="s">
        <v>144</v>
      </c>
      <c r="E147" s="276" t="s">
        <v>1</v>
      </c>
      <c r="F147" s="277" t="s">
        <v>149</v>
      </c>
      <c r="G147" s="275"/>
      <c r="H147" s="278">
        <v>343.844</v>
      </c>
      <c r="I147" s="279"/>
      <c r="J147" s="275"/>
      <c r="K147" s="275"/>
      <c r="L147" s="280"/>
      <c r="M147" s="281"/>
      <c r="N147" s="282"/>
      <c r="O147" s="282"/>
      <c r="P147" s="282"/>
      <c r="Q147" s="282"/>
      <c r="R147" s="282"/>
      <c r="S147" s="282"/>
      <c r="T147" s="28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4" t="s">
        <v>144</v>
      </c>
      <c r="AU147" s="284" t="s">
        <v>92</v>
      </c>
      <c r="AV147" s="15" t="s">
        <v>140</v>
      </c>
      <c r="AW147" s="15" t="s">
        <v>37</v>
      </c>
      <c r="AX147" s="15" t="s">
        <v>90</v>
      </c>
      <c r="AY147" s="284" t="s">
        <v>133</v>
      </c>
    </row>
    <row r="148" spans="1:65" s="2" customFormat="1" ht="60" customHeight="1">
      <c r="A148" s="39"/>
      <c r="B148" s="40"/>
      <c r="C148" s="236" t="s">
        <v>157</v>
      </c>
      <c r="D148" s="236" t="s">
        <v>135</v>
      </c>
      <c r="E148" s="237" t="s">
        <v>158</v>
      </c>
      <c r="F148" s="238" t="s">
        <v>159</v>
      </c>
      <c r="G148" s="239" t="s">
        <v>138</v>
      </c>
      <c r="H148" s="240">
        <v>132.025</v>
      </c>
      <c r="I148" s="241"/>
      <c r="J148" s="242">
        <f>ROUND(I148*H148,2)</f>
        <v>0</v>
      </c>
      <c r="K148" s="238" t="s">
        <v>139</v>
      </c>
      <c r="L148" s="45"/>
      <c r="M148" s="243" t="s">
        <v>1</v>
      </c>
      <c r="N148" s="244" t="s">
        <v>47</v>
      </c>
      <c r="O148" s="92"/>
      <c r="P148" s="245">
        <f>O148*H148</f>
        <v>0</v>
      </c>
      <c r="Q148" s="245">
        <v>0</v>
      </c>
      <c r="R148" s="245">
        <f>Q148*H148</f>
        <v>0</v>
      </c>
      <c r="S148" s="245">
        <v>0.24</v>
      </c>
      <c r="T148" s="246">
        <f>S148*H148</f>
        <v>31.686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7" t="s">
        <v>140</v>
      </c>
      <c r="AT148" s="247" t="s">
        <v>135</v>
      </c>
      <c r="AU148" s="247" t="s">
        <v>92</v>
      </c>
      <c r="AY148" s="18" t="s">
        <v>133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8" t="s">
        <v>90</v>
      </c>
      <c r="BK148" s="248">
        <f>ROUND(I148*H148,2)</f>
        <v>0</v>
      </c>
      <c r="BL148" s="18" t="s">
        <v>140</v>
      </c>
      <c r="BM148" s="247" t="s">
        <v>160</v>
      </c>
    </row>
    <row r="149" spans="1:47" s="2" customFormat="1" ht="12">
      <c r="A149" s="39"/>
      <c r="B149" s="40"/>
      <c r="C149" s="41"/>
      <c r="D149" s="249" t="s">
        <v>142</v>
      </c>
      <c r="E149" s="41"/>
      <c r="F149" s="250" t="s">
        <v>161</v>
      </c>
      <c r="G149" s="41"/>
      <c r="H149" s="41"/>
      <c r="I149" s="145"/>
      <c r="J149" s="41"/>
      <c r="K149" s="41"/>
      <c r="L149" s="45"/>
      <c r="M149" s="251"/>
      <c r="N149" s="252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142</v>
      </c>
      <c r="AU149" s="18" t="s">
        <v>92</v>
      </c>
    </row>
    <row r="150" spans="1:51" s="14" customFormat="1" ht="12">
      <c r="A150" s="14"/>
      <c r="B150" s="263"/>
      <c r="C150" s="264"/>
      <c r="D150" s="249" t="s">
        <v>144</v>
      </c>
      <c r="E150" s="265" t="s">
        <v>1</v>
      </c>
      <c r="F150" s="266" t="s">
        <v>162</v>
      </c>
      <c r="G150" s="264"/>
      <c r="H150" s="267">
        <v>132.025</v>
      </c>
      <c r="I150" s="268"/>
      <c r="J150" s="264"/>
      <c r="K150" s="264"/>
      <c r="L150" s="269"/>
      <c r="M150" s="270"/>
      <c r="N150" s="271"/>
      <c r="O150" s="271"/>
      <c r="P150" s="271"/>
      <c r="Q150" s="271"/>
      <c r="R150" s="271"/>
      <c r="S150" s="271"/>
      <c r="T150" s="27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3" t="s">
        <v>144</v>
      </c>
      <c r="AU150" s="273" t="s">
        <v>92</v>
      </c>
      <c r="AV150" s="14" t="s">
        <v>92</v>
      </c>
      <c r="AW150" s="14" t="s">
        <v>37</v>
      </c>
      <c r="AX150" s="14" t="s">
        <v>90</v>
      </c>
      <c r="AY150" s="273" t="s">
        <v>133</v>
      </c>
    </row>
    <row r="151" spans="1:65" s="2" customFormat="1" ht="36" customHeight="1">
      <c r="A151" s="39"/>
      <c r="B151" s="40"/>
      <c r="C151" s="236" t="s">
        <v>140</v>
      </c>
      <c r="D151" s="236" t="s">
        <v>135</v>
      </c>
      <c r="E151" s="237" t="s">
        <v>163</v>
      </c>
      <c r="F151" s="238" t="s">
        <v>164</v>
      </c>
      <c r="G151" s="239" t="s">
        <v>165</v>
      </c>
      <c r="H151" s="240">
        <v>269</v>
      </c>
      <c r="I151" s="241"/>
      <c r="J151" s="242">
        <f>ROUND(I151*H151,2)</f>
        <v>0</v>
      </c>
      <c r="K151" s="238" t="s">
        <v>139</v>
      </c>
      <c r="L151" s="45"/>
      <c r="M151" s="243" t="s">
        <v>1</v>
      </c>
      <c r="N151" s="244" t="s">
        <v>47</v>
      </c>
      <c r="O151" s="92"/>
      <c r="P151" s="245">
        <f>O151*H151</f>
        <v>0</v>
      </c>
      <c r="Q151" s="245">
        <v>0</v>
      </c>
      <c r="R151" s="245">
        <f>Q151*H151</f>
        <v>0</v>
      </c>
      <c r="S151" s="245">
        <v>0.04</v>
      </c>
      <c r="T151" s="246">
        <f>S151*H151</f>
        <v>10.76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7" t="s">
        <v>140</v>
      </c>
      <c r="AT151" s="247" t="s">
        <v>135</v>
      </c>
      <c r="AU151" s="247" t="s">
        <v>92</v>
      </c>
      <c r="AY151" s="18" t="s">
        <v>133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8" t="s">
        <v>90</v>
      </c>
      <c r="BK151" s="248">
        <f>ROUND(I151*H151,2)</f>
        <v>0</v>
      </c>
      <c r="BL151" s="18" t="s">
        <v>140</v>
      </c>
      <c r="BM151" s="247" t="s">
        <v>166</v>
      </c>
    </row>
    <row r="152" spans="1:47" s="2" customFormat="1" ht="12">
      <c r="A152" s="39"/>
      <c r="B152" s="40"/>
      <c r="C152" s="41"/>
      <c r="D152" s="249" t="s">
        <v>142</v>
      </c>
      <c r="E152" s="41"/>
      <c r="F152" s="250" t="s">
        <v>167</v>
      </c>
      <c r="G152" s="41"/>
      <c r="H152" s="41"/>
      <c r="I152" s="145"/>
      <c r="J152" s="41"/>
      <c r="K152" s="41"/>
      <c r="L152" s="45"/>
      <c r="M152" s="251"/>
      <c r="N152" s="252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142</v>
      </c>
      <c r="AU152" s="18" t="s">
        <v>92</v>
      </c>
    </row>
    <row r="153" spans="1:51" s="13" customFormat="1" ht="12">
      <c r="A153" s="13"/>
      <c r="B153" s="253"/>
      <c r="C153" s="254"/>
      <c r="D153" s="249" t="s">
        <v>144</v>
      </c>
      <c r="E153" s="255" t="s">
        <v>1</v>
      </c>
      <c r="F153" s="256" t="s">
        <v>145</v>
      </c>
      <c r="G153" s="254"/>
      <c r="H153" s="255" t="s">
        <v>1</v>
      </c>
      <c r="I153" s="257"/>
      <c r="J153" s="254"/>
      <c r="K153" s="254"/>
      <c r="L153" s="258"/>
      <c r="M153" s="259"/>
      <c r="N153" s="260"/>
      <c r="O153" s="260"/>
      <c r="P153" s="260"/>
      <c r="Q153" s="260"/>
      <c r="R153" s="260"/>
      <c r="S153" s="260"/>
      <c r="T153" s="26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2" t="s">
        <v>144</v>
      </c>
      <c r="AU153" s="262" t="s">
        <v>92</v>
      </c>
      <c r="AV153" s="13" t="s">
        <v>90</v>
      </c>
      <c r="AW153" s="13" t="s">
        <v>37</v>
      </c>
      <c r="AX153" s="13" t="s">
        <v>82</v>
      </c>
      <c r="AY153" s="262" t="s">
        <v>133</v>
      </c>
    </row>
    <row r="154" spans="1:51" s="13" customFormat="1" ht="12">
      <c r="A154" s="13"/>
      <c r="B154" s="253"/>
      <c r="C154" s="254"/>
      <c r="D154" s="249" t="s">
        <v>144</v>
      </c>
      <c r="E154" s="255" t="s">
        <v>1</v>
      </c>
      <c r="F154" s="256" t="s">
        <v>146</v>
      </c>
      <c r="G154" s="254"/>
      <c r="H154" s="255" t="s">
        <v>1</v>
      </c>
      <c r="I154" s="257"/>
      <c r="J154" s="254"/>
      <c r="K154" s="254"/>
      <c r="L154" s="258"/>
      <c r="M154" s="259"/>
      <c r="N154" s="260"/>
      <c r="O154" s="260"/>
      <c r="P154" s="260"/>
      <c r="Q154" s="260"/>
      <c r="R154" s="260"/>
      <c r="S154" s="260"/>
      <c r="T154" s="26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2" t="s">
        <v>144</v>
      </c>
      <c r="AU154" s="262" t="s">
        <v>92</v>
      </c>
      <c r="AV154" s="13" t="s">
        <v>90</v>
      </c>
      <c r="AW154" s="13" t="s">
        <v>37</v>
      </c>
      <c r="AX154" s="13" t="s">
        <v>82</v>
      </c>
      <c r="AY154" s="262" t="s">
        <v>133</v>
      </c>
    </row>
    <row r="155" spans="1:51" s="14" customFormat="1" ht="12">
      <c r="A155" s="14"/>
      <c r="B155" s="263"/>
      <c r="C155" s="264"/>
      <c r="D155" s="249" t="s">
        <v>144</v>
      </c>
      <c r="E155" s="265" t="s">
        <v>1</v>
      </c>
      <c r="F155" s="266" t="s">
        <v>168</v>
      </c>
      <c r="G155" s="264"/>
      <c r="H155" s="267">
        <v>265</v>
      </c>
      <c r="I155" s="268"/>
      <c r="J155" s="264"/>
      <c r="K155" s="264"/>
      <c r="L155" s="269"/>
      <c r="M155" s="270"/>
      <c r="N155" s="271"/>
      <c r="O155" s="271"/>
      <c r="P155" s="271"/>
      <c r="Q155" s="271"/>
      <c r="R155" s="271"/>
      <c r="S155" s="271"/>
      <c r="T155" s="27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3" t="s">
        <v>144</v>
      </c>
      <c r="AU155" s="273" t="s">
        <v>92</v>
      </c>
      <c r="AV155" s="14" t="s">
        <v>92</v>
      </c>
      <c r="AW155" s="14" t="s">
        <v>37</v>
      </c>
      <c r="AX155" s="14" t="s">
        <v>82</v>
      </c>
      <c r="AY155" s="273" t="s">
        <v>133</v>
      </c>
    </row>
    <row r="156" spans="1:51" s="14" customFormat="1" ht="12">
      <c r="A156" s="14"/>
      <c r="B156" s="263"/>
      <c r="C156" s="264"/>
      <c r="D156" s="249" t="s">
        <v>144</v>
      </c>
      <c r="E156" s="265" t="s">
        <v>1</v>
      </c>
      <c r="F156" s="266" t="s">
        <v>169</v>
      </c>
      <c r="G156" s="264"/>
      <c r="H156" s="267">
        <v>4</v>
      </c>
      <c r="I156" s="268"/>
      <c r="J156" s="264"/>
      <c r="K156" s="264"/>
      <c r="L156" s="269"/>
      <c r="M156" s="270"/>
      <c r="N156" s="271"/>
      <c r="O156" s="271"/>
      <c r="P156" s="271"/>
      <c r="Q156" s="271"/>
      <c r="R156" s="271"/>
      <c r="S156" s="271"/>
      <c r="T156" s="27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3" t="s">
        <v>144</v>
      </c>
      <c r="AU156" s="273" t="s">
        <v>92</v>
      </c>
      <c r="AV156" s="14" t="s">
        <v>92</v>
      </c>
      <c r="AW156" s="14" t="s">
        <v>37</v>
      </c>
      <c r="AX156" s="14" t="s">
        <v>82</v>
      </c>
      <c r="AY156" s="273" t="s">
        <v>133</v>
      </c>
    </row>
    <row r="157" spans="1:51" s="15" customFormat="1" ht="12">
      <c r="A157" s="15"/>
      <c r="B157" s="274"/>
      <c r="C157" s="275"/>
      <c r="D157" s="249" t="s">
        <v>144</v>
      </c>
      <c r="E157" s="276" t="s">
        <v>1</v>
      </c>
      <c r="F157" s="277" t="s">
        <v>149</v>
      </c>
      <c r="G157" s="275"/>
      <c r="H157" s="278">
        <v>269</v>
      </c>
      <c r="I157" s="279"/>
      <c r="J157" s="275"/>
      <c r="K157" s="275"/>
      <c r="L157" s="280"/>
      <c r="M157" s="281"/>
      <c r="N157" s="282"/>
      <c r="O157" s="282"/>
      <c r="P157" s="282"/>
      <c r="Q157" s="282"/>
      <c r="R157" s="282"/>
      <c r="S157" s="282"/>
      <c r="T157" s="28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84" t="s">
        <v>144</v>
      </c>
      <c r="AU157" s="284" t="s">
        <v>92</v>
      </c>
      <c r="AV157" s="15" t="s">
        <v>140</v>
      </c>
      <c r="AW157" s="15" t="s">
        <v>37</v>
      </c>
      <c r="AX157" s="15" t="s">
        <v>90</v>
      </c>
      <c r="AY157" s="284" t="s">
        <v>133</v>
      </c>
    </row>
    <row r="158" spans="1:65" s="2" customFormat="1" ht="24" customHeight="1">
      <c r="A158" s="39"/>
      <c r="B158" s="40"/>
      <c r="C158" s="236" t="s">
        <v>170</v>
      </c>
      <c r="D158" s="236" t="s">
        <v>135</v>
      </c>
      <c r="E158" s="237" t="s">
        <v>171</v>
      </c>
      <c r="F158" s="238" t="s">
        <v>172</v>
      </c>
      <c r="G158" s="239" t="s">
        <v>173</v>
      </c>
      <c r="H158" s="240">
        <v>80</v>
      </c>
      <c r="I158" s="241"/>
      <c r="J158" s="242">
        <f>ROUND(I158*H158,2)</f>
        <v>0</v>
      </c>
      <c r="K158" s="238" t="s">
        <v>139</v>
      </c>
      <c r="L158" s="45"/>
      <c r="M158" s="243" t="s">
        <v>1</v>
      </c>
      <c r="N158" s="244" t="s">
        <v>47</v>
      </c>
      <c r="O158" s="92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7" t="s">
        <v>140</v>
      </c>
      <c r="AT158" s="247" t="s">
        <v>135</v>
      </c>
      <c r="AU158" s="247" t="s">
        <v>92</v>
      </c>
      <c r="AY158" s="18" t="s">
        <v>133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8" t="s">
        <v>90</v>
      </c>
      <c r="BK158" s="248">
        <f>ROUND(I158*H158,2)</f>
        <v>0</v>
      </c>
      <c r="BL158" s="18" t="s">
        <v>140</v>
      </c>
      <c r="BM158" s="247" t="s">
        <v>174</v>
      </c>
    </row>
    <row r="159" spans="1:65" s="2" customFormat="1" ht="36" customHeight="1">
      <c r="A159" s="39"/>
      <c r="B159" s="40"/>
      <c r="C159" s="236" t="s">
        <v>175</v>
      </c>
      <c r="D159" s="236" t="s">
        <v>135</v>
      </c>
      <c r="E159" s="237" t="s">
        <v>176</v>
      </c>
      <c r="F159" s="238" t="s">
        <v>177</v>
      </c>
      <c r="G159" s="239" t="s">
        <v>178</v>
      </c>
      <c r="H159" s="240">
        <v>10</v>
      </c>
      <c r="I159" s="241"/>
      <c r="J159" s="242">
        <f>ROUND(I159*H159,2)</f>
        <v>0</v>
      </c>
      <c r="K159" s="238" t="s">
        <v>139</v>
      </c>
      <c r="L159" s="45"/>
      <c r="M159" s="243" t="s">
        <v>1</v>
      </c>
      <c r="N159" s="244" t="s">
        <v>47</v>
      </c>
      <c r="O159" s="92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7" t="s">
        <v>140</v>
      </c>
      <c r="AT159" s="247" t="s">
        <v>135</v>
      </c>
      <c r="AU159" s="247" t="s">
        <v>92</v>
      </c>
      <c r="AY159" s="18" t="s">
        <v>133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8" t="s">
        <v>90</v>
      </c>
      <c r="BK159" s="248">
        <f>ROUND(I159*H159,2)</f>
        <v>0</v>
      </c>
      <c r="BL159" s="18" t="s">
        <v>140</v>
      </c>
      <c r="BM159" s="247" t="s">
        <v>179</v>
      </c>
    </row>
    <row r="160" spans="1:65" s="2" customFormat="1" ht="84" customHeight="1">
      <c r="A160" s="39"/>
      <c r="B160" s="40"/>
      <c r="C160" s="236" t="s">
        <v>180</v>
      </c>
      <c r="D160" s="236" t="s">
        <v>135</v>
      </c>
      <c r="E160" s="237" t="s">
        <v>181</v>
      </c>
      <c r="F160" s="238" t="s">
        <v>182</v>
      </c>
      <c r="G160" s="239" t="s">
        <v>165</v>
      </c>
      <c r="H160" s="240">
        <v>3.3</v>
      </c>
      <c r="I160" s="241"/>
      <c r="J160" s="242">
        <f>ROUND(I160*H160,2)</f>
        <v>0</v>
      </c>
      <c r="K160" s="238" t="s">
        <v>139</v>
      </c>
      <c r="L160" s="45"/>
      <c r="M160" s="243" t="s">
        <v>1</v>
      </c>
      <c r="N160" s="244" t="s">
        <v>47</v>
      </c>
      <c r="O160" s="92"/>
      <c r="P160" s="245">
        <f>O160*H160</f>
        <v>0</v>
      </c>
      <c r="Q160" s="245">
        <v>0.0369</v>
      </c>
      <c r="R160" s="245">
        <f>Q160*H160</f>
        <v>0.12177</v>
      </c>
      <c r="S160" s="245">
        <v>0</v>
      </c>
      <c r="T160" s="24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7" t="s">
        <v>140</v>
      </c>
      <c r="AT160" s="247" t="s">
        <v>135</v>
      </c>
      <c r="AU160" s="247" t="s">
        <v>92</v>
      </c>
      <c r="AY160" s="18" t="s">
        <v>133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8" t="s">
        <v>90</v>
      </c>
      <c r="BK160" s="248">
        <f>ROUND(I160*H160,2)</f>
        <v>0</v>
      </c>
      <c r="BL160" s="18" t="s">
        <v>140</v>
      </c>
      <c r="BM160" s="247" t="s">
        <v>183</v>
      </c>
    </row>
    <row r="161" spans="1:51" s="13" customFormat="1" ht="12">
      <c r="A161" s="13"/>
      <c r="B161" s="253"/>
      <c r="C161" s="254"/>
      <c r="D161" s="249" t="s">
        <v>144</v>
      </c>
      <c r="E161" s="255" t="s">
        <v>1</v>
      </c>
      <c r="F161" s="256" t="s">
        <v>184</v>
      </c>
      <c r="G161" s="254"/>
      <c r="H161" s="255" t="s">
        <v>1</v>
      </c>
      <c r="I161" s="257"/>
      <c r="J161" s="254"/>
      <c r="K161" s="254"/>
      <c r="L161" s="258"/>
      <c r="M161" s="259"/>
      <c r="N161" s="260"/>
      <c r="O161" s="260"/>
      <c r="P161" s="260"/>
      <c r="Q161" s="260"/>
      <c r="R161" s="260"/>
      <c r="S161" s="260"/>
      <c r="T161" s="26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2" t="s">
        <v>144</v>
      </c>
      <c r="AU161" s="262" t="s">
        <v>92</v>
      </c>
      <c r="AV161" s="13" t="s">
        <v>90</v>
      </c>
      <c r="AW161" s="13" t="s">
        <v>37</v>
      </c>
      <c r="AX161" s="13" t="s">
        <v>82</v>
      </c>
      <c r="AY161" s="262" t="s">
        <v>133</v>
      </c>
    </row>
    <row r="162" spans="1:51" s="14" customFormat="1" ht="12">
      <c r="A162" s="14"/>
      <c r="B162" s="263"/>
      <c r="C162" s="264"/>
      <c r="D162" s="249" t="s">
        <v>144</v>
      </c>
      <c r="E162" s="265" t="s">
        <v>1</v>
      </c>
      <c r="F162" s="266" t="s">
        <v>185</v>
      </c>
      <c r="G162" s="264"/>
      <c r="H162" s="267">
        <v>3.3</v>
      </c>
      <c r="I162" s="268"/>
      <c r="J162" s="264"/>
      <c r="K162" s="264"/>
      <c r="L162" s="269"/>
      <c r="M162" s="270"/>
      <c r="N162" s="271"/>
      <c r="O162" s="271"/>
      <c r="P162" s="271"/>
      <c r="Q162" s="271"/>
      <c r="R162" s="271"/>
      <c r="S162" s="271"/>
      <c r="T162" s="27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3" t="s">
        <v>144</v>
      </c>
      <c r="AU162" s="273" t="s">
        <v>92</v>
      </c>
      <c r="AV162" s="14" t="s">
        <v>92</v>
      </c>
      <c r="AW162" s="14" t="s">
        <v>37</v>
      </c>
      <c r="AX162" s="14" t="s">
        <v>90</v>
      </c>
      <c r="AY162" s="273" t="s">
        <v>133</v>
      </c>
    </row>
    <row r="163" spans="1:65" s="2" customFormat="1" ht="48" customHeight="1">
      <c r="A163" s="39"/>
      <c r="B163" s="40"/>
      <c r="C163" s="236" t="s">
        <v>186</v>
      </c>
      <c r="D163" s="236" t="s">
        <v>135</v>
      </c>
      <c r="E163" s="237" t="s">
        <v>187</v>
      </c>
      <c r="F163" s="238" t="s">
        <v>188</v>
      </c>
      <c r="G163" s="239" t="s">
        <v>189</v>
      </c>
      <c r="H163" s="240">
        <v>75.28</v>
      </c>
      <c r="I163" s="241"/>
      <c r="J163" s="242">
        <f>ROUND(I163*H163,2)</f>
        <v>0</v>
      </c>
      <c r="K163" s="238" t="s">
        <v>139</v>
      </c>
      <c r="L163" s="45"/>
      <c r="M163" s="243" t="s">
        <v>1</v>
      </c>
      <c r="N163" s="244" t="s">
        <v>47</v>
      </c>
      <c r="O163" s="92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7" t="s">
        <v>140</v>
      </c>
      <c r="AT163" s="247" t="s">
        <v>135</v>
      </c>
      <c r="AU163" s="247" t="s">
        <v>92</v>
      </c>
      <c r="AY163" s="18" t="s">
        <v>133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8" t="s">
        <v>90</v>
      </c>
      <c r="BK163" s="248">
        <f>ROUND(I163*H163,2)</f>
        <v>0</v>
      </c>
      <c r="BL163" s="18" t="s">
        <v>140</v>
      </c>
      <c r="BM163" s="247" t="s">
        <v>190</v>
      </c>
    </row>
    <row r="164" spans="1:51" s="13" customFormat="1" ht="12">
      <c r="A164" s="13"/>
      <c r="B164" s="253"/>
      <c r="C164" s="254"/>
      <c r="D164" s="249" t="s">
        <v>144</v>
      </c>
      <c r="E164" s="255" t="s">
        <v>1</v>
      </c>
      <c r="F164" s="256" t="s">
        <v>145</v>
      </c>
      <c r="G164" s="254"/>
      <c r="H164" s="255" t="s">
        <v>1</v>
      </c>
      <c r="I164" s="257"/>
      <c r="J164" s="254"/>
      <c r="K164" s="254"/>
      <c r="L164" s="258"/>
      <c r="M164" s="259"/>
      <c r="N164" s="260"/>
      <c r="O164" s="260"/>
      <c r="P164" s="260"/>
      <c r="Q164" s="260"/>
      <c r="R164" s="260"/>
      <c r="S164" s="260"/>
      <c r="T164" s="26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2" t="s">
        <v>144</v>
      </c>
      <c r="AU164" s="262" t="s">
        <v>92</v>
      </c>
      <c r="AV164" s="13" t="s">
        <v>90</v>
      </c>
      <c r="AW164" s="13" t="s">
        <v>37</v>
      </c>
      <c r="AX164" s="13" t="s">
        <v>82</v>
      </c>
      <c r="AY164" s="262" t="s">
        <v>133</v>
      </c>
    </row>
    <row r="165" spans="1:51" s="13" customFormat="1" ht="12">
      <c r="A165" s="13"/>
      <c r="B165" s="253"/>
      <c r="C165" s="254"/>
      <c r="D165" s="249" t="s">
        <v>144</v>
      </c>
      <c r="E165" s="255" t="s">
        <v>1</v>
      </c>
      <c r="F165" s="256" t="s">
        <v>191</v>
      </c>
      <c r="G165" s="254"/>
      <c r="H165" s="255" t="s">
        <v>1</v>
      </c>
      <c r="I165" s="257"/>
      <c r="J165" s="254"/>
      <c r="K165" s="254"/>
      <c r="L165" s="258"/>
      <c r="M165" s="259"/>
      <c r="N165" s="260"/>
      <c r="O165" s="260"/>
      <c r="P165" s="260"/>
      <c r="Q165" s="260"/>
      <c r="R165" s="260"/>
      <c r="S165" s="260"/>
      <c r="T165" s="26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2" t="s">
        <v>144</v>
      </c>
      <c r="AU165" s="262" t="s">
        <v>92</v>
      </c>
      <c r="AV165" s="13" t="s">
        <v>90</v>
      </c>
      <c r="AW165" s="13" t="s">
        <v>37</v>
      </c>
      <c r="AX165" s="13" t="s">
        <v>82</v>
      </c>
      <c r="AY165" s="262" t="s">
        <v>133</v>
      </c>
    </row>
    <row r="166" spans="1:51" s="14" customFormat="1" ht="12">
      <c r="A166" s="14"/>
      <c r="B166" s="263"/>
      <c r="C166" s="264"/>
      <c r="D166" s="249" t="s">
        <v>144</v>
      </c>
      <c r="E166" s="265" t="s">
        <v>1</v>
      </c>
      <c r="F166" s="266" t="s">
        <v>192</v>
      </c>
      <c r="G166" s="264"/>
      <c r="H166" s="267">
        <v>75.28</v>
      </c>
      <c r="I166" s="268"/>
      <c r="J166" s="264"/>
      <c r="K166" s="264"/>
      <c r="L166" s="269"/>
      <c r="M166" s="270"/>
      <c r="N166" s="271"/>
      <c r="O166" s="271"/>
      <c r="P166" s="271"/>
      <c r="Q166" s="271"/>
      <c r="R166" s="271"/>
      <c r="S166" s="271"/>
      <c r="T166" s="27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3" t="s">
        <v>144</v>
      </c>
      <c r="AU166" s="273" t="s">
        <v>92</v>
      </c>
      <c r="AV166" s="14" t="s">
        <v>92</v>
      </c>
      <c r="AW166" s="14" t="s">
        <v>37</v>
      </c>
      <c r="AX166" s="14" t="s">
        <v>90</v>
      </c>
      <c r="AY166" s="273" t="s">
        <v>133</v>
      </c>
    </row>
    <row r="167" spans="1:65" s="2" customFormat="1" ht="36" customHeight="1">
      <c r="A167" s="39"/>
      <c r="B167" s="40"/>
      <c r="C167" s="236" t="s">
        <v>193</v>
      </c>
      <c r="D167" s="236" t="s">
        <v>135</v>
      </c>
      <c r="E167" s="237" t="s">
        <v>194</v>
      </c>
      <c r="F167" s="238" t="s">
        <v>195</v>
      </c>
      <c r="G167" s="239" t="s">
        <v>189</v>
      </c>
      <c r="H167" s="240">
        <v>6.369</v>
      </c>
      <c r="I167" s="241"/>
      <c r="J167" s="242">
        <f>ROUND(I167*H167,2)</f>
        <v>0</v>
      </c>
      <c r="K167" s="238" t="s">
        <v>139</v>
      </c>
      <c r="L167" s="45"/>
      <c r="M167" s="243" t="s">
        <v>1</v>
      </c>
      <c r="N167" s="244" t="s">
        <v>47</v>
      </c>
      <c r="O167" s="92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7" t="s">
        <v>140</v>
      </c>
      <c r="AT167" s="247" t="s">
        <v>135</v>
      </c>
      <c r="AU167" s="247" t="s">
        <v>92</v>
      </c>
      <c r="AY167" s="18" t="s">
        <v>133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8" t="s">
        <v>90</v>
      </c>
      <c r="BK167" s="248">
        <f>ROUND(I167*H167,2)</f>
        <v>0</v>
      </c>
      <c r="BL167" s="18" t="s">
        <v>140</v>
      </c>
      <c r="BM167" s="247" t="s">
        <v>196</v>
      </c>
    </row>
    <row r="168" spans="1:51" s="14" customFormat="1" ht="12">
      <c r="A168" s="14"/>
      <c r="B168" s="263"/>
      <c r="C168" s="264"/>
      <c r="D168" s="249" t="s">
        <v>144</v>
      </c>
      <c r="E168" s="265" t="s">
        <v>1</v>
      </c>
      <c r="F168" s="266" t="s">
        <v>197</v>
      </c>
      <c r="G168" s="264"/>
      <c r="H168" s="267">
        <v>6.369</v>
      </c>
      <c r="I168" s="268"/>
      <c r="J168" s="264"/>
      <c r="K168" s="264"/>
      <c r="L168" s="269"/>
      <c r="M168" s="270"/>
      <c r="N168" s="271"/>
      <c r="O168" s="271"/>
      <c r="P168" s="271"/>
      <c r="Q168" s="271"/>
      <c r="R168" s="271"/>
      <c r="S168" s="271"/>
      <c r="T168" s="27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3" t="s">
        <v>144</v>
      </c>
      <c r="AU168" s="273" t="s">
        <v>92</v>
      </c>
      <c r="AV168" s="14" t="s">
        <v>92</v>
      </c>
      <c r="AW168" s="14" t="s">
        <v>37</v>
      </c>
      <c r="AX168" s="14" t="s">
        <v>90</v>
      </c>
      <c r="AY168" s="273" t="s">
        <v>133</v>
      </c>
    </row>
    <row r="169" spans="1:65" s="2" customFormat="1" ht="36" customHeight="1">
      <c r="A169" s="39"/>
      <c r="B169" s="40"/>
      <c r="C169" s="236" t="s">
        <v>198</v>
      </c>
      <c r="D169" s="236" t="s">
        <v>135</v>
      </c>
      <c r="E169" s="237" t="s">
        <v>199</v>
      </c>
      <c r="F169" s="238" t="s">
        <v>200</v>
      </c>
      <c r="G169" s="239" t="s">
        <v>189</v>
      </c>
      <c r="H169" s="240">
        <v>30.524</v>
      </c>
      <c r="I169" s="241"/>
      <c r="J169" s="242">
        <f>ROUND(I169*H169,2)</f>
        <v>0</v>
      </c>
      <c r="K169" s="238" t="s">
        <v>139</v>
      </c>
      <c r="L169" s="45"/>
      <c r="M169" s="243" t="s">
        <v>1</v>
      </c>
      <c r="N169" s="244" t="s">
        <v>47</v>
      </c>
      <c r="O169" s="92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7" t="s">
        <v>140</v>
      </c>
      <c r="AT169" s="247" t="s">
        <v>135</v>
      </c>
      <c r="AU169" s="247" t="s">
        <v>92</v>
      </c>
      <c r="AY169" s="18" t="s">
        <v>133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8" t="s">
        <v>90</v>
      </c>
      <c r="BK169" s="248">
        <f>ROUND(I169*H169,2)</f>
        <v>0</v>
      </c>
      <c r="BL169" s="18" t="s">
        <v>140</v>
      </c>
      <c r="BM169" s="247" t="s">
        <v>201</v>
      </c>
    </row>
    <row r="170" spans="1:51" s="13" customFormat="1" ht="12">
      <c r="A170" s="13"/>
      <c r="B170" s="253"/>
      <c r="C170" s="254"/>
      <c r="D170" s="249" t="s">
        <v>144</v>
      </c>
      <c r="E170" s="255" t="s">
        <v>1</v>
      </c>
      <c r="F170" s="256" t="s">
        <v>202</v>
      </c>
      <c r="G170" s="254"/>
      <c r="H170" s="255" t="s">
        <v>1</v>
      </c>
      <c r="I170" s="257"/>
      <c r="J170" s="254"/>
      <c r="K170" s="254"/>
      <c r="L170" s="258"/>
      <c r="M170" s="259"/>
      <c r="N170" s="260"/>
      <c r="O170" s="260"/>
      <c r="P170" s="260"/>
      <c r="Q170" s="260"/>
      <c r="R170" s="260"/>
      <c r="S170" s="260"/>
      <c r="T170" s="26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2" t="s">
        <v>144</v>
      </c>
      <c r="AU170" s="262" t="s">
        <v>92</v>
      </c>
      <c r="AV170" s="13" t="s">
        <v>90</v>
      </c>
      <c r="AW170" s="13" t="s">
        <v>37</v>
      </c>
      <c r="AX170" s="13" t="s">
        <v>82</v>
      </c>
      <c r="AY170" s="262" t="s">
        <v>133</v>
      </c>
    </row>
    <row r="171" spans="1:51" s="13" customFormat="1" ht="12">
      <c r="A171" s="13"/>
      <c r="B171" s="253"/>
      <c r="C171" s="254"/>
      <c r="D171" s="249" t="s">
        <v>144</v>
      </c>
      <c r="E171" s="255" t="s">
        <v>1</v>
      </c>
      <c r="F171" s="256" t="s">
        <v>203</v>
      </c>
      <c r="G171" s="254"/>
      <c r="H171" s="255" t="s">
        <v>1</v>
      </c>
      <c r="I171" s="257"/>
      <c r="J171" s="254"/>
      <c r="K171" s="254"/>
      <c r="L171" s="258"/>
      <c r="M171" s="259"/>
      <c r="N171" s="260"/>
      <c r="O171" s="260"/>
      <c r="P171" s="260"/>
      <c r="Q171" s="260"/>
      <c r="R171" s="260"/>
      <c r="S171" s="260"/>
      <c r="T171" s="26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2" t="s">
        <v>144</v>
      </c>
      <c r="AU171" s="262" t="s">
        <v>92</v>
      </c>
      <c r="AV171" s="13" t="s">
        <v>90</v>
      </c>
      <c r="AW171" s="13" t="s">
        <v>37</v>
      </c>
      <c r="AX171" s="13" t="s">
        <v>82</v>
      </c>
      <c r="AY171" s="262" t="s">
        <v>133</v>
      </c>
    </row>
    <row r="172" spans="1:51" s="13" customFormat="1" ht="12">
      <c r="A172" s="13"/>
      <c r="B172" s="253"/>
      <c r="C172" s="254"/>
      <c r="D172" s="249" t="s">
        <v>144</v>
      </c>
      <c r="E172" s="255" t="s">
        <v>1</v>
      </c>
      <c r="F172" s="256" t="s">
        <v>204</v>
      </c>
      <c r="G172" s="254"/>
      <c r="H172" s="255" t="s">
        <v>1</v>
      </c>
      <c r="I172" s="257"/>
      <c r="J172" s="254"/>
      <c r="K172" s="254"/>
      <c r="L172" s="258"/>
      <c r="M172" s="259"/>
      <c r="N172" s="260"/>
      <c r="O172" s="260"/>
      <c r="P172" s="260"/>
      <c r="Q172" s="260"/>
      <c r="R172" s="260"/>
      <c r="S172" s="260"/>
      <c r="T172" s="26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2" t="s">
        <v>144</v>
      </c>
      <c r="AU172" s="262" t="s">
        <v>92</v>
      </c>
      <c r="AV172" s="13" t="s">
        <v>90</v>
      </c>
      <c r="AW172" s="13" t="s">
        <v>37</v>
      </c>
      <c r="AX172" s="13" t="s">
        <v>82</v>
      </c>
      <c r="AY172" s="262" t="s">
        <v>133</v>
      </c>
    </row>
    <row r="173" spans="1:51" s="14" customFormat="1" ht="12">
      <c r="A173" s="14"/>
      <c r="B173" s="263"/>
      <c r="C173" s="264"/>
      <c r="D173" s="249" t="s">
        <v>144</v>
      </c>
      <c r="E173" s="265" t="s">
        <v>1</v>
      </c>
      <c r="F173" s="266" t="s">
        <v>205</v>
      </c>
      <c r="G173" s="264"/>
      <c r="H173" s="267">
        <v>30.524</v>
      </c>
      <c r="I173" s="268"/>
      <c r="J173" s="264"/>
      <c r="K173" s="264"/>
      <c r="L173" s="269"/>
      <c r="M173" s="270"/>
      <c r="N173" s="271"/>
      <c r="O173" s="271"/>
      <c r="P173" s="271"/>
      <c r="Q173" s="271"/>
      <c r="R173" s="271"/>
      <c r="S173" s="271"/>
      <c r="T173" s="27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3" t="s">
        <v>144</v>
      </c>
      <c r="AU173" s="273" t="s">
        <v>92</v>
      </c>
      <c r="AV173" s="14" t="s">
        <v>92</v>
      </c>
      <c r="AW173" s="14" t="s">
        <v>37</v>
      </c>
      <c r="AX173" s="14" t="s">
        <v>90</v>
      </c>
      <c r="AY173" s="273" t="s">
        <v>133</v>
      </c>
    </row>
    <row r="174" spans="1:65" s="2" customFormat="1" ht="36" customHeight="1">
      <c r="A174" s="39"/>
      <c r="B174" s="40"/>
      <c r="C174" s="236" t="s">
        <v>206</v>
      </c>
      <c r="D174" s="236" t="s">
        <v>135</v>
      </c>
      <c r="E174" s="237" t="s">
        <v>207</v>
      </c>
      <c r="F174" s="238" t="s">
        <v>208</v>
      </c>
      <c r="G174" s="239" t="s">
        <v>189</v>
      </c>
      <c r="H174" s="240">
        <v>9.157</v>
      </c>
      <c r="I174" s="241"/>
      <c r="J174" s="242">
        <f>ROUND(I174*H174,2)</f>
        <v>0</v>
      </c>
      <c r="K174" s="238" t="s">
        <v>139</v>
      </c>
      <c r="L174" s="45"/>
      <c r="M174" s="243" t="s">
        <v>1</v>
      </c>
      <c r="N174" s="244" t="s">
        <v>47</v>
      </c>
      <c r="O174" s="92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7" t="s">
        <v>140</v>
      </c>
      <c r="AT174" s="247" t="s">
        <v>135</v>
      </c>
      <c r="AU174" s="247" t="s">
        <v>92</v>
      </c>
      <c r="AY174" s="18" t="s">
        <v>133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8" t="s">
        <v>90</v>
      </c>
      <c r="BK174" s="248">
        <f>ROUND(I174*H174,2)</f>
        <v>0</v>
      </c>
      <c r="BL174" s="18" t="s">
        <v>140</v>
      </c>
      <c r="BM174" s="247" t="s">
        <v>209</v>
      </c>
    </row>
    <row r="175" spans="1:47" s="2" customFormat="1" ht="12">
      <c r="A175" s="39"/>
      <c r="B175" s="40"/>
      <c r="C175" s="41"/>
      <c r="D175" s="249" t="s">
        <v>142</v>
      </c>
      <c r="E175" s="41"/>
      <c r="F175" s="250" t="s">
        <v>210</v>
      </c>
      <c r="G175" s="41"/>
      <c r="H175" s="41"/>
      <c r="I175" s="145"/>
      <c r="J175" s="41"/>
      <c r="K175" s="41"/>
      <c r="L175" s="45"/>
      <c r="M175" s="251"/>
      <c r="N175" s="252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142</v>
      </c>
      <c r="AU175" s="18" t="s">
        <v>92</v>
      </c>
    </row>
    <row r="176" spans="1:51" s="14" customFormat="1" ht="12">
      <c r="A176" s="14"/>
      <c r="B176" s="263"/>
      <c r="C176" s="264"/>
      <c r="D176" s="249" t="s">
        <v>144</v>
      </c>
      <c r="E176" s="264"/>
      <c r="F176" s="266" t="s">
        <v>211</v>
      </c>
      <c r="G176" s="264"/>
      <c r="H176" s="267">
        <v>9.157</v>
      </c>
      <c r="I176" s="268"/>
      <c r="J176" s="264"/>
      <c r="K176" s="264"/>
      <c r="L176" s="269"/>
      <c r="M176" s="270"/>
      <c r="N176" s="271"/>
      <c r="O176" s="271"/>
      <c r="P176" s="271"/>
      <c r="Q176" s="271"/>
      <c r="R176" s="271"/>
      <c r="S176" s="271"/>
      <c r="T176" s="27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3" t="s">
        <v>144</v>
      </c>
      <c r="AU176" s="273" t="s">
        <v>92</v>
      </c>
      <c r="AV176" s="14" t="s">
        <v>92</v>
      </c>
      <c r="AW176" s="14" t="s">
        <v>4</v>
      </c>
      <c r="AX176" s="14" t="s">
        <v>90</v>
      </c>
      <c r="AY176" s="273" t="s">
        <v>133</v>
      </c>
    </row>
    <row r="177" spans="1:65" s="2" customFormat="1" ht="36" customHeight="1">
      <c r="A177" s="39"/>
      <c r="B177" s="40"/>
      <c r="C177" s="236" t="s">
        <v>212</v>
      </c>
      <c r="D177" s="236" t="s">
        <v>135</v>
      </c>
      <c r="E177" s="237" t="s">
        <v>213</v>
      </c>
      <c r="F177" s="238" t="s">
        <v>214</v>
      </c>
      <c r="G177" s="239" t="s">
        <v>189</v>
      </c>
      <c r="H177" s="240">
        <v>30.524</v>
      </c>
      <c r="I177" s="241"/>
      <c r="J177" s="242">
        <f>ROUND(I177*H177,2)</f>
        <v>0</v>
      </c>
      <c r="K177" s="238" t="s">
        <v>139</v>
      </c>
      <c r="L177" s="45"/>
      <c r="M177" s="243" t="s">
        <v>1</v>
      </c>
      <c r="N177" s="244" t="s">
        <v>47</v>
      </c>
      <c r="O177" s="92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7" t="s">
        <v>140</v>
      </c>
      <c r="AT177" s="247" t="s">
        <v>135</v>
      </c>
      <c r="AU177" s="247" t="s">
        <v>92</v>
      </c>
      <c r="AY177" s="18" t="s">
        <v>133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8" t="s">
        <v>90</v>
      </c>
      <c r="BK177" s="248">
        <f>ROUND(I177*H177,2)</f>
        <v>0</v>
      </c>
      <c r="BL177" s="18" t="s">
        <v>140</v>
      </c>
      <c r="BM177" s="247" t="s">
        <v>215</v>
      </c>
    </row>
    <row r="178" spans="1:51" s="13" customFormat="1" ht="12">
      <c r="A178" s="13"/>
      <c r="B178" s="253"/>
      <c r="C178" s="254"/>
      <c r="D178" s="249" t="s">
        <v>144</v>
      </c>
      <c r="E178" s="255" t="s">
        <v>1</v>
      </c>
      <c r="F178" s="256" t="s">
        <v>202</v>
      </c>
      <c r="G178" s="254"/>
      <c r="H178" s="255" t="s">
        <v>1</v>
      </c>
      <c r="I178" s="257"/>
      <c r="J178" s="254"/>
      <c r="K178" s="254"/>
      <c r="L178" s="258"/>
      <c r="M178" s="259"/>
      <c r="N178" s="260"/>
      <c r="O178" s="260"/>
      <c r="P178" s="260"/>
      <c r="Q178" s="260"/>
      <c r="R178" s="260"/>
      <c r="S178" s="260"/>
      <c r="T178" s="26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2" t="s">
        <v>144</v>
      </c>
      <c r="AU178" s="262" t="s">
        <v>92</v>
      </c>
      <c r="AV178" s="13" t="s">
        <v>90</v>
      </c>
      <c r="AW178" s="13" t="s">
        <v>37</v>
      </c>
      <c r="AX178" s="13" t="s">
        <v>82</v>
      </c>
      <c r="AY178" s="262" t="s">
        <v>133</v>
      </c>
    </row>
    <row r="179" spans="1:51" s="13" customFormat="1" ht="12">
      <c r="A179" s="13"/>
      <c r="B179" s="253"/>
      <c r="C179" s="254"/>
      <c r="D179" s="249" t="s">
        <v>144</v>
      </c>
      <c r="E179" s="255" t="s">
        <v>1</v>
      </c>
      <c r="F179" s="256" t="s">
        <v>203</v>
      </c>
      <c r="G179" s="254"/>
      <c r="H179" s="255" t="s">
        <v>1</v>
      </c>
      <c r="I179" s="257"/>
      <c r="J179" s="254"/>
      <c r="K179" s="254"/>
      <c r="L179" s="258"/>
      <c r="M179" s="259"/>
      <c r="N179" s="260"/>
      <c r="O179" s="260"/>
      <c r="P179" s="260"/>
      <c r="Q179" s="260"/>
      <c r="R179" s="260"/>
      <c r="S179" s="260"/>
      <c r="T179" s="26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2" t="s">
        <v>144</v>
      </c>
      <c r="AU179" s="262" t="s">
        <v>92</v>
      </c>
      <c r="AV179" s="13" t="s">
        <v>90</v>
      </c>
      <c r="AW179" s="13" t="s">
        <v>37</v>
      </c>
      <c r="AX179" s="13" t="s">
        <v>82</v>
      </c>
      <c r="AY179" s="262" t="s">
        <v>133</v>
      </c>
    </row>
    <row r="180" spans="1:51" s="13" customFormat="1" ht="12">
      <c r="A180" s="13"/>
      <c r="B180" s="253"/>
      <c r="C180" s="254"/>
      <c r="D180" s="249" t="s">
        <v>144</v>
      </c>
      <c r="E180" s="255" t="s">
        <v>1</v>
      </c>
      <c r="F180" s="256" t="s">
        <v>204</v>
      </c>
      <c r="G180" s="254"/>
      <c r="H180" s="255" t="s">
        <v>1</v>
      </c>
      <c r="I180" s="257"/>
      <c r="J180" s="254"/>
      <c r="K180" s="254"/>
      <c r="L180" s="258"/>
      <c r="M180" s="259"/>
      <c r="N180" s="260"/>
      <c r="O180" s="260"/>
      <c r="P180" s="260"/>
      <c r="Q180" s="260"/>
      <c r="R180" s="260"/>
      <c r="S180" s="260"/>
      <c r="T180" s="26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2" t="s">
        <v>144</v>
      </c>
      <c r="AU180" s="262" t="s">
        <v>92</v>
      </c>
      <c r="AV180" s="13" t="s">
        <v>90</v>
      </c>
      <c r="AW180" s="13" t="s">
        <v>37</v>
      </c>
      <c r="AX180" s="13" t="s">
        <v>82</v>
      </c>
      <c r="AY180" s="262" t="s">
        <v>133</v>
      </c>
    </row>
    <row r="181" spans="1:51" s="14" customFormat="1" ht="12">
      <c r="A181" s="14"/>
      <c r="B181" s="263"/>
      <c r="C181" s="264"/>
      <c r="D181" s="249" t="s">
        <v>144</v>
      </c>
      <c r="E181" s="265" t="s">
        <v>1</v>
      </c>
      <c r="F181" s="266" t="s">
        <v>205</v>
      </c>
      <c r="G181" s="264"/>
      <c r="H181" s="267">
        <v>30.524</v>
      </c>
      <c r="I181" s="268"/>
      <c r="J181" s="264"/>
      <c r="K181" s="264"/>
      <c r="L181" s="269"/>
      <c r="M181" s="270"/>
      <c r="N181" s="271"/>
      <c r="O181" s="271"/>
      <c r="P181" s="271"/>
      <c r="Q181" s="271"/>
      <c r="R181" s="271"/>
      <c r="S181" s="271"/>
      <c r="T181" s="27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3" t="s">
        <v>144</v>
      </c>
      <c r="AU181" s="273" t="s">
        <v>92</v>
      </c>
      <c r="AV181" s="14" t="s">
        <v>92</v>
      </c>
      <c r="AW181" s="14" t="s">
        <v>37</v>
      </c>
      <c r="AX181" s="14" t="s">
        <v>90</v>
      </c>
      <c r="AY181" s="273" t="s">
        <v>133</v>
      </c>
    </row>
    <row r="182" spans="1:65" s="2" customFormat="1" ht="36" customHeight="1">
      <c r="A182" s="39"/>
      <c r="B182" s="40"/>
      <c r="C182" s="236" t="s">
        <v>216</v>
      </c>
      <c r="D182" s="236" t="s">
        <v>135</v>
      </c>
      <c r="E182" s="237" t="s">
        <v>217</v>
      </c>
      <c r="F182" s="238" t="s">
        <v>218</v>
      </c>
      <c r="G182" s="239" t="s">
        <v>189</v>
      </c>
      <c r="H182" s="240">
        <v>9.157</v>
      </c>
      <c r="I182" s="241"/>
      <c r="J182" s="242">
        <f>ROUND(I182*H182,2)</f>
        <v>0</v>
      </c>
      <c r="K182" s="238" t="s">
        <v>139</v>
      </c>
      <c r="L182" s="45"/>
      <c r="M182" s="243" t="s">
        <v>1</v>
      </c>
      <c r="N182" s="244" t="s">
        <v>47</v>
      </c>
      <c r="O182" s="92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7" t="s">
        <v>140</v>
      </c>
      <c r="AT182" s="247" t="s">
        <v>135</v>
      </c>
      <c r="AU182" s="247" t="s">
        <v>92</v>
      </c>
      <c r="AY182" s="18" t="s">
        <v>133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8" t="s">
        <v>90</v>
      </c>
      <c r="BK182" s="248">
        <f>ROUND(I182*H182,2)</f>
        <v>0</v>
      </c>
      <c r="BL182" s="18" t="s">
        <v>140</v>
      </c>
      <c r="BM182" s="247" t="s">
        <v>219</v>
      </c>
    </row>
    <row r="183" spans="1:47" s="2" customFormat="1" ht="12">
      <c r="A183" s="39"/>
      <c r="B183" s="40"/>
      <c r="C183" s="41"/>
      <c r="D183" s="249" t="s">
        <v>142</v>
      </c>
      <c r="E183" s="41"/>
      <c r="F183" s="250" t="s">
        <v>210</v>
      </c>
      <c r="G183" s="41"/>
      <c r="H183" s="41"/>
      <c r="I183" s="145"/>
      <c r="J183" s="41"/>
      <c r="K183" s="41"/>
      <c r="L183" s="45"/>
      <c r="M183" s="251"/>
      <c r="N183" s="252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142</v>
      </c>
      <c r="AU183" s="18" t="s">
        <v>92</v>
      </c>
    </row>
    <row r="184" spans="1:51" s="14" customFormat="1" ht="12">
      <c r="A184" s="14"/>
      <c r="B184" s="263"/>
      <c r="C184" s="264"/>
      <c r="D184" s="249" t="s">
        <v>144</v>
      </c>
      <c r="E184" s="264"/>
      <c r="F184" s="266" t="s">
        <v>211</v>
      </c>
      <c r="G184" s="264"/>
      <c r="H184" s="267">
        <v>9.157</v>
      </c>
      <c r="I184" s="268"/>
      <c r="J184" s="264"/>
      <c r="K184" s="264"/>
      <c r="L184" s="269"/>
      <c r="M184" s="270"/>
      <c r="N184" s="271"/>
      <c r="O184" s="271"/>
      <c r="P184" s="271"/>
      <c r="Q184" s="271"/>
      <c r="R184" s="271"/>
      <c r="S184" s="271"/>
      <c r="T184" s="27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3" t="s">
        <v>144</v>
      </c>
      <c r="AU184" s="273" t="s">
        <v>92</v>
      </c>
      <c r="AV184" s="14" t="s">
        <v>92</v>
      </c>
      <c r="AW184" s="14" t="s">
        <v>4</v>
      </c>
      <c r="AX184" s="14" t="s">
        <v>90</v>
      </c>
      <c r="AY184" s="273" t="s">
        <v>133</v>
      </c>
    </row>
    <row r="185" spans="1:65" s="2" customFormat="1" ht="36" customHeight="1">
      <c r="A185" s="39"/>
      <c r="B185" s="40"/>
      <c r="C185" s="236" t="s">
        <v>220</v>
      </c>
      <c r="D185" s="236" t="s">
        <v>135</v>
      </c>
      <c r="E185" s="237" t="s">
        <v>221</v>
      </c>
      <c r="F185" s="238" t="s">
        <v>222</v>
      </c>
      <c r="G185" s="239" t="s">
        <v>189</v>
      </c>
      <c r="H185" s="240">
        <v>503.736</v>
      </c>
      <c r="I185" s="241"/>
      <c r="J185" s="242">
        <f>ROUND(I185*H185,2)</f>
        <v>0</v>
      </c>
      <c r="K185" s="238" t="s">
        <v>139</v>
      </c>
      <c r="L185" s="45"/>
      <c r="M185" s="243" t="s">
        <v>1</v>
      </c>
      <c r="N185" s="244" t="s">
        <v>47</v>
      </c>
      <c r="O185" s="92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7" t="s">
        <v>140</v>
      </c>
      <c r="AT185" s="247" t="s">
        <v>135</v>
      </c>
      <c r="AU185" s="247" t="s">
        <v>92</v>
      </c>
      <c r="AY185" s="18" t="s">
        <v>133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8" t="s">
        <v>90</v>
      </c>
      <c r="BK185" s="248">
        <f>ROUND(I185*H185,2)</f>
        <v>0</v>
      </c>
      <c r="BL185" s="18" t="s">
        <v>140</v>
      </c>
      <c r="BM185" s="247" t="s">
        <v>223</v>
      </c>
    </row>
    <row r="186" spans="1:51" s="13" customFormat="1" ht="12">
      <c r="A186" s="13"/>
      <c r="B186" s="253"/>
      <c r="C186" s="254"/>
      <c r="D186" s="249" t="s">
        <v>144</v>
      </c>
      <c r="E186" s="255" t="s">
        <v>1</v>
      </c>
      <c r="F186" s="256" t="s">
        <v>224</v>
      </c>
      <c r="G186" s="254"/>
      <c r="H186" s="255" t="s">
        <v>1</v>
      </c>
      <c r="I186" s="257"/>
      <c r="J186" s="254"/>
      <c r="K186" s="254"/>
      <c r="L186" s="258"/>
      <c r="M186" s="259"/>
      <c r="N186" s="260"/>
      <c r="O186" s="260"/>
      <c r="P186" s="260"/>
      <c r="Q186" s="260"/>
      <c r="R186" s="260"/>
      <c r="S186" s="260"/>
      <c r="T186" s="26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2" t="s">
        <v>144</v>
      </c>
      <c r="AU186" s="262" t="s">
        <v>92</v>
      </c>
      <c r="AV186" s="13" t="s">
        <v>90</v>
      </c>
      <c r="AW186" s="13" t="s">
        <v>37</v>
      </c>
      <c r="AX186" s="13" t="s">
        <v>82</v>
      </c>
      <c r="AY186" s="262" t="s">
        <v>133</v>
      </c>
    </row>
    <row r="187" spans="1:51" s="13" customFormat="1" ht="12">
      <c r="A187" s="13"/>
      <c r="B187" s="253"/>
      <c r="C187" s="254"/>
      <c r="D187" s="249" t="s">
        <v>144</v>
      </c>
      <c r="E187" s="255" t="s">
        <v>1</v>
      </c>
      <c r="F187" s="256" t="s">
        <v>225</v>
      </c>
      <c r="G187" s="254"/>
      <c r="H187" s="255" t="s">
        <v>1</v>
      </c>
      <c r="I187" s="257"/>
      <c r="J187" s="254"/>
      <c r="K187" s="254"/>
      <c r="L187" s="258"/>
      <c r="M187" s="259"/>
      <c r="N187" s="260"/>
      <c r="O187" s="260"/>
      <c r="P187" s="260"/>
      <c r="Q187" s="260"/>
      <c r="R187" s="260"/>
      <c r="S187" s="260"/>
      <c r="T187" s="26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2" t="s">
        <v>144</v>
      </c>
      <c r="AU187" s="262" t="s">
        <v>92</v>
      </c>
      <c r="AV187" s="13" t="s">
        <v>90</v>
      </c>
      <c r="AW187" s="13" t="s">
        <v>37</v>
      </c>
      <c r="AX187" s="13" t="s">
        <v>82</v>
      </c>
      <c r="AY187" s="262" t="s">
        <v>133</v>
      </c>
    </row>
    <row r="188" spans="1:51" s="13" customFormat="1" ht="12">
      <c r="A188" s="13"/>
      <c r="B188" s="253"/>
      <c r="C188" s="254"/>
      <c r="D188" s="249" t="s">
        <v>144</v>
      </c>
      <c r="E188" s="255" t="s">
        <v>1</v>
      </c>
      <c r="F188" s="256" t="s">
        <v>226</v>
      </c>
      <c r="G188" s="254"/>
      <c r="H188" s="255" t="s">
        <v>1</v>
      </c>
      <c r="I188" s="257"/>
      <c r="J188" s="254"/>
      <c r="K188" s="254"/>
      <c r="L188" s="258"/>
      <c r="M188" s="259"/>
      <c r="N188" s="260"/>
      <c r="O188" s="260"/>
      <c r="P188" s="260"/>
      <c r="Q188" s="260"/>
      <c r="R188" s="260"/>
      <c r="S188" s="260"/>
      <c r="T188" s="26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2" t="s">
        <v>144</v>
      </c>
      <c r="AU188" s="262" t="s">
        <v>92</v>
      </c>
      <c r="AV188" s="13" t="s">
        <v>90</v>
      </c>
      <c r="AW188" s="13" t="s">
        <v>37</v>
      </c>
      <c r="AX188" s="13" t="s">
        <v>82</v>
      </c>
      <c r="AY188" s="262" t="s">
        <v>133</v>
      </c>
    </row>
    <row r="189" spans="1:51" s="14" customFormat="1" ht="12">
      <c r="A189" s="14"/>
      <c r="B189" s="263"/>
      <c r="C189" s="264"/>
      <c r="D189" s="249" t="s">
        <v>144</v>
      </c>
      <c r="E189" s="265" t="s">
        <v>1</v>
      </c>
      <c r="F189" s="266" t="s">
        <v>227</v>
      </c>
      <c r="G189" s="264"/>
      <c r="H189" s="267">
        <v>503.736</v>
      </c>
      <c r="I189" s="268"/>
      <c r="J189" s="264"/>
      <c r="K189" s="264"/>
      <c r="L189" s="269"/>
      <c r="M189" s="270"/>
      <c r="N189" s="271"/>
      <c r="O189" s="271"/>
      <c r="P189" s="271"/>
      <c r="Q189" s="271"/>
      <c r="R189" s="271"/>
      <c r="S189" s="271"/>
      <c r="T189" s="27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3" t="s">
        <v>144</v>
      </c>
      <c r="AU189" s="273" t="s">
        <v>92</v>
      </c>
      <c r="AV189" s="14" t="s">
        <v>92</v>
      </c>
      <c r="AW189" s="14" t="s">
        <v>37</v>
      </c>
      <c r="AX189" s="14" t="s">
        <v>90</v>
      </c>
      <c r="AY189" s="273" t="s">
        <v>133</v>
      </c>
    </row>
    <row r="190" spans="1:65" s="2" customFormat="1" ht="48" customHeight="1">
      <c r="A190" s="39"/>
      <c r="B190" s="40"/>
      <c r="C190" s="236" t="s">
        <v>8</v>
      </c>
      <c r="D190" s="236" t="s">
        <v>135</v>
      </c>
      <c r="E190" s="237" t="s">
        <v>228</v>
      </c>
      <c r="F190" s="238" t="s">
        <v>229</v>
      </c>
      <c r="G190" s="239" t="s">
        <v>189</v>
      </c>
      <c r="H190" s="240">
        <v>151.121</v>
      </c>
      <c r="I190" s="241"/>
      <c r="J190" s="242">
        <f>ROUND(I190*H190,2)</f>
        <v>0</v>
      </c>
      <c r="K190" s="238" t="s">
        <v>139</v>
      </c>
      <c r="L190" s="45"/>
      <c r="M190" s="243" t="s">
        <v>1</v>
      </c>
      <c r="N190" s="244" t="s">
        <v>47</v>
      </c>
      <c r="O190" s="92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7" t="s">
        <v>140</v>
      </c>
      <c r="AT190" s="247" t="s">
        <v>135</v>
      </c>
      <c r="AU190" s="247" t="s">
        <v>92</v>
      </c>
      <c r="AY190" s="18" t="s">
        <v>133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8" t="s">
        <v>90</v>
      </c>
      <c r="BK190" s="248">
        <f>ROUND(I190*H190,2)</f>
        <v>0</v>
      </c>
      <c r="BL190" s="18" t="s">
        <v>140</v>
      </c>
      <c r="BM190" s="247" t="s">
        <v>230</v>
      </c>
    </row>
    <row r="191" spans="1:47" s="2" customFormat="1" ht="12">
      <c r="A191" s="39"/>
      <c r="B191" s="40"/>
      <c r="C191" s="41"/>
      <c r="D191" s="249" t="s">
        <v>142</v>
      </c>
      <c r="E191" s="41"/>
      <c r="F191" s="250" t="s">
        <v>210</v>
      </c>
      <c r="G191" s="41"/>
      <c r="H191" s="41"/>
      <c r="I191" s="145"/>
      <c r="J191" s="41"/>
      <c r="K191" s="41"/>
      <c r="L191" s="45"/>
      <c r="M191" s="251"/>
      <c r="N191" s="252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142</v>
      </c>
      <c r="AU191" s="18" t="s">
        <v>92</v>
      </c>
    </row>
    <row r="192" spans="1:51" s="14" customFormat="1" ht="12">
      <c r="A192" s="14"/>
      <c r="B192" s="263"/>
      <c r="C192" s="264"/>
      <c r="D192" s="249" t="s">
        <v>144</v>
      </c>
      <c r="E192" s="264"/>
      <c r="F192" s="266" t="s">
        <v>231</v>
      </c>
      <c r="G192" s="264"/>
      <c r="H192" s="267">
        <v>151.121</v>
      </c>
      <c r="I192" s="268"/>
      <c r="J192" s="264"/>
      <c r="K192" s="264"/>
      <c r="L192" s="269"/>
      <c r="M192" s="270"/>
      <c r="N192" s="271"/>
      <c r="O192" s="271"/>
      <c r="P192" s="271"/>
      <c r="Q192" s="271"/>
      <c r="R192" s="271"/>
      <c r="S192" s="271"/>
      <c r="T192" s="27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3" t="s">
        <v>144</v>
      </c>
      <c r="AU192" s="273" t="s">
        <v>92</v>
      </c>
      <c r="AV192" s="14" t="s">
        <v>92</v>
      </c>
      <c r="AW192" s="14" t="s">
        <v>4</v>
      </c>
      <c r="AX192" s="14" t="s">
        <v>90</v>
      </c>
      <c r="AY192" s="273" t="s">
        <v>133</v>
      </c>
    </row>
    <row r="193" spans="1:65" s="2" customFormat="1" ht="36" customHeight="1">
      <c r="A193" s="39"/>
      <c r="B193" s="40"/>
      <c r="C193" s="236" t="s">
        <v>232</v>
      </c>
      <c r="D193" s="236" t="s">
        <v>135</v>
      </c>
      <c r="E193" s="237" t="s">
        <v>233</v>
      </c>
      <c r="F193" s="238" t="s">
        <v>234</v>
      </c>
      <c r="G193" s="239" t="s">
        <v>189</v>
      </c>
      <c r="H193" s="240">
        <v>524.725</v>
      </c>
      <c r="I193" s="241"/>
      <c r="J193" s="242">
        <f>ROUND(I193*H193,2)</f>
        <v>0</v>
      </c>
      <c r="K193" s="238" t="s">
        <v>139</v>
      </c>
      <c r="L193" s="45"/>
      <c r="M193" s="243" t="s">
        <v>1</v>
      </c>
      <c r="N193" s="244" t="s">
        <v>47</v>
      </c>
      <c r="O193" s="92"/>
      <c r="P193" s="245">
        <f>O193*H193</f>
        <v>0</v>
      </c>
      <c r="Q193" s="245">
        <v>0</v>
      </c>
      <c r="R193" s="245">
        <f>Q193*H193</f>
        <v>0</v>
      </c>
      <c r="S193" s="245">
        <v>0</v>
      </c>
      <c r="T193" s="24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7" t="s">
        <v>140</v>
      </c>
      <c r="AT193" s="247" t="s">
        <v>135</v>
      </c>
      <c r="AU193" s="247" t="s">
        <v>92</v>
      </c>
      <c r="AY193" s="18" t="s">
        <v>133</v>
      </c>
      <c r="BE193" s="248">
        <f>IF(N193="základní",J193,0)</f>
        <v>0</v>
      </c>
      <c r="BF193" s="248">
        <f>IF(N193="snížená",J193,0)</f>
        <v>0</v>
      </c>
      <c r="BG193" s="248">
        <f>IF(N193="zákl. přenesená",J193,0)</f>
        <v>0</v>
      </c>
      <c r="BH193" s="248">
        <f>IF(N193="sníž. přenesená",J193,0)</f>
        <v>0</v>
      </c>
      <c r="BI193" s="248">
        <f>IF(N193="nulová",J193,0)</f>
        <v>0</v>
      </c>
      <c r="BJ193" s="18" t="s">
        <v>90</v>
      </c>
      <c r="BK193" s="248">
        <f>ROUND(I193*H193,2)</f>
        <v>0</v>
      </c>
      <c r="BL193" s="18" t="s">
        <v>140</v>
      </c>
      <c r="BM193" s="247" t="s">
        <v>235</v>
      </c>
    </row>
    <row r="194" spans="1:51" s="13" customFormat="1" ht="12">
      <c r="A194" s="13"/>
      <c r="B194" s="253"/>
      <c r="C194" s="254"/>
      <c r="D194" s="249" t="s">
        <v>144</v>
      </c>
      <c r="E194" s="255" t="s">
        <v>1</v>
      </c>
      <c r="F194" s="256" t="s">
        <v>224</v>
      </c>
      <c r="G194" s="254"/>
      <c r="H194" s="255" t="s">
        <v>1</v>
      </c>
      <c r="I194" s="257"/>
      <c r="J194" s="254"/>
      <c r="K194" s="254"/>
      <c r="L194" s="258"/>
      <c r="M194" s="259"/>
      <c r="N194" s="260"/>
      <c r="O194" s="260"/>
      <c r="P194" s="260"/>
      <c r="Q194" s="260"/>
      <c r="R194" s="260"/>
      <c r="S194" s="260"/>
      <c r="T194" s="26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2" t="s">
        <v>144</v>
      </c>
      <c r="AU194" s="262" t="s">
        <v>92</v>
      </c>
      <c r="AV194" s="13" t="s">
        <v>90</v>
      </c>
      <c r="AW194" s="13" t="s">
        <v>37</v>
      </c>
      <c r="AX194" s="13" t="s">
        <v>82</v>
      </c>
      <c r="AY194" s="262" t="s">
        <v>133</v>
      </c>
    </row>
    <row r="195" spans="1:51" s="13" customFormat="1" ht="12">
      <c r="A195" s="13"/>
      <c r="B195" s="253"/>
      <c r="C195" s="254"/>
      <c r="D195" s="249" t="s">
        <v>144</v>
      </c>
      <c r="E195" s="255" t="s">
        <v>1</v>
      </c>
      <c r="F195" s="256" t="s">
        <v>225</v>
      </c>
      <c r="G195" s="254"/>
      <c r="H195" s="255" t="s">
        <v>1</v>
      </c>
      <c r="I195" s="257"/>
      <c r="J195" s="254"/>
      <c r="K195" s="254"/>
      <c r="L195" s="258"/>
      <c r="M195" s="259"/>
      <c r="N195" s="260"/>
      <c r="O195" s="260"/>
      <c r="P195" s="260"/>
      <c r="Q195" s="260"/>
      <c r="R195" s="260"/>
      <c r="S195" s="260"/>
      <c r="T195" s="26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2" t="s">
        <v>144</v>
      </c>
      <c r="AU195" s="262" t="s">
        <v>92</v>
      </c>
      <c r="AV195" s="13" t="s">
        <v>90</v>
      </c>
      <c r="AW195" s="13" t="s">
        <v>37</v>
      </c>
      <c r="AX195" s="13" t="s">
        <v>82</v>
      </c>
      <c r="AY195" s="262" t="s">
        <v>133</v>
      </c>
    </row>
    <row r="196" spans="1:51" s="13" customFormat="1" ht="12">
      <c r="A196" s="13"/>
      <c r="B196" s="253"/>
      <c r="C196" s="254"/>
      <c r="D196" s="249" t="s">
        <v>144</v>
      </c>
      <c r="E196" s="255" t="s">
        <v>1</v>
      </c>
      <c r="F196" s="256" t="s">
        <v>236</v>
      </c>
      <c r="G196" s="254"/>
      <c r="H196" s="255" t="s">
        <v>1</v>
      </c>
      <c r="I196" s="257"/>
      <c r="J196" s="254"/>
      <c r="K196" s="254"/>
      <c r="L196" s="258"/>
      <c r="M196" s="259"/>
      <c r="N196" s="260"/>
      <c r="O196" s="260"/>
      <c r="P196" s="260"/>
      <c r="Q196" s="260"/>
      <c r="R196" s="260"/>
      <c r="S196" s="260"/>
      <c r="T196" s="26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2" t="s">
        <v>144</v>
      </c>
      <c r="AU196" s="262" t="s">
        <v>92</v>
      </c>
      <c r="AV196" s="13" t="s">
        <v>90</v>
      </c>
      <c r="AW196" s="13" t="s">
        <v>37</v>
      </c>
      <c r="AX196" s="13" t="s">
        <v>82</v>
      </c>
      <c r="AY196" s="262" t="s">
        <v>133</v>
      </c>
    </row>
    <row r="197" spans="1:51" s="14" customFormat="1" ht="12">
      <c r="A197" s="14"/>
      <c r="B197" s="263"/>
      <c r="C197" s="264"/>
      <c r="D197" s="249" t="s">
        <v>144</v>
      </c>
      <c r="E197" s="265" t="s">
        <v>1</v>
      </c>
      <c r="F197" s="266" t="s">
        <v>237</v>
      </c>
      <c r="G197" s="264"/>
      <c r="H197" s="267">
        <v>524.725</v>
      </c>
      <c r="I197" s="268"/>
      <c r="J197" s="264"/>
      <c r="K197" s="264"/>
      <c r="L197" s="269"/>
      <c r="M197" s="270"/>
      <c r="N197" s="271"/>
      <c r="O197" s="271"/>
      <c r="P197" s="271"/>
      <c r="Q197" s="271"/>
      <c r="R197" s="271"/>
      <c r="S197" s="271"/>
      <c r="T197" s="27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3" t="s">
        <v>144</v>
      </c>
      <c r="AU197" s="273" t="s">
        <v>92</v>
      </c>
      <c r="AV197" s="14" t="s">
        <v>92</v>
      </c>
      <c r="AW197" s="14" t="s">
        <v>37</v>
      </c>
      <c r="AX197" s="14" t="s">
        <v>90</v>
      </c>
      <c r="AY197" s="273" t="s">
        <v>133</v>
      </c>
    </row>
    <row r="198" spans="1:65" s="2" customFormat="1" ht="48" customHeight="1">
      <c r="A198" s="39"/>
      <c r="B198" s="40"/>
      <c r="C198" s="236" t="s">
        <v>238</v>
      </c>
      <c r="D198" s="236" t="s">
        <v>135</v>
      </c>
      <c r="E198" s="237" t="s">
        <v>239</v>
      </c>
      <c r="F198" s="238" t="s">
        <v>240</v>
      </c>
      <c r="G198" s="239" t="s">
        <v>189</v>
      </c>
      <c r="H198" s="240">
        <v>157.418</v>
      </c>
      <c r="I198" s="241"/>
      <c r="J198" s="242">
        <f>ROUND(I198*H198,2)</f>
        <v>0</v>
      </c>
      <c r="K198" s="238" t="s">
        <v>139</v>
      </c>
      <c r="L198" s="45"/>
      <c r="M198" s="243" t="s">
        <v>1</v>
      </c>
      <c r="N198" s="244" t="s">
        <v>47</v>
      </c>
      <c r="O198" s="92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7" t="s">
        <v>140</v>
      </c>
      <c r="AT198" s="247" t="s">
        <v>135</v>
      </c>
      <c r="AU198" s="247" t="s">
        <v>92</v>
      </c>
      <c r="AY198" s="18" t="s">
        <v>133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8" t="s">
        <v>90</v>
      </c>
      <c r="BK198" s="248">
        <f>ROUND(I198*H198,2)</f>
        <v>0</v>
      </c>
      <c r="BL198" s="18" t="s">
        <v>140</v>
      </c>
      <c r="BM198" s="247" t="s">
        <v>241</v>
      </c>
    </row>
    <row r="199" spans="1:47" s="2" customFormat="1" ht="12">
      <c r="A199" s="39"/>
      <c r="B199" s="40"/>
      <c r="C199" s="41"/>
      <c r="D199" s="249" t="s">
        <v>142</v>
      </c>
      <c r="E199" s="41"/>
      <c r="F199" s="250" t="s">
        <v>210</v>
      </c>
      <c r="G199" s="41"/>
      <c r="H199" s="41"/>
      <c r="I199" s="145"/>
      <c r="J199" s="41"/>
      <c r="K199" s="41"/>
      <c r="L199" s="45"/>
      <c r="M199" s="251"/>
      <c r="N199" s="252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142</v>
      </c>
      <c r="AU199" s="18" t="s">
        <v>92</v>
      </c>
    </row>
    <row r="200" spans="1:51" s="14" customFormat="1" ht="12">
      <c r="A200" s="14"/>
      <c r="B200" s="263"/>
      <c r="C200" s="264"/>
      <c r="D200" s="249" t="s">
        <v>144</v>
      </c>
      <c r="E200" s="264"/>
      <c r="F200" s="266" t="s">
        <v>242</v>
      </c>
      <c r="G200" s="264"/>
      <c r="H200" s="267">
        <v>157.418</v>
      </c>
      <c r="I200" s="268"/>
      <c r="J200" s="264"/>
      <c r="K200" s="264"/>
      <c r="L200" s="269"/>
      <c r="M200" s="270"/>
      <c r="N200" s="271"/>
      <c r="O200" s="271"/>
      <c r="P200" s="271"/>
      <c r="Q200" s="271"/>
      <c r="R200" s="271"/>
      <c r="S200" s="271"/>
      <c r="T200" s="27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3" t="s">
        <v>144</v>
      </c>
      <c r="AU200" s="273" t="s">
        <v>92</v>
      </c>
      <c r="AV200" s="14" t="s">
        <v>92</v>
      </c>
      <c r="AW200" s="14" t="s">
        <v>4</v>
      </c>
      <c r="AX200" s="14" t="s">
        <v>90</v>
      </c>
      <c r="AY200" s="273" t="s">
        <v>133</v>
      </c>
    </row>
    <row r="201" spans="1:65" s="2" customFormat="1" ht="48" customHeight="1">
      <c r="A201" s="39"/>
      <c r="B201" s="40"/>
      <c r="C201" s="236" t="s">
        <v>243</v>
      </c>
      <c r="D201" s="236" t="s">
        <v>135</v>
      </c>
      <c r="E201" s="237" t="s">
        <v>244</v>
      </c>
      <c r="F201" s="238" t="s">
        <v>245</v>
      </c>
      <c r="G201" s="239" t="s">
        <v>189</v>
      </c>
      <c r="H201" s="240">
        <v>20.989</v>
      </c>
      <c r="I201" s="241"/>
      <c r="J201" s="242">
        <f>ROUND(I201*H201,2)</f>
        <v>0</v>
      </c>
      <c r="K201" s="238" t="s">
        <v>1</v>
      </c>
      <c r="L201" s="45"/>
      <c r="M201" s="243" t="s">
        <v>1</v>
      </c>
      <c r="N201" s="244" t="s">
        <v>47</v>
      </c>
      <c r="O201" s="92"/>
      <c r="P201" s="245">
        <f>O201*H201</f>
        <v>0</v>
      </c>
      <c r="Q201" s="245">
        <v>4.967E-05</v>
      </c>
      <c r="R201" s="245">
        <f>Q201*H201</f>
        <v>0.00104252363</v>
      </c>
      <c r="S201" s="245">
        <v>0</v>
      </c>
      <c r="T201" s="24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7" t="s">
        <v>140</v>
      </c>
      <c r="AT201" s="247" t="s">
        <v>135</v>
      </c>
      <c r="AU201" s="247" t="s">
        <v>92</v>
      </c>
      <c r="AY201" s="18" t="s">
        <v>133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18" t="s">
        <v>90</v>
      </c>
      <c r="BK201" s="248">
        <f>ROUND(I201*H201,2)</f>
        <v>0</v>
      </c>
      <c r="BL201" s="18" t="s">
        <v>140</v>
      </c>
      <c r="BM201" s="247" t="s">
        <v>246</v>
      </c>
    </row>
    <row r="202" spans="1:51" s="13" customFormat="1" ht="12">
      <c r="A202" s="13"/>
      <c r="B202" s="253"/>
      <c r="C202" s="254"/>
      <c r="D202" s="249" t="s">
        <v>144</v>
      </c>
      <c r="E202" s="255" t="s">
        <v>1</v>
      </c>
      <c r="F202" s="256" t="s">
        <v>224</v>
      </c>
      <c r="G202" s="254"/>
      <c r="H202" s="255" t="s">
        <v>1</v>
      </c>
      <c r="I202" s="257"/>
      <c r="J202" s="254"/>
      <c r="K202" s="254"/>
      <c r="L202" s="258"/>
      <c r="M202" s="259"/>
      <c r="N202" s="260"/>
      <c r="O202" s="260"/>
      <c r="P202" s="260"/>
      <c r="Q202" s="260"/>
      <c r="R202" s="260"/>
      <c r="S202" s="260"/>
      <c r="T202" s="26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2" t="s">
        <v>144</v>
      </c>
      <c r="AU202" s="262" t="s">
        <v>92</v>
      </c>
      <c r="AV202" s="13" t="s">
        <v>90</v>
      </c>
      <c r="AW202" s="13" t="s">
        <v>37</v>
      </c>
      <c r="AX202" s="13" t="s">
        <v>82</v>
      </c>
      <c r="AY202" s="262" t="s">
        <v>133</v>
      </c>
    </row>
    <row r="203" spans="1:51" s="13" customFormat="1" ht="12">
      <c r="A203" s="13"/>
      <c r="B203" s="253"/>
      <c r="C203" s="254"/>
      <c r="D203" s="249" t="s">
        <v>144</v>
      </c>
      <c r="E203" s="255" t="s">
        <v>1</v>
      </c>
      <c r="F203" s="256" t="s">
        <v>225</v>
      </c>
      <c r="G203" s="254"/>
      <c r="H203" s="255" t="s">
        <v>1</v>
      </c>
      <c r="I203" s="257"/>
      <c r="J203" s="254"/>
      <c r="K203" s="254"/>
      <c r="L203" s="258"/>
      <c r="M203" s="259"/>
      <c r="N203" s="260"/>
      <c r="O203" s="260"/>
      <c r="P203" s="260"/>
      <c r="Q203" s="260"/>
      <c r="R203" s="260"/>
      <c r="S203" s="260"/>
      <c r="T203" s="26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2" t="s">
        <v>144</v>
      </c>
      <c r="AU203" s="262" t="s">
        <v>92</v>
      </c>
      <c r="AV203" s="13" t="s">
        <v>90</v>
      </c>
      <c r="AW203" s="13" t="s">
        <v>37</v>
      </c>
      <c r="AX203" s="13" t="s">
        <v>82</v>
      </c>
      <c r="AY203" s="262" t="s">
        <v>133</v>
      </c>
    </row>
    <row r="204" spans="1:51" s="13" customFormat="1" ht="12">
      <c r="A204" s="13"/>
      <c r="B204" s="253"/>
      <c r="C204" s="254"/>
      <c r="D204" s="249" t="s">
        <v>144</v>
      </c>
      <c r="E204" s="255" t="s">
        <v>1</v>
      </c>
      <c r="F204" s="256" t="s">
        <v>247</v>
      </c>
      <c r="G204" s="254"/>
      <c r="H204" s="255" t="s">
        <v>1</v>
      </c>
      <c r="I204" s="257"/>
      <c r="J204" s="254"/>
      <c r="K204" s="254"/>
      <c r="L204" s="258"/>
      <c r="M204" s="259"/>
      <c r="N204" s="260"/>
      <c r="O204" s="260"/>
      <c r="P204" s="260"/>
      <c r="Q204" s="260"/>
      <c r="R204" s="260"/>
      <c r="S204" s="260"/>
      <c r="T204" s="26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2" t="s">
        <v>144</v>
      </c>
      <c r="AU204" s="262" t="s">
        <v>92</v>
      </c>
      <c r="AV204" s="13" t="s">
        <v>90</v>
      </c>
      <c r="AW204" s="13" t="s">
        <v>37</v>
      </c>
      <c r="AX204" s="13" t="s">
        <v>82</v>
      </c>
      <c r="AY204" s="262" t="s">
        <v>133</v>
      </c>
    </row>
    <row r="205" spans="1:51" s="14" customFormat="1" ht="12">
      <c r="A205" s="14"/>
      <c r="B205" s="263"/>
      <c r="C205" s="264"/>
      <c r="D205" s="249" t="s">
        <v>144</v>
      </c>
      <c r="E205" s="265" t="s">
        <v>1</v>
      </c>
      <c r="F205" s="266" t="s">
        <v>248</v>
      </c>
      <c r="G205" s="264"/>
      <c r="H205" s="267">
        <v>20.989</v>
      </c>
      <c r="I205" s="268"/>
      <c r="J205" s="264"/>
      <c r="K205" s="264"/>
      <c r="L205" s="269"/>
      <c r="M205" s="270"/>
      <c r="N205" s="271"/>
      <c r="O205" s="271"/>
      <c r="P205" s="271"/>
      <c r="Q205" s="271"/>
      <c r="R205" s="271"/>
      <c r="S205" s="271"/>
      <c r="T205" s="27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3" t="s">
        <v>144</v>
      </c>
      <c r="AU205" s="273" t="s">
        <v>92</v>
      </c>
      <c r="AV205" s="14" t="s">
        <v>92</v>
      </c>
      <c r="AW205" s="14" t="s">
        <v>37</v>
      </c>
      <c r="AX205" s="14" t="s">
        <v>90</v>
      </c>
      <c r="AY205" s="273" t="s">
        <v>133</v>
      </c>
    </row>
    <row r="206" spans="1:65" s="2" customFormat="1" ht="24" customHeight="1">
      <c r="A206" s="39"/>
      <c r="B206" s="40"/>
      <c r="C206" s="236" t="s">
        <v>249</v>
      </c>
      <c r="D206" s="236" t="s">
        <v>135</v>
      </c>
      <c r="E206" s="237" t="s">
        <v>250</v>
      </c>
      <c r="F206" s="238" t="s">
        <v>251</v>
      </c>
      <c r="G206" s="239" t="s">
        <v>138</v>
      </c>
      <c r="H206" s="240">
        <v>56.304</v>
      </c>
      <c r="I206" s="241"/>
      <c r="J206" s="242">
        <f>ROUND(I206*H206,2)</f>
        <v>0</v>
      </c>
      <c r="K206" s="238" t="s">
        <v>139</v>
      </c>
      <c r="L206" s="45"/>
      <c r="M206" s="243" t="s">
        <v>1</v>
      </c>
      <c r="N206" s="244" t="s">
        <v>47</v>
      </c>
      <c r="O206" s="92"/>
      <c r="P206" s="245">
        <f>O206*H206</f>
        <v>0</v>
      </c>
      <c r="Q206" s="245">
        <v>0.0007</v>
      </c>
      <c r="R206" s="245">
        <f>Q206*H206</f>
        <v>0.0394128</v>
      </c>
      <c r="S206" s="245">
        <v>0</v>
      </c>
      <c r="T206" s="24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7" t="s">
        <v>140</v>
      </c>
      <c r="AT206" s="247" t="s">
        <v>135</v>
      </c>
      <c r="AU206" s="247" t="s">
        <v>92</v>
      </c>
      <c r="AY206" s="18" t="s">
        <v>133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8" t="s">
        <v>90</v>
      </c>
      <c r="BK206" s="248">
        <f>ROUND(I206*H206,2)</f>
        <v>0</v>
      </c>
      <c r="BL206" s="18" t="s">
        <v>140</v>
      </c>
      <c r="BM206" s="247" t="s">
        <v>252</v>
      </c>
    </row>
    <row r="207" spans="1:51" s="13" customFormat="1" ht="12">
      <c r="A207" s="13"/>
      <c r="B207" s="253"/>
      <c r="C207" s="254"/>
      <c r="D207" s="249" t="s">
        <v>144</v>
      </c>
      <c r="E207" s="255" t="s">
        <v>1</v>
      </c>
      <c r="F207" s="256" t="s">
        <v>202</v>
      </c>
      <c r="G207" s="254"/>
      <c r="H207" s="255" t="s">
        <v>1</v>
      </c>
      <c r="I207" s="257"/>
      <c r="J207" s="254"/>
      <c r="K207" s="254"/>
      <c r="L207" s="258"/>
      <c r="M207" s="259"/>
      <c r="N207" s="260"/>
      <c r="O207" s="260"/>
      <c r="P207" s="260"/>
      <c r="Q207" s="260"/>
      <c r="R207" s="260"/>
      <c r="S207" s="260"/>
      <c r="T207" s="26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2" t="s">
        <v>144</v>
      </c>
      <c r="AU207" s="262" t="s">
        <v>92</v>
      </c>
      <c r="AV207" s="13" t="s">
        <v>90</v>
      </c>
      <c r="AW207" s="13" t="s">
        <v>37</v>
      </c>
      <c r="AX207" s="13" t="s">
        <v>82</v>
      </c>
      <c r="AY207" s="262" t="s">
        <v>133</v>
      </c>
    </row>
    <row r="208" spans="1:51" s="14" customFormat="1" ht="12">
      <c r="A208" s="14"/>
      <c r="B208" s="263"/>
      <c r="C208" s="264"/>
      <c r="D208" s="249" t="s">
        <v>144</v>
      </c>
      <c r="E208" s="265" t="s">
        <v>1</v>
      </c>
      <c r="F208" s="266" t="s">
        <v>253</v>
      </c>
      <c r="G208" s="264"/>
      <c r="H208" s="267">
        <v>56.304</v>
      </c>
      <c r="I208" s="268"/>
      <c r="J208" s="264"/>
      <c r="K208" s="264"/>
      <c r="L208" s="269"/>
      <c r="M208" s="270"/>
      <c r="N208" s="271"/>
      <c r="O208" s="271"/>
      <c r="P208" s="271"/>
      <c r="Q208" s="271"/>
      <c r="R208" s="271"/>
      <c r="S208" s="271"/>
      <c r="T208" s="27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3" t="s">
        <v>144</v>
      </c>
      <c r="AU208" s="273" t="s">
        <v>92</v>
      </c>
      <c r="AV208" s="14" t="s">
        <v>92</v>
      </c>
      <c r="AW208" s="14" t="s">
        <v>37</v>
      </c>
      <c r="AX208" s="14" t="s">
        <v>90</v>
      </c>
      <c r="AY208" s="273" t="s">
        <v>133</v>
      </c>
    </row>
    <row r="209" spans="1:65" s="2" customFormat="1" ht="36" customHeight="1">
      <c r="A209" s="39"/>
      <c r="B209" s="40"/>
      <c r="C209" s="236" t="s">
        <v>254</v>
      </c>
      <c r="D209" s="236" t="s">
        <v>135</v>
      </c>
      <c r="E209" s="237" t="s">
        <v>255</v>
      </c>
      <c r="F209" s="238" t="s">
        <v>256</v>
      </c>
      <c r="G209" s="239" t="s">
        <v>138</v>
      </c>
      <c r="H209" s="240">
        <v>56.304</v>
      </c>
      <c r="I209" s="241"/>
      <c r="J209" s="242">
        <f>ROUND(I209*H209,2)</f>
        <v>0</v>
      </c>
      <c r="K209" s="238" t="s">
        <v>139</v>
      </c>
      <c r="L209" s="45"/>
      <c r="M209" s="243" t="s">
        <v>1</v>
      </c>
      <c r="N209" s="244" t="s">
        <v>47</v>
      </c>
      <c r="O209" s="92"/>
      <c r="P209" s="245">
        <f>O209*H209</f>
        <v>0</v>
      </c>
      <c r="Q209" s="245">
        <v>0</v>
      </c>
      <c r="R209" s="245">
        <f>Q209*H209</f>
        <v>0</v>
      </c>
      <c r="S209" s="245">
        <v>0</v>
      </c>
      <c r="T209" s="246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7" t="s">
        <v>140</v>
      </c>
      <c r="AT209" s="247" t="s">
        <v>135</v>
      </c>
      <c r="AU209" s="247" t="s">
        <v>92</v>
      </c>
      <c r="AY209" s="18" t="s">
        <v>133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8" t="s">
        <v>90</v>
      </c>
      <c r="BK209" s="248">
        <f>ROUND(I209*H209,2)</f>
        <v>0</v>
      </c>
      <c r="BL209" s="18" t="s">
        <v>140</v>
      </c>
      <c r="BM209" s="247" t="s">
        <v>257</v>
      </c>
    </row>
    <row r="210" spans="1:65" s="2" customFormat="1" ht="24" customHeight="1">
      <c r="A210" s="39"/>
      <c r="B210" s="40"/>
      <c r="C210" s="236" t="s">
        <v>7</v>
      </c>
      <c r="D210" s="236" t="s">
        <v>135</v>
      </c>
      <c r="E210" s="237" t="s">
        <v>258</v>
      </c>
      <c r="F210" s="238" t="s">
        <v>259</v>
      </c>
      <c r="G210" s="239" t="s">
        <v>189</v>
      </c>
      <c r="H210" s="240">
        <v>61.047</v>
      </c>
      <c r="I210" s="241"/>
      <c r="J210" s="242">
        <f>ROUND(I210*H210,2)</f>
        <v>0</v>
      </c>
      <c r="K210" s="238" t="s">
        <v>139</v>
      </c>
      <c r="L210" s="45"/>
      <c r="M210" s="243" t="s">
        <v>1</v>
      </c>
      <c r="N210" s="244" t="s">
        <v>47</v>
      </c>
      <c r="O210" s="92"/>
      <c r="P210" s="245">
        <f>O210*H210</f>
        <v>0</v>
      </c>
      <c r="Q210" s="245">
        <v>0.00046</v>
      </c>
      <c r="R210" s="245">
        <f>Q210*H210</f>
        <v>0.028081619999999998</v>
      </c>
      <c r="S210" s="245">
        <v>0</v>
      </c>
      <c r="T210" s="24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7" t="s">
        <v>140</v>
      </c>
      <c r="AT210" s="247" t="s">
        <v>135</v>
      </c>
      <c r="AU210" s="247" t="s">
        <v>92</v>
      </c>
      <c r="AY210" s="18" t="s">
        <v>133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18" t="s">
        <v>90</v>
      </c>
      <c r="BK210" s="248">
        <f>ROUND(I210*H210,2)</f>
        <v>0</v>
      </c>
      <c r="BL210" s="18" t="s">
        <v>140</v>
      </c>
      <c r="BM210" s="247" t="s">
        <v>260</v>
      </c>
    </row>
    <row r="211" spans="1:51" s="13" customFormat="1" ht="12">
      <c r="A211" s="13"/>
      <c r="B211" s="253"/>
      <c r="C211" s="254"/>
      <c r="D211" s="249" t="s">
        <v>144</v>
      </c>
      <c r="E211" s="255" t="s">
        <v>1</v>
      </c>
      <c r="F211" s="256" t="s">
        <v>202</v>
      </c>
      <c r="G211" s="254"/>
      <c r="H211" s="255" t="s">
        <v>1</v>
      </c>
      <c r="I211" s="257"/>
      <c r="J211" s="254"/>
      <c r="K211" s="254"/>
      <c r="L211" s="258"/>
      <c r="M211" s="259"/>
      <c r="N211" s="260"/>
      <c r="O211" s="260"/>
      <c r="P211" s="260"/>
      <c r="Q211" s="260"/>
      <c r="R211" s="260"/>
      <c r="S211" s="260"/>
      <c r="T211" s="26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2" t="s">
        <v>144</v>
      </c>
      <c r="AU211" s="262" t="s">
        <v>92</v>
      </c>
      <c r="AV211" s="13" t="s">
        <v>90</v>
      </c>
      <c r="AW211" s="13" t="s">
        <v>37</v>
      </c>
      <c r="AX211" s="13" t="s">
        <v>82</v>
      </c>
      <c r="AY211" s="262" t="s">
        <v>133</v>
      </c>
    </row>
    <row r="212" spans="1:51" s="14" customFormat="1" ht="12">
      <c r="A212" s="14"/>
      <c r="B212" s="263"/>
      <c r="C212" s="264"/>
      <c r="D212" s="249" t="s">
        <v>144</v>
      </c>
      <c r="E212" s="265" t="s">
        <v>1</v>
      </c>
      <c r="F212" s="266" t="s">
        <v>261</v>
      </c>
      <c r="G212" s="264"/>
      <c r="H212" s="267">
        <v>61.047</v>
      </c>
      <c r="I212" s="268"/>
      <c r="J212" s="264"/>
      <c r="K212" s="264"/>
      <c r="L212" s="269"/>
      <c r="M212" s="270"/>
      <c r="N212" s="271"/>
      <c r="O212" s="271"/>
      <c r="P212" s="271"/>
      <c r="Q212" s="271"/>
      <c r="R212" s="271"/>
      <c r="S212" s="271"/>
      <c r="T212" s="27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3" t="s">
        <v>144</v>
      </c>
      <c r="AU212" s="273" t="s">
        <v>92</v>
      </c>
      <c r="AV212" s="14" t="s">
        <v>92</v>
      </c>
      <c r="AW212" s="14" t="s">
        <v>37</v>
      </c>
      <c r="AX212" s="14" t="s">
        <v>90</v>
      </c>
      <c r="AY212" s="273" t="s">
        <v>133</v>
      </c>
    </row>
    <row r="213" spans="1:65" s="2" customFormat="1" ht="36" customHeight="1">
      <c r="A213" s="39"/>
      <c r="B213" s="40"/>
      <c r="C213" s="236" t="s">
        <v>262</v>
      </c>
      <c r="D213" s="236" t="s">
        <v>135</v>
      </c>
      <c r="E213" s="237" t="s">
        <v>263</v>
      </c>
      <c r="F213" s="238" t="s">
        <v>264</v>
      </c>
      <c r="G213" s="239" t="s">
        <v>189</v>
      </c>
      <c r="H213" s="240">
        <v>61.047</v>
      </c>
      <c r="I213" s="241"/>
      <c r="J213" s="242">
        <f>ROUND(I213*H213,2)</f>
        <v>0</v>
      </c>
      <c r="K213" s="238" t="s">
        <v>139</v>
      </c>
      <c r="L213" s="45"/>
      <c r="M213" s="243" t="s">
        <v>1</v>
      </c>
      <c r="N213" s="244" t="s">
        <v>47</v>
      </c>
      <c r="O213" s="92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7" t="s">
        <v>140</v>
      </c>
      <c r="AT213" s="247" t="s">
        <v>135</v>
      </c>
      <c r="AU213" s="247" t="s">
        <v>92</v>
      </c>
      <c r="AY213" s="18" t="s">
        <v>133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8" t="s">
        <v>90</v>
      </c>
      <c r="BK213" s="248">
        <f>ROUND(I213*H213,2)</f>
        <v>0</v>
      </c>
      <c r="BL213" s="18" t="s">
        <v>140</v>
      </c>
      <c r="BM213" s="247" t="s">
        <v>265</v>
      </c>
    </row>
    <row r="214" spans="1:65" s="2" customFormat="1" ht="36" customHeight="1">
      <c r="A214" s="39"/>
      <c r="B214" s="40"/>
      <c r="C214" s="236" t="s">
        <v>266</v>
      </c>
      <c r="D214" s="236" t="s">
        <v>135</v>
      </c>
      <c r="E214" s="237" t="s">
        <v>267</v>
      </c>
      <c r="F214" s="238" t="s">
        <v>268</v>
      </c>
      <c r="G214" s="239" t="s">
        <v>138</v>
      </c>
      <c r="H214" s="240">
        <v>2414.44</v>
      </c>
      <c r="I214" s="241"/>
      <c r="J214" s="242">
        <f>ROUND(I214*H214,2)</f>
        <v>0</v>
      </c>
      <c r="K214" s="238" t="s">
        <v>139</v>
      </c>
      <c r="L214" s="45"/>
      <c r="M214" s="243" t="s">
        <v>1</v>
      </c>
      <c r="N214" s="244" t="s">
        <v>47</v>
      </c>
      <c r="O214" s="92"/>
      <c r="P214" s="245">
        <f>O214*H214</f>
        <v>0</v>
      </c>
      <c r="Q214" s="245">
        <v>0.00058</v>
      </c>
      <c r="R214" s="245">
        <f>Q214*H214</f>
        <v>1.4003752</v>
      </c>
      <c r="S214" s="245">
        <v>0</v>
      </c>
      <c r="T214" s="246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7" t="s">
        <v>140</v>
      </c>
      <c r="AT214" s="247" t="s">
        <v>135</v>
      </c>
      <c r="AU214" s="247" t="s">
        <v>92</v>
      </c>
      <c r="AY214" s="18" t="s">
        <v>133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18" t="s">
        <v>90</v>
      </c>
      <c r="BK214" s="248">
        <f>ROUND(I214*H214,2)</f>
        <v>0</v>
      </c>
      <c r="BL214" s="18" t="s">
        <v>140</v>
      </c>
      <c r="BM214" s="247" t="s">
        <v>269</v>
      </c>
    </row>
    <row r="215" spans="1:51" s="13" customFormat="1" ht="12">
      <c r="A215" s="13"/>
      <c r="B215" s="253"/>
      <c r="C215" s="254"/>
      <c r="D215" s="249" t="s">
        <v>144</v>
      </c>
      <c r="E215" s="255" t="s">
        <v>1</v>
      </c>
      <c r="F215" s="256" t="s">
        <v>270</v>
      </c>
      <c r="G215" s="254"/>
      <c r="H215" s="255" t="s">
        <v>1</v>
      </c>
      <c r="I215" s="257"/>
      <c r="J215" s="254"/>
      <c r="K215" s="254"/>
      <c r="L215" s="258"/>
      <c r="M215" s="259"/>
      <c r="N215" s="260"/>
      <c r="O215" s="260"/>
      <c r="P215" s="260"/>
      <c r="Q215" s="260"/>
      <c r="R215" s="260"/>
      <c r="S215" s="260"/>
      <c r="T215" s="26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2" t="s">
        <v>144</v>
      </c>
      <c r="AU215" s="262" t="s">
        <v>92</v>
      </c>
      <c r="AV215" s="13" t="s">
        <v>90</v>
      </c>
      <c r="AW215" s="13" t="s">
        <v>37</v>
      </c>
      <c r="AX215" s="13" t="s">
        <v>82</v>
      </c>
      <c r="AY215" s="262" t="s">
        <v>133</v>
      </c>
    </row>
    <row r="216" spans="1:51" s="13" customFormat="1" ht="12">
      <c r="A216" s="13"/>
      <c r="B216" s="253"/>
      <c r="C216" s="254"/>
      <c r="D216" s="249" t="s">
        <v>144</v>
      </c>
      <c r="E216" s="255" t="s">
        <v>1</v>
      </c>
      <c r="F216" s="256" t="s">
        <v>225</v>
      </c>
      <c r="G216" s="254"/>
      <c r="H216" s="255" t="s">
        <v>1</v>
      </c>
      <c r="I216" s="257"/>
      <c r="J216" s="254"/>
      <c r="K216" s="254"/>
      <c r="L216" s="258"/>
      <c r="M216" s="259"/>
      <c r="N216" s="260"/>
      <c r="O216" s="260"/>
      <c r="P216" s="260"/>
      <c r="Q216" s="260"/>
      <c r="R216" s="260"/>
      <c r="S216" s="260"/>
      <c r="T216" s="26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2" t="s">
        <v>144</v>
      </c>
      <c r="AU216" s="262" t="s">
        <v>92</v>
      </c>
      <c r="AV216" s="13" t="s">
        <v>90</v>
      </c>
      <c r="AW216" s="13" t="s">
        <v>37</v>
      </c>
      <c r="AX216" s="13" t="s">
        <v>82</v>
      </c>
      <c r="AY216" s="262" t="s">
        <v>133</v>
      </c>
    </row>
    <row r="217" spans="1:51" s="14" customFormat="1" ht="12">
      <c r="A217" s="14"/>
      <c r="B217" s="263"/>
      <c r="C217" s="264"/>
      <c r="D217" s="249" t="s">
        <v>144</v>
      </c>
      <c r="E217" s="265" t="s">
        <v>1</v>
      </c>
      <c r="F217" s="266" t="s">
        <v>271</v>
      </c>
      <c r="G217" s="264"/>
      <c r="H217" s="267">
        <v>2414.44</v>
      </c>
      <c r="I217" s="268"/>
      <c r="J217" s="264"/>
      <c r="K217" s="264"/>
      <c r="L217" s="269"/>
      <c r="M217" s="270"/>
      <c r="N217" s="271"/>
      <c r="O217" s="271"/>
      <c r="P217" s="271"/>
      <c r="Q217" s="271"/>
      <c r="R217" s="271"/>
      <c r="S217" s="271"/>
      <c r="T217" s="27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3" t="s">
        <v>144</v>
      </c>
      <c r="AU217" s="273" t="s">
        <v>92</v>
      </c>
      <c r="AV217" s="14" t="s">
        <v>92</v>
      </c>
      <c r="AW217" s="14" t="s">
        <v>37</v>
      </c>
      <c r="AX217" s="14" t="s">
        <v>90</v>
      </c>
      <c r="AY217" s="273" t="s">
        <v>133</v>
      </c>
    </row>
    <row r="218" spans="1:65" s="2" customFormat="1" ht="36" customHeight="1">
      <c r="A218" s="39"/>
      <c r="B218" s="40"/>
      <c r="C218" s="236" t="s">
        <v>272</v>
      </c>
      <c r="D218" s="236" t="s">
        <v>135</v>
      </c>
      <c r="E218" s="237" t="s">
        <v>273</v>
      </c>
      <c r="F218" s="238" t="s">
        <v>274</v>
      </c>
      <c r="G218" s="239" t="s">
        <v>138</v>
      </c>
      <c r="H218" s="240">
        <v>2414.44</v>
      </c>
      <c r="I218" s="241"/>
      <c r="J218" s="242">
        <f>ROUND(I218*H218,2)</f>
        <v>0</v>
      </c>
      <c r="K218" s="238" t="s">
        <v>139</v>
      </c>
      <c r="L218" s="45"/>
      <c r="M218" s="243" t="s">
        <v>1</v>
      </c>
      <c r="N218" s="244" t="s">
        <v>47</v>
      </c>
      <c r="O218" s="92"/>
      <c r="P218" s="245">
        <f>O218*H218</f>
        <v>0</v>
      </c>
      <c r="Q218" s="245">
        <v>0</v>
      </c>
      <c r="R218" s="245">
        <f>Q218*H218</f>
        <v>0</v>
      </c>
      <c r="S218" s="245">
        <v>0</v>
      </c>
      <c r="T218" s="24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7" t="s">
        <v>140</v>
      </c>
      <c r="AT218" s="247" t="s">
        <v>135</v>
      </c>
      <c r="AU218" s="247" t="s">
        <v>92</v>
      </c>
      <c r="AY218" s="18" t="s">
        <v>133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8" t="s">
        <v>90</v>
      </c>
      <c r="BK218" s="248">
        <f>ROUND(I218*H218,2)</f>
        <v>0</v>
      </c>
      <c r="BL218" s="18" t="s">
        <v>140</v>
      </c>
      <c r="BM218" s="247" t="s">
        <v>275</v>
      </c>
    </row>
    <row r="219" spans="1:51" s="13" customFormat="1" ht="12">
      <c r="A219" s="13"/>
      <c r="B219" s="253"/>
      <c r="C219" s="254"/>
      <c r="D219" s="249" t="s">
        <v>144</v>
      </c>
      <c r="E219" s="255" t="s">
        <v>1</v>
      </c>
      <c r="F219" s="256" t="s">
        <v>276</v>
      </c>
      <c r="G219" s="254"/>
      <c r="H219" s="255" t="s">
        <v>1</v>
      </c>
      <c r="I219" s="257"/>
      <c r="J219" s="254"/>
      <c r="K219" s="254"/>
      <c r="L219" s="258"/>
      <c r="M219" s="259"/>
      <c r="N219" s="260"/>
      <c r="O219" s="260"/>
      <c r="P219" s="260"/>
      <c r="Q219" s="260"/>
      <c r="R219" s="260"/>
      <c r="S219" s="260"/>
      <c r="T219" s="26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2" t="s">
        <v>144</v>
      </c>
      <c r="AU219" s="262" t="s">
        <v>92</v>
      </c>
      <c r="AV219" s="13" t="s">
        <v>90</v>
      </c>
      <c r="AW219" s="13" t="s">
        <v>37</v>
      </c>
      <c r="AX219" s="13" t="s">
        <v>82</v>
      </c>
      <c r="AY219" s="262" t="s">
        <v>133</v>
      </c>
    </row>
    <row r="220" spans="1:51" s="14" customFormat="1" ht="12">
      <c r="A220" s="14"/>
      <c r="B220" s="263"/>
      <c r="C220" s="264"/>
      <c r="D220" s="249" t="s">
        <v>144</v>
      </c>
      <c r="E220" s="265" t="s">
        <v>1</v>
      </c>
      <c r="F220" s="266" t="s">
        <v>271</v>
      </c>
      <c r="G220" s="264"/>
      <c r="H220" s="267">
        <v>2414.44</v>
      </c>
      <c r="I220" s="268"/>
      <c r="J220" s="264"/>
      <c r="K220" s="264"/>
      <c r="L220" s="269"/>
      <c r="M220" s="270"/>
      <c r="N220" s="271"/>
      <c r="O220" s="271"/>
      <c r="P220" s="271"/>
      <c r="Q220" s="271"/>
      <c r="R220" s="271"/>
      <c r="S220" s="271"/>
      <c r="T220" s="27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3" t="s">
        <v>144</v>
      </c>
      <c r="AU220" s="273" t="s">
        <v>92</v>
      </c>
      <c r="AV220" s="14" t="s">
        <v>92</v>
      </c>
      <c r="AW220" s="14" t="s">
        <v>37</v>
      </c>
      <c r="AX220" s="14" t="s">
        <v>90</v>
      </c>
      <c r="AY220" s="273" t="s">
        <v>133</v>
      </c>
    </row>
    <row r="221" spans="1:65" s="2" customFormat="1" ht="48" customHeight="1">
      <c r="A221" s="39"/>
      <c r="B221" s="40"/>
      <c r="C221" s="236" t="s">
        <v>277</v>
      </c>
      <c r="D221" s="236" t="s">
        <v>135</v>
      </c>
      <c r="E221" s="237" t="s">
        <v>278</v>
      </c>
      <c r="F221" s="238" t="s">
        <v>279</v>
      </c>
      <c r="G221" s="239" t="s">
        <v>189</v>
      </c>
      <c r="H221" s="240">
        <v>575.279</v>
      </c>
      <c r="I221" s="241"/>
      <c r="J221" s="242">
        <f>ROUND(I221*H221,2)</f>
        <v>0</v>
      </c>
      <c r="K221" s="238" t="s">
        <v>139</v>
      </c>
      <c r="L221" s="45"/>
      <c r="M221" s="243" t="s">
        <v>1</v>
      </c>
      <c r="N221" s="244" t="s">
        <v>47</v>
      </c>
      <c r="O221" s="92"/>
      <c r="P221" s="245">
        <f>O221*H221</f>
        <v>0</v>
      </c>
      <c r="Q221" s="245">
        <v>0</v>
      </c>
      <c r="R221" s="245">
        <f>Q221*H221</f>
        <v>0</v>
      </c>
      <c r="S221" s="245">
        <v>0</v>
      </c>
      <c r="T221" s="24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7" t="s">
        <v>140</v>
      </c>
      <c r="AT221" s="247" t="s">
        <v>135</v>
      </c>
      <c r="AU221" s="247" t="s">
        <v>92</v>
      </c>
      <c r="AY221" s="18" t="s">
        <v>133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8" t="s">
        <v>90</v>
      </c>
      <c r="BK221" s="248">
        <f>ROUND(I221*H221,2)</f>
        <v>0</v>
      </c>
      <c r="BL221" s="18" t="s">
        <v>140</v>
      </c>
      <c r="BM221" s="247" t="s">
        <v>280</v>
      </c>
    </row>
    <row r="222" spans="1:47" s="2" customFormat="1" ht="12">
      <c r="A222" s="39"/>
      <c r="B222" s="40"/>
      <c r="C222" s="41"/>
      <c r="D222" s="249" t="s">
        <v>142</v>
      </c>
      <c r="E222" s="41"/>
      <c r="F222" s="250" t="s">
        <v>281</v>
      </c>
      <c r="G222" s="41"/>
      <c r="H222" s="41"/>
      <c r="I222" s="145"/>
      <c r="J222" s="41"/>
      <c r="K222" s="41"/>
      <c r="L222" s="45"/>
      <c r="M222" s="251"/>
      <c r="N222" s="252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142</v>
      </c>
      <c r="AU222" s="18" t="s">
        <v>92</v>
      </c>
    </row>
    <row r="223" spans="1:51" s="13" customFormat="1" ht="12">
      <c r="A223" s="13"/>
      <c r="B223" s="253"/>
      <c r="C223" s="254"/>
      <c r="D223" s="249" t="s">
        <v>144</v>
      </c>
      <c r="E223" s="255" t="s">
        <v>1</v>
      </c>
      <c r="F223" s="256" t="s">
        <v>282</v>
      </c>
      <c r="G223" s="254"/>
      <c r="H223" s="255" t="s">
        <v>1</v>
      </c>
      <c r="I223" s="257"/>
      <c r="J223" s="254"/>
      <c r="K223" s="254"/>
      <c r="L223" s="258"/>
      <c r="M223" s="259"/>
      <c r="N223" s="260"/>
      <c r="O223" s="260"/>
      <c r="P223" s="260"/>
      <c r="Q223" s="260"/>
      <c r="R223" s="260"/>
      <c r="S223" s="260"/>
      <c r="T223" s="26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2" t="s">
        <v>144</v>
      </c>
      <c r="AU223" s="262" t="s">
        <v>92</v>
      </c>
      <c r="AV223" s="13" t="s">
        <v>90</v>
      </c>
      <c r="AW223" s="13" t="s">
        <v>37</v>
      </c>
      <c r="AX223" s="13" t="s">
        <v>82</v>
      </c>
      <c r="AY223" s="262" t="s">
        <v>133</v>
      </c>
    </row>
    <row r="224" spans="1:51" s="14" customFormat="1" ht="12">
      <c r="A224" s="14"/>
      <c r="B224" s="263"/>
      <c r="C224" s="264"/>
      <c r="D224" s="249" t="s">
        <v>144</v>
      </c>
      <c r="E224" s="265" t="s">
        <v>1</v>
      </c>
      <c r="F224" s="266" t="s">
        <v>283</v>
      </c>
      <c r="G224" s="264"/>
      <c r="H224" s="267">
        <v>514.231</v>
      </c>
      <c r="I224" s="268"/>
      <c r="J224" s="264"/>
      <c r="K224" s="264"/>
      <c r="L224" s="269"/>
      <c r="M224" s="270"/>
      <c r="N224" s="271"/>
      <c r="O224" s="271"/>
      <c r="P224" s="271"/>
      <c r="Q224" s="271"/>
      <c r="R224" s="271"/>
      <c r="S224" s="271"/>
      <c r="T224" s="27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3" t="s">
        <v>144</v>
      </c>
      <c r="AU224" s="273" t="s">
        <v>92</v>
      </c>
      <c r="AV224" s="14" t="s">
        <v>92</v>
      </c>
      <c r="AW224" s="14" t="s">
        <v>37</v>
      </c>
      <c r="AX224" s="14" t="s">
        <v>82</v>
      </c>
      <c r="AY224" s="273" t="s">
        <v>133</v>
      </c>
    </row>
    <row r="225" spans="1:51" s="13" customFormat="1" ht="12">
      <c r="A225" s="13"/>
      <c r="B225" s="253"/>
      <c r="C225" s="254"/>
      <c r="D225" s="249" t="s">
        <v>144</v>
      </c>
      <c r="E225" s="255" t="s">
        <v>1</v>
      </c>
      <c r="F225" s="256" t="s">
        <v>284</v>
      </c>
      <c r="G225" s="254"/>
      <c r="H225" s="255" t="s">
        <v>1</v>
      </c>
      <c r="I225" s="257"/>
      <c r="J225" s="254"/>
      <c r="K225" s="254"/>
      <c r="L225" s="258"/>
      <c r="M225" s="259"/>
      <c r="N225" s="260"/>
      <c r="O225" s="260"/>
      <c r="P225" s="260"/>
      <c r="Q225" s="260"/>
      <c r="R225" s="260"/>
      <c r="S225" s="260"/>
      <c r="T225" s="26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2" t="s">
        <v>144</v>
      </c>
      <c r="AU225" s="262" t="s">
        <v>92</v>
      </c>
      <c r="AV225" s="13" t="s">
        <v>90</v>
      </c>
      <c r="AW225" s="13" t="s">
        <v>37</v>
      </c>
      <c r="AX225" s="13" t="s">
        <v>82</v>
      </c>
      <c r="AY225" s="262" t="s">
        <v>133</v>
      </c>
    </row>
    <row r="226" spans="1:51" s="14" customFormat="1" ht="12">
      <c r="A226" s="14"/>
      <c r="B226" s="263"/>
      <c r="C226" s="264"/>
      <c r="D226" s="249" t="s">
        <v>144</v>
      </c>
      <c r="E226" s="265" t="s">
        <v>1</v>
      </c>
      <c r="F226" s="266" t="s">
        <v>285</v>
      </c>
      <c r="G226" s="264"/>
      <c r="H226" s="267">
        <v>61.048</v>
      </c>
      <c r="I226" s="268"/>
      <c r="J226" s="264"/>
      <c r="K226" s="264"/>
      <c r="L226" s="269"/>
      <c r="M226" s="270"/>
      <c r="N226" s="271"/>
      <c r="O226" s="271"/>
      <c r="P226" s="271"/>
      <c r="Q226" s="271"/>
      <c r="R226" s="271"/>
      <c r="S226" s="271"/>
      <c r="T226" s="27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3" t="s">
        <v>144</v>
      </c>
      <c r="AU226" s="273" t="s">
        <v>92</v>
      </c>
      <c r="AV226" s="14" t="s">
        <v>92</v>
      </c>
      <c r="AW226" s="14" t="s">
        <v>37</v>
      </c>
      <c r="AX226" s="14" t="s">
        <v>82</v>
      </c>
      <c r="AY226" s="273" t="s">
        <v>133</v>
      </c>
    </row>
    <row r="227" spans="1:51" s="15" customFormat="1" ht="12">
      <c r="A227" s="15"/>
      <c r="B227" s="274"/>
      <c r="C227" s="275"/>
      <c r="D227" s="249" t="s">
        <v>144</v>
      </c>
      <c r="E227" s="276" t="s">
        <v>1</v>
      </c>
      <c r="F227" s="277" t="s">
        <v>149</v>
      </c>
      <c r="G227" s="275"/>
      <c r="H227" s="278">
        <v>575.279</v>
      </c>
      <c r="I227" s="279"/>
      <c r="J227" s="275"/>
      <c r="K227" s="275"/>
      <c r="L227" s="280"/>
      <c r="M227" s="281"/>
      <c r="N227" s="282"/>
      <c r="O227" s="282"/>
      <c r="P227" s="282"/>
      <c r="Q227" s="282"/>
      <c r="R227" s="282"/>
      <c r="S227" s="282"/>
      <c r="T227" s="283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84" t="s">
        <v>144</v>
      </c>
      <c r="AU227" s="284" t="s">
        <v>92</v>
      </c>
      <c r="AV227" s="15" t="s">
        <v>140</v>
      </c>
      <c r="AW227" s="15" t="s">
        <v>37</v>
      </c>
      <c r="AX227" s="15" t="s">
        <v>90</v>
      </c>
      <c r="AY227" s="284" t="s">
        <v>133</v>
      </c>
    </row>
    <row r="228" spans="1:65" s="2" customFormat="1" ht="48" customHeight="1">
      <c r="A228" s="39"/>
      <c r="B228" s="40"/>
      <c r="C228" s="236" t="s">
        <v>286</v>
      </c>
      <c r="D228" s="236" t="s">
        <v>135</v>
      </c>
      <c r="E228" s="237" t="s">
        <v>287</v>
      </c>
      <c r="F228" s="238" t="s">
        <v>288</v>
      </c>
      <c r="G228" s="239" t="s">
        <v>189</v>
      </c>
      <c r="H228" s="240">
        <v>10.495</v>
      </c>
      <c r="I228" s="241"/>
      <c r="J228" s="242">
        <f>ROUND(I228*H228,2)</f>
        <v>0</v>
      </c>
      <c r="K228" s="238" t="s">
        <v>139</v>
      </c>
      <c r="L228" s="45"/>
      <c r="M228" s="243" t="s">
        <v>1</v>
      </c>
      <c r="N228" s="244" t="s">
        <v>47</v>
      </c>
      <c r="O228" s="92"/>
      <c r="P228" s="245">
        <f>O228*H228</f>
        <v>0</v>
      </c>
      <c r="Q228" s="245">
        <v>0</v>
      </c>
      <c r="R228" s="245">
        <f>Q228*H228</f>
        <v>0</v>
      </c>
      <c r="S228" s="245">
        <v>0</v>
      </c>
      <c r="T228" s="24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7" t="s">
        <v>140</v>
      </c>
      <c r="AT228" s="247" t="s">
        <v>135</v>
      </c>
      <c r="AU228" s="247" t="s">
        <v>92</v>
      </c>
      <c r="AY228" s="18" t="s">
        <v>133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8" t="s">
        <v>90</v>
      </c>
      <c r="BK228" s="248">
        <f>ROUND(I228*H228,2)</f>
        <v>0</v>
      </c>
      <c r="BL228" s="18" t="s">
        <v>140</v>
      </c>
      <c r="BM228" s="247" t="s">
        <v>289</v>
      </c>
    </row>
    <row r="229" spans="1:47" s="2" customFormat="1" ht="12">
      <c r="A229" s="39"/>
      <c r="B229" s="40"/>
      <c r="C229" s="41"/>
      <c r="D229" s="249" t="s">
        <v>142</v>
      </c>
      <c r="E229" s="41"/>
      <c r="F229" s="250" t="s">
        <v>290</v>
      </c>
      <c r="G229" s="41"/>
      <c r="H229" s="41"/>
      <c r="I229" s="145"/>
      <c r="J229" s="41"/>
      <c r="K229" s="41"/>
      <c r="L229" s="45"/>
      <c r="M229" s="251"/>
      <c r="N229" s="252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142</v>
      </c>
      <c r="AU229" s="18" t="s">
        <v>92</v>
      </c>
    </row>
    <row r="230" spans="1:51" s="13" customFormat="1" ht="12">
      <c r="A230" s="13"/>
      <c r="B230" s="253"/>
      <c r="C230" s="254"/>
      <c r="D230" s="249" t="s">
        <v>144</v>
      </c>
      <c r="E230" s="255" t="s">
        <v>1</v>
      </c>
      <c r="F230" s="256" t="s">
        <v>291</v>
      </c>
      <c r="G230" s="254"/>
      <c r="H230" s="255" t="s">
        <v>1</v>
      </c>
      <c r="I230" s="257"/>
      <c r="J230" s="254"/>
      <c r="K230" s="254"/>
      <c r="L230" s="258"/>
      <c r="M230" s="259"/>
      <c r="N230" s="260"/>
      <c r="O230" s="260"/>
      <c r="P230" s="260"/>
      <c r="Q230" s="260"/>
      <c r="R230" s="260"/>
      <c r="S230" s="260"/>
      <c r="T230" s="26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2" t="s">
        <v>144</v>
      </c>
      <c r="AU230" s="262" t="s">
        <v>92</v>
      </c>
      <c r="AV230" s="13" t="s">
        <v>90</v>
      </c>
      <c r="AW230" s="13" t="s">
        <v>37</v>
      </c>
      <c r="AX230" s="13" t="s">
        <v>82</v>
      </c>
      <c r="AY230" s="262" t="s">
        <v>133</v>
      </c>
    </row>
    <row r="231" spans="1:51" s="14" customFormat="1" ht="12">
      <c r="A231" s="14"/>
      <c r="B231" s="263"/>
      <c r="C231" s="264"/>
      <c r="D231" s="249" t="s">
        <v>144</v>
      </c>
      <c r="E231" s="265" t="s">
        <v>1</v>
      </c>
      <c r="F231" s="266" t="s">
        <v>292</v>
      </c>
      <c r="G231" s="264"/>
      <c r="H231" s="267">
        <v>10.495</v>
      </c>
      <c r="I231" s="268"/>
      <c r="J231" s="264"/>
      <c r="K231" s="264"/>
      <c r="L231" s="269"/>
      <c r="M231" s="270"/>
      <c r="N231" s="271"/>
      <c r="O231" s="271"/>
      <c r="P231" s="271"/>
      <c r="Q231" s="271"/>
      <c r="R231" s="271"/>
      <c r="S231" s="271"/>
      <c r="T231" s="27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3" t="s">
        <v>144</v>
      </c>
      <c r="AU231" s="273" t="s">
        <v>92</v>
      </c>
      <c r="AV231" s="14" t="s">
        <v>92</v>
      </c>
      <c r="AW231" s="14" t="s">
        <v>37</v>
      </c>
      <c r="AX231" s="14" t="s">
        <v>90</v>
      </c>
      <c r="AY231" s="273" t="s">
        <v>133</v>
      </c>
    </row>
    <row r="232" spans="1:65" s="2" customFormat="1" ht="16.5" customHeight="1">
      <c r="A232" s="39"/>
      <c r="B232" s="40"/>
      <c r="C232" s="236" t="s">
        <v>293</v>
      </c>
      <c r="D232" s="236" t="s">
        <v>135</v>
      </c>
      <c r="E232" s="237" t="s">
        <v>294</v>
      </c>
      <c r="F232" s="238" t="s">
        <v>295</v>
      </c>
      <c r="G232" s="239" t="s">
        <v>189</v>
      </c>
      <c r="H232" s="240">
        <v>102.347</v>
      </c>
      <c r="I232" s="241"/>
      <c r="J232" s="242">
        <f>ROUND(I232*H232,2)</f>
        <v>0</v>
      </c>
      <c r="K232" s="238" t="s">
        <v>1</v>
      </c>
      <c r="L232" s="45"/>
      <c r="M232" s="243" t="s">
        <v>1</v>
      </c>
      <c r="N232" s="244" t="s">
        <v>47</v>
      </c>
      <c r="O232" s="92"/>
      <c r="P232" s="245">
        <f>O232*H232</f>
        <v>0</v>
      </c>
      <c r="Q232" s="245">
        <v>0</v>
      </c>
      <c r="R232" s="245">
        <f>Q232*H232</f>
        <v>0</v>
      </c>
      <c r="S232" s="245">
        <v>0</v>
      </c>
      <c r="T232" s="246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7" t="s">
        <v>140</v>
      </c>
      <c r="AT232" s="247" t="s">
        <v>135</v>
      </c>
      <c r="AU232" s="247" t="s">
        <v>92</v>
      </c>
      <c r="AY232" s="18" t="s">
        <v>133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18" t="s">
        <v>90</v>
      </c>
      <c r="BK232" s="248">
        <f>ROUND(I232*H232,2)</f>
        <v>0</v>
      </c>
      <c r="BL232" s="18" t="s">
        <v>140</v>
      </c>
      <c r="BM232" s="247" t="s">
        <v>296</v>
      </c>
    </row>
    <row r="233" spans="1:51" s="13" customFormat="1" ht="12">
      <c r="A233" s="13"/>
      <c r="B233" s="253"/>
      <c r="C233" s="254"/>
      <c r="D233" s="249" t="s">
        <v>144</v>
      </c>
      <c r="E233" s="255" t="s">
        <v>1</v>
      </c>
      <c r="F233" s="256" t="s">
        <v>297</v>
      </c>
      <c r="G233" s="254"/>
      <c r="H233" s="255" t="s">
        <v>1</v>
      </c>
      <c r="I233" s="257"/>
      <c r="J233" s="254"/>
      <c r="K233" s="254"/>
      <c r="L233" s="258"/>
      <c r="M233" s="259"/>
      <c r="N233" s="260"/>
      <c r="O233" s="260"/>
      <c r="P233" s="260"/>
      <c r="Q233" s="260"/>
      <c r="R233" s="260"/>
      <c r="S233" s="260"/>
      <c r="T233" s="26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2" t="s">
        <v>144</v>
      </c>
      <c r="AU233" s="262" t="s">
        <v>92</v>
      </c>
      <c r="AV233" s="13" t="s">
        <v>90</v>
      </c>
      <c r="AW233" s="13" t="s">
        <v>37</v>
      </c>
      <c r="AX233" s="13" t="s">
        <v>82</v>
      </c>
      <c r="AY233" s="262" t="s">
        <v>133</v>
      </c>
    </row>
    <row r="234" spans="1:51" s="13" customFormat="1" ht="12">
      <c r="A234" s="13"/>
      <c r="B234" s="253"/>
      <c r="C234" s="254"/>
      <c r="D234" s="249" t="s">
        <v>144</v>
      </c>
      <c r="E234" s="255" t="s">
        <v>1</v>
      </c>
      <c r="F234" s="256" t="s">
        <v>298</v>
      </c>
      <c r="G234" s="254"/>
      <c r="H234" s="255" t="s">
        <v>1</v>
      </c>
      <c r="I234" s="257"/>
      <c r="J234" s="254"/>
      <c r="K234" s="254"/>
      <c r="L234" s="258"/>
      <c r="M234" s="259"/>
      <c r="N234" s="260"/>
      <c r="O234" s="260"/>
      <c r="P234" s="260"/>
      <c r="Q234" s="260"/>
      <c r="R234" s="260"/>
      <c r="S234" s="260"/>
      <c r="T234" s="26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2" t="s">
        <v>144</v>
      </c>
      <c r="AU234" s="262" t="s">
        <v>92</v>
      </c>
      <c r="AV234" s="13" t="s">
        <v>90</v>
      </c>
      <c r="AW234" s="13" t="s">
        <v>37</v>
      </c>
      <c r="AX234" s="13" t="s">
        <v>82</v>
      </c>
      <c r="AY234" s="262" t="s">
        <v>133</v>
      </c>
    </row>
    <row r="235" spans="1:51" s="13" customFormat="1" ht="12">
      <c r="A235" s="13"/>
      <c r="B235" s="253"/>
      <c r="C235" s="254"/>
      <c r="D235" s="249" t="s">
        <v>144</v>
      </c>
      <c r="E235" s="255" t="s">
        <v>1</v>
      </c>
      <c r="F235" s="256" t="s">
        <v>299</v>
      </c>
      <c r="G235" s="254"/>
      <c r="H235" s="255" t="s">
        <v>1</v>
      </c>
      <c r="I235" s="257"/>
      <c r="J235" s="254"/>
      <c r="K235" s="254"/>
      <c r="L235" s="258"/>
      <c r="M235" s="259"/>
      <c r="N235" s="260"/>
      <c r="O235" s="260"/>
      <c r="P235" s="260"/>
      <c r="Q235" s="260"/>
      <c r="R235" s="260"/>
      <c r="S235" s="260"/>
      <c r="T235" s="26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2" t="s">
        <v>144</v>
      </c>
      <c r="AU235" s="262" t="s">
        <v>92</v>
      </c>
      <c r="AV235" s="13" t="s">
        <v>90</v>
      </c>
      <c r="AW235" s="13" t="s">
        <v>37</v>
      </c>
      <c r="AX235" s="13" t="s">
        <v>82</v>
      </c>
      <c r="AY235" s="262" t="s">
        <v>133</v>
      </c>
    </row>
    <row r="236" spans="1:51" s="13" customFormat="1" ht="12">
      <c r="A236" s="13"/>
      <c r="B236" s="253"/>
      <c r="C236" s="254"/>
      <c r="D236" s="249" t="s">
        <v>144</v>
      </c>
      <c r="E236" s="255" t="s">
        <v>1</v>
      </c>
      <c r="F236" s="256" t="s">
        <v>225</v>
      </c>
      <c r="G236" s="254"/>
      <c r="H236" s="255" t="s">
        <v>1</v>
      </c>
      <c r="I236" s="257"/>
      <c r="J236" s="254"/>
      <c r="K236" s="254"/>
      <c r="L236" s="258"/>
      <c r="M236" s="259"/>
      <c r="N236" s="260"/>
      <c r="O236" s="260"/>
      <c r="P236" s="260"/>
      <c r="Q236" s="260"/>
      <c r="R236" s="260"/>
      <c r="S236" s="260"/>
      <c r="T236" s="26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2" t="s">
        <v>144</v>
      </c>
      <c r="AU236" s="262" t="s">
        <v>92</v>
      </c>
      <c r="AV236" s="13" t="s">
        <v>90</v>
      </c>
      <c r="AW236" s="13" t="s">
        <v>37</v>
      </c>
      <c r="AX236" s="13" t="s">
        <v>82</v>
      </c>
      <c r="AY236" s="262" t="s">
        <v>133</v>
      </c>
    </row>
    <row r="237" spans="1:51" s="14" customFormat="1" ht="12">
      <c r="A237" s="14"/>
      <c r="B237" s="263"/>
      <c r="C237" s="264"/>
      <c r="D237" s="249" t="s">
        <v>144</v>
      </c>
      <c r="E237" s="265" t="s">
        <v>1</v>
      </c>
      <c r="F237" s="266" t="s">
        <v>300</v>
      </c>
      <c r="G237" s="264"/>
      <c r="H237" s="267">
        <v>92.82</v>
      </c>
      <c r="I237" s="268"/>
      <c r="J237" s="264"/>
      <c r="K237" s="264"/>
      <c r="L237" s="269"/>
      <c r="M237" s="270"/>
      <c r="N237" s="271"/>
      <c r="O237" s="271"/>
      <c r="P237" s="271"/>
      <c r="Q237" s="271"/>
      <c r="R237" s="271"/>
      <c r="S237" s="271"/>
      <c r="T237" s="27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3" t="s">
        <v>144</v>
      </c>
      <c r="AU237" s="273" t="s">
        <v>92</v>
      </c>
      <c r="AV237" s="14" t="s">
        <v>92</v>
      </c>
      <c r="AW237" s="14" t="s">
        <v>37</v>
      </c>
      <c r="AX237" s="14" t="s">
        <v>82</v>
      </c>
      <c r="AY237" s="273" t="s">
        <v>133</v>
      </c>
    </row>
    <row r="238" spans="1:51" s="14" customFormat="1" ht="12">
      <c r="A238" s="14"/>
      <c r="B238" s="263"/>
      <c r="C238" s="264"/>
      <c r="D238" s="249" t="s">
        <v>144</v>
      </c>
      <c r="E238" s="265" t="s">
        <v>1</v>
      </c>
      <c r="F238" s="266" t="s">
        <v>301</v>
      </c>
      <c r="G238" s="264"/>
      <c r="H238" s="267">
        <v>9.527</v>
      </c>
      <c r="I238" s="268"/>
      <c r="J238" s="264"/>
      <c r="K238" s="264"/>
      <c r="L238" s="269"/>
      <c r="M238" s="270"/>
      <c r="N238" s="271"/>
      <c r="O238" s="271"/>
      <c r="P238" s="271"/>
      <c r="Q238" s="271"/>
      <c r="R238" s="271"/>
      <c r="S238" s="271"/>
      <c r="T238" s="27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3" t="s">
        <v>144</v>
      </c>
      <c r="AU238" s="273" t="s">
        <v>92</v>
      </c>
      <c r="AV238" s="14" t="s">
        <v>92</v>
      </c>
      <c r="AW238" s="14" t="s">
        <v>37</v>
      </c>
      <c r="AX238" s="14" t="s">
        <v>82</v>
      </c>
      <c r="AY238" s="273" t="s">
        <v>133</v>
      </c>
    </row>
    <row r="239" spans="1:51" s="15" customFormat="1" ht="12">
      <c r="A239" s="15"/>
      <c r="B239" s="274"/>
      <c r="C239" s="275"/>
      <c r="D239" s="249" t="s">
        <v>144</v>
      </c>
      <c r="E239" s="276" t="s">
        <v>1</v>
      </c>
      <c r="F239" s="277" t="s">
        <v>149</v>
      </c>
      <c r="G239" s="275"/>
      <c r="H239" s="278">
        <v>102.347</v>
      </c>
      <c r="I239" s="279"/>
      <c r="J239" s="275"/>
      <c r="K239" s="275"/>
      <c r="L239" s="280"/>
      <c r="M239" s="281"/>
      <c r="N239" s="282"/>
      <c r="O239" s="282"/>
      <c r="P239" s="282"/>
      <c r="Q239" s="282"/>
      <c r="R239" s="282"/>
      <c r="S239" s="282"/>
      <c r="T239" s="283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84" t="s">
        <v>144</v>
      </c>
      <c r="AU239" s="284" t="s">
        <v>92</v>
      </c>
      <c r="AV239" s="15" t="s">
        <v>140</v>
      </c>
      <c r="AW239" s="15" t="s">
        <v>37</v>
      </c>
      <c r="AX239" s="15" t="s">
        <v>90</v>
      </c>
      <c r="AY239" s="284" t="s">
        <v>133</v>
      </c>
    </row>
    <row r="240" spans="1:65" s="2" customFormat="1" ht="24" customHeight="1">
      <c r="A240" s="39"/>
      <c r="B240" s="40"/>
      <c r="C240" s="236" t="s">
        <v>302</v>
      </c>
      <c r="D240" s="236" t="s">
        <v>135</v>
      </c>
      <c r="E240" s="237" t="s">
        <v>303</v>
      </c>
      <c r="F240" s="238" t="s">
        <v>304</v>
      </c>
      <c r="G240" s="239" t="s">
        <v>189</v>
      </c>
      <c r="H240" s="240">
        <v>1005.351</v>
      </c>
      <c r="I240" s="241"/>
      <c r="J240" s="242">
        <f>ROUND(I240*H240,2)</f>
        <v>0</v>
      </c>
      <c r="K240" s="238" t="s">
        <v>1</v>
      </c>
      <c r="L240" s="45"/>
      <c r="M240" s="243" t="s">
        <v>1</v>
      </c>
      <c r="N240" s="244" t="s">
        <v>47</v>
      </c>
      <c r="O240" s="92"/>
      <c r="P240" s="245">
        <f>O240*H240</f>
        <v>0</v>
      </c>
      <c r="Q240" s="245">
        <v>0</v>
      </c>
      <c r="R240" s="245">
        <f>Q240*H240</f>
        <v>0</v>
      </c>
      <c r="S240" s="245">
        <v>0</v>
      </c>
      <c r="T240" s="246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7" t="s">
        <v>140</v>
      </c>
      <c r="AT240" s="247" t="s">
        <v>135</v>
      </c>
      <c r="AU240" s="247" t="s">
        <v>92</v>
      </c>
      <c r="AY240" s="18" t="s">
        <v>133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18" t="s">
        <v>90</v>
      </c>
      <c r="BK240" s="248">
        <f>ROUND(I240*H240,2)</f>
        <v>0</v>
      </c>
      <c r="BL240" s="18" t="s">
        <v>140</v>
      </c>
      <c r="BM240" s="247" t="s">
        <v>305</v>
      </c>
    </row>
    <row r="241" spans="1:51" s="13" customFormat="1" ht="12">
      <c r="A241" s="13"/>
      <c r="B241" s="253"/>
      <c r="C241" s="254"/>
      <c r="D241" s="249" t="s">
        <v>144</v>
      </c>
      <c r="E241" s="255" t="s">
        <v>1</v>
      </c>
      <c r="F241" s="256" t="s">
        <v>306</v>
      </c>
      <c r="G241" s="254"/>
      <c r="H241" s="255" t="s">
        <v>1</v>
      </c>
      <c r="I241" s="257"/>
      <c r="J241" s="254"/>
      <c r="K241" s="254"/>
      <c r="L241" s="258"/>
      <c r="M241" s="259"/>
      <c r="N241" s="260"/>
      <c r="O241" s="260"/>
      <c r="P241" s="260"/>
      <c r="Q241" s="260"/>
      <c r="R241" s="260"/>
      <c r="S241" s="260"/>
      <c r="T241" s="26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2" t="s">
        <v>144</v>
      </c>
      <c r="AU241" s="262" t="s">
        <v>92</v>
      </c>
      <c r="AV241" s="13" t="s">
        <v>90</v>
      </c>
      <c r="AW241" s="13" t="s">
        <v>37</v>
      </c>
      <c r="AX241" s="13" t="s">
        <v>82</v>
      </c>
      <c r="AY241" s="262" t="s">
        <v>133</v>
      </c>
    </row>
    <row r="242" spans="1:51" s="13" customFormat="1" ht="12">
      <c r="A242" s="13"/>
      <c r="B242" s="253"/>
      <c r="C242" s="254"/>
      <c r="D242" s="249" t="s">
        <v>144</v>
      </c>
      <c r="E242" s="255" t="s">
        <v>1</v>
      </c>
      <c r="F242" s="256" t="s">
        <v>307</v>
      </c>
      <c r="G242" s="254"/>
      <c r="H242" s="255" t="s">
        <v>1</v>
      </c>
      <c r="I242" s="257"/>
      <c r="J242" s="254"/>
      <c r="K242" s="254"/>
      <c r="L242" s="258"/>
      <c r="M242" s="259"/>
      <c r="N242" s="260"/>
      <c r="O242" s="260"/>
      <c r="P242" s="260"/>
      <c r="Q242" s="260"/>
      <c r="R242" s="260"/>
      <c r="S242" s="260"/>
      <c r="T242" s="26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2" t="s">
        <v>144</v>
      </c>
      <c r="AU242" s="262" t="s">
        <v>92</v>
      </c>
      <c r="AV242" s="13" t="s">
        <v>90</v>
      </c>
      <c r="AW242" s="13" t="s">
        <v>37</v>
      </c>
      <c r="AX242" s="13" t="s">
        <v>82</v>
      </c>
      <c r="AY242" s="262" t="s">
        <v>133</v>
      </c>
    </row>
    <row r="243" spans="1:51" s="14" customFormat="1" ht="12">
      <c r="A243" s="14"/>
      <c r="B243" s="263"/>
      <c r="C243" s="264"/>
      <c r="D243" s="249" t="s">
        <v>144</v>
      </c>
      <c r="E243" s="265" t="s">
        <v>1</v>
      </c>
      <c r="F243" s="266" t="s">
        <v>308</v>
      </c>
      <c r="G243" s="264"/>
      <c r="H243" s="267">
        <v>1110.498</v>
      </c>
      <c r="I243" s="268"/>
      <c r="J243" s="264"/>
      <c r="K243" s="264"/>
      <c r="L243" s="269"/>
      <c r="M243" s="270"/>
      <c r="N243" s="271"/>
      <c r="O243" s="271"/>
      <c r="P243" s="271"/>
      <c r="Q243" s="271"/>
      <c r="R243" s="271"/>
      <c r="S243" s="271"/>
      <c r="T243" s="27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3" t="s">
        <v>144</v>
      </c>
      <c r="AU243" s="273" t="s">
        <v>92</v>
      </c>
      <c r="AV243" s="14" t="s">
        <v>92</v>
      </c>
      <c r="AW243" s="14" t="s">
        <v>37</v>
      </c>
      <c r="AX243" s="14" t="s">
        <v>82</v>
      </c>
      <c r="AY243" s="273" t="s">
        <v>133</v>
      </c>
    </row>
    <row r="244" spans="1:51" s="14" customFormat="1" ht="12">
      <c r="A244" s="14"/>
      <c r="B244" s="263"/>
      <c r="C244" s="264"/>
      <c r="D244" s="249" t="s">
        <v>144</v>
      </c>
      <c r="E244" s="265" t="s">
        <v>1</v>
      </c>
      <c r="F244" s="266" t="s">
        <v>309</v>
      </c>
      <c r="G244" s="264"/>
      <c r="H244" s="267">
        <v>-105.147</v>
      </c>
      <c r="I244" s="268"/>
      <c r="J244" s="264"/>
      <c r="K244" s="264"/>
      <c r="L244" s="269"/>
      <c r="M244" s="270"/>
      <c r="N244" s="271"/>
      <c r="O244" s="271"/>
      <c r="P244" s="271"/>
      <c r="Q244" s="271"/>
      <c r="R244" s="271"/>
      <c r="S244" s="271"/>
      <c r="T244" s="27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3" t="s">
        <v>144</v>
      </c>
      <c r="AU244" s="273" t="s">
        <v>92</v>
      </c>
      <c r="AV244" s="14" t="s">
        <v>92</v>
      </c>
      <c r="AW244" s="14" t="s">
        <v>37</v>
      </c>
      <c r="AX244" s="14" t="s">
        <v>82</v>
      </c>
      <c r="AY244" s="273" t="s">
        <v>133</v>
      </c>
    </row>
    <row r="245" spans="1:51" s="15" customFormat="1" ht="12">
      <c r="A245" s="15"/>
      <c r="B245" s="274"/>
      <c r="C245" s="275"/>
      <c r="D245" s="249" t="s">
        <v>144</v>
      </c>
      <c r="E245" s="276" t="s">
        <v>1</v>
      </c>
      <c r="F245" s="277" t="s">
        <v>149</v>
      </c>
      <c r="G245" s="275"/>
      <c r="H245" s="278">
        <v>1005.351</v>
      </c>
      <c r="I245" s="279"/>
      <c r="J245" s="275"/>
      <c r="K245" s="275"/>
      <c r="L245" s="280"/>
      <c r="M245" s="281"/>
      <c r="N245" s="282"/>
      <c r="O245" s="282"/>
      <c r="P245" s="282"/>
      <c r="Q245" s="282"/>
      <c r="R245" s="282"/>
      <c r="S245" s="282"/>
      <c r="T245" s="283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84" t="s">
        <v>144</v>
      </c>
      <c r="AU245" s="284" t="s">
        <v>92</v>
      </c>
      <c r="AV245" s="15" t="s">
        <v>140</v>
      </c>
      <c r="AW245" s="15" t="s">
        <v>37</v>
      </c>
      <c r="AX245" s="15" t="s">
        <v>90</v>
      </c>
      <c r="AY245" s="284" t="s">
        <v>133</v>
      </c>
    </row>
    <row r="246" spans="1:65" s="2" customFormat="1" ht="36" customHeight="1">
      <c r="A246" s="39"/>
      <c r="B246" s="40"/>
      <c r="C246" s="236" t="s">
        <v>310</v>
      </c>
      <c r="D246" s="236" t="s">
        <v>135</v>
      </c>
      <c r="E246" s="237" t="s">
        <v>311</v>
      </c>
      <c r="F246" s="238" t="s">
        <v>312</v>
      </c>
      <c r="G246" s="239" t="s">
        <v>189</v>
      </c>
      <c r="H246" s="240">
        <v>708.826</v>
      </c>
      <c r="I246" s="241"/>
      <c r="J246" s="242">
        <f>ROUND(I246*H246,2)</f>
        <v>0</v>
      </c>
      <c r="K246" s="238" t="s">
        <v>139</v>
      </c>
      <c r="L246" s="45"/>
      <c r="M246" s="243" t="s">
        <v>1</v>
      </c>
      <c r="N246" s="244" t="s">
        <v>47</v>
      </c>
      <c r="O246" s="92"/>
      <c r="P246" s="245">
        <f>O246*H246</f>
        <v>0</v>
      </c>
      <c r="Q246" s="245">
        <v>0</v>
      </c>
      <c r="R246" s="245">
        <f>Q246*H246</f>
        <v>0</v>
      </c>
      <c r="S246" s="245">
        <v>0</v>
      </c>
      <c r="T246" s="246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7" t="s">
        <v>140</v>
      </c>
      <c r="AT246" s="247" t="s">
        <v>135</v>
      </c>
      <c r="AU246" s="247" t="s">
        <v>92</v>
      </c>
      <c r="AY246" s="18" t="s">
        <v>133</v>
      </c>
      <c r="BE246" s="248">
        <f>IF(N246="základní",J246,0)</f>
        <v>0</v>
      </c>
      <c r="BF246" s="248">
        <f>IF(N246="snížená",J246,0)</f>
        <v>0</v>
      </c>
      <c r="BG246" s="248">
        <f>IF(N246="zákl. přenesená",J246,0)</f>
        <v>0</v>
      </c>
      <c r="BH246" s="248">
        <f>IF(N246="sníž. přenesená",J246,0)</f>
        <v>0</v>
      </c>
      <c r="BI246" s="248">
        <f>IF(N246="nulová",J246,0)</f>
        <v>0</v>
      </c>
      <c r="BJ246" s="18" t="s">
        <v>90</v>
      </c>
      <c r="BK246" s="248">
        <f>ROUND(I246*H246,2)</f>
        <v>0</v>
      </c>
      <c r="BL246" s="18" t="s">
        <v>140</v>
      </c>
      <c r="BM246" s="247" t="s">
        <v>313</v>
      </c>
    </row>
    <row r="247" spans="1:51" s="13" customFormat="1" ht="12">
      <c r="A247" s="13"/>
      <c r="B247" s="253"/>
      <c r="C247" s="254"/>
      <c r="D247" s="249" t="s">
        <v>144</v>
      </c>
      <c r="E247" s="255" t="s">
        <v>1</v>
      </c>
      <c r="F247" s="256" t="s">
        <v>224</v>
      </c>
      <c r="G247" s="254"/>
      <c r="H247" s="255" t="s">
        <v>1</v>
      </c>
      <c r="I247" s="257"/>
      <c r="J247" s="254"/>
      <c r="K247" s="254"/>
      <c r="L247" s="258"/>
      <c r="M247" s="259"/>
      <c r="N247" s="260"/>
      <c r="O247" s="260"/>
      <c r="P247" s="260"/>
      <c r="Q247" s="260"/>
      <c r="R247" s="260"/>
      <c r="S247" s="260"/>
      <c r="T247" s="26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2" t="s">
        <v>144</v>
      </c>
      <c r="AU247" s="262" t="s">
        <v>92</v>
      </c>
      <c r="AV247" s="13" t="s">
        <v>90</v>
      </c>
      <c r="AW247" s="13" t="s">
        <v>37</v>
      </c>
      <c r="AX247" s="13" t="s">
        <v>82</v>
      </c>
      <c r="AY247" s="262" t="s">
        <v>133</v>
      </c>
    </row>
    <row r="248" spans="1:51" s="13" customFormat="1" ht="12">
      <c r="A248" s="13"/>
      <c r="B248" s="253"/>
      <c r="C248" s="254"/>
      <c r="D248" s="249" t="s">
        <v>144</v>
      </c>
      <c r="E248" s="255" t="s">
        <v>1</v>
      </c>
      <c r="F248" s="256" t="s">
        <v>225</v>
      </c>
      <c r="G248" s="254"/>
      <c r="H248" s="255" t="s">
        <v>1</v>
      </c>
      <c r="I248" s="257"/>
      <c r="J248" s="254"/>
      <c r="K248" s="254"/>
      <c r="L248" s="258"/>
      <c r="M248" s="259"/>
      <c r="N248" s="260"/>
      <c r="O248" s="260"/>
      <c r="P248" s="260"/>
      <c r="Q248" s="260"/>
      <c r="R248" s="260"/>
      <c r="S248" s="260"/>
      <c r="T248" s="26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2" t="s">
        <v>144</v>
      </c>
      <c r="AU248" s="262" t="s">
        <v>92</v>
      </c>
      <c r="AV248" s="13" t="s">
        <v>90</v>
      </c>
      <c r="AW248" s="13" t="s">
        <v>37</v>
      </c>
      <c r="AX248" s="13" t="s">
        <v>82</v>
      </c>
      <c r="AY248" s="262" t="s">
        <v>133</v>
      </c>
    </row>
    <row r="249" spans="1:51" s="13" customFormat="1" ht="12">
      <c r="A249" s="13"/>
      <c r="B249" s="253"/>
      <c r="C249" s="254"/>
      <c r="D249" s="249" t="s">
        <v>144</v>
      </c>
      <c r="E249" s="255" t="s">
        <v>1</v>
      </c>
      <c r="F249" s="256" t="s">
        <v>314</v>
      </c>
      <c r="G249" s="254"/>
      <c r="H249" s="255" t="s">
        <v>1</v>
      </c>
      <c r="I249" s="257"/>
      <c r="J249" s="254"/>
      <c r="K249" s="254"/>
      <c r="L249" s="258"/>
      <c r="M249" s="259"/>
      <c r="N249" s="260"/>
      <c r="O249" s="260"/>
      <c r="P249" s="260"/>
      <c r="Q249" s="260"/>
      <c r="R249" s="260"/>
      <c r="S249" s="260"/>
      <c r="T249" s="26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2" t="s">
        <v>144</v>
      </c>
      <c r="AU249" s="262" t="s">
        <v>92</v>
      </c>
      <c r="AV249" s="13" t="s">
        <v>90</v>
      </c>
      <c r="AW249" s="13" t="s">
        <v>37</v>
      </c>
      <c r="AX249" s="13" t="s">
        <v>82</v>
      </c>
      <c r="AY249" s="262" t="s">
        <v>133</v>
      </c>
    </row>
    <row r="250" spans="1:51" s="13" customFormat="1" ht="12">
      <c r="A250" s="13"/>
      <c r="B250" s="253"/>
      <c r="C250" s="254"/>
      <c r="D250" s="249" t="s">
        <v>144</v>
      </c>
      <c r="E250" s="255" t="s">
        <v>1</v>
      </c>
      <c r="F250" s="256" t="s">
        <v>315</v>
      </c>
      <c r="G250" s="254"/>
      <c r="H250" s="255" t="s">
        <v>1</v>
      </c>
      <c r="I250" s="257"/>
      <c r="J250" s="254"/>
      <c r="K250" s="254"/>
      <c r="L250" s="258"/>
      <c r="M250" s="259"/>
      <c r="N250" s="260"/>
      <c r="O250" s="260"/>
      <c r="P250" s="260"/>
      <c r="Q250" s="260"/>
      <c r="R250" s="260"/>
      <c r="S250" s="260"/>
      <c r="T250" s="26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2" t="s">
        <v>144</v>
      </c>
      <c r="AU250" s="262" t="s">
        <v>92</v>
      </c>
      <c r="AV250" s="13" t="s">
        <v>90</v>
      </c>
      <c r="AW250" s="13" t="s">
        <v>37</v>
      </c>
      <c r="AX250" s="13" t="s">
        <v>82</v>
      </c>
      <c r="AY250" s="262" t="s">
        <v>133</v>
      </c>
    </row>
    <row r="251" spans="1:51" s="14" customFormat="1" ht="12">
      <c r="A251" s="14"/>
      <c r="B251" s="263"/>
      <c r="C251" s="264"/>
      <c r="D251" s="249" t="s">
        <v>144</v>
      </c>
      <c r="E251" s="265" t="s">
        <v>1</v>
      </c>
      <c r="F251" s="266" t="s">
        <v>316</v>
      </c>
      <c r="G251" s="264"/>
      <c r="H251" s="267">
        <v>565.57</v>
      </c>
      <c r="I251" s="268"/>
      <c r="J251" s="264"/>
      <c r="K251" s="264"/>
      <c r="L251" s="269"/>
      <c r="M251" s="270"/>
      <c r="N251" s="271"/>
      <c r="O251" s="271"/>
      <c r="P251" s="271"/>
      <c r="Q251" s="271"/>
      <c r="R251" s="271"/>
      <c r="S251" s="271"/>
      <c r="T251" s="27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3" t="s">
        <v>144</v>
      </c>
      <c r="AU251" s="273" t="s">
        <v>92</v>
      </c>
      <c r="AV251" s="14" t="s">
        <v>92</v>
      </c>
      <c r="AW251" s="14" t="s">
        <v>37</v>
      </c>
      <c r="AX251" s="14" t="s">
        <v>82</v>
      </c>
      <c r="AY251" s="273" t="s">
        <v>133</v>
      </c>
    </row>
    <row r="252" spans="1:51" s="14" customFormat="1" ht="12">
      <c r="A252" s="14"/>
      <c r="B252" s="263"/>
      <c r="C252" s="264"/>
      <c r="D252" s="249" t="s">
        <v>144</v>
      </c>
      <c r="E252" s="265" t="s">
        <v>1</v>
      </c>
      <c r="F252" s="266" t="s">
        <v>317</v>
      </c>
      <c r="G252" s="264"/>
      <c r="H252" s="267">
        <v>95.62</v>
      </c>
      <c r="I252" s="268"/>
      <c r="J252" s="264"/>
      <c r="K252" s="264"/>
      <c r="L252" s="269"/>
      <c r="M252" s="270"/>
      <c r="N252" s="271"/>
      <c r="O252" s="271"/>
      <c r="P252" s="271"/>
      <c r="Q252" s="271"/>
      <c r="R252" s="271"/>
      <c r="S252" s="271"/>
      <c r="T252" s="27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3" t="s">
        <v>144</v>
      </c>
      <c r="AU252" s="273" t="s">
        <v>92</v>
      </c>
      <c r="AV252" s="14" t="s">
        <v>92</v>
      </c>
      <c r="AW252" s="14" t="s">
        <v>37</v>
      </c>
      <c r="AX252" s="14" t="s">
        <v>82</v>
      </c>
      <c r="AY252" s="273" t="s">
        <v>133</v>
      </c>
    </row>
    <row r="253" spans="1:51" s="16" customFormat="1" ht="12">
      <c r="A253" s="16"/>
      <c r="B253" s="285"/>
      <c r="C253" s="286"/>
      <c r="D253" s="249" t="s">
        <v>144</v>
      </c>
      <c r="E253" s="287" t="s">
        <v>1</v>
      </c>
      <c r="F253" s="288" t="s">
        <v>318</v>
      </c>
      <c r="G253" s="286"/>
      <c r="H253" s="289">
        <v>661.19</v>
      </c>
      <c r="I253" s="290"/>
      <c r="J253" s="286"/>
      <c r="K253" s="286"/>
      <c r="L253" s="291"/>
      <c r="M253" s="292"/>
      <c r="N253" s="293"/>
      <c r="O253" s="293"/>
      <c r="P253" s="293"/>
      <c r="Q253" s="293"/>
      <c r="R253" s="293"/>
      <c r="S253" s="293"/>
      <c r="T253" s="294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T253" s="295" t="s">
        <v>144</v>
      </c>
      <c r="AU253" s="295" t="s">
        <v>92</v>
      </c>
      <c r="AV253" s="16" t="s">
        <v>157</v>
      </c>
      <c r="AW253" s="16" t="s">
        <v>37</v>
      </c>
      <c r="AX253" s="16" t="s">
        <v>82</v>
      </c>
      <c r="AY253" s="295" t="s">
        <v>133</v>
      </c>
    </row>
    <row r="254" spans="1:51" s="13" customFormat="1" ht="12">
      <c r="A254" s="13"/>
      <c r="B254" s="253"/>
      <c r="C254" s="254"/>
      <c r="D254" s="249" t="s">
        <v>144</v>
      </c>
      <c r="E254" s="255" t="s">
        <v>1</v>
      </c>
      <c r="F254" s="256" t="s">
        <v>319</v>
      </c>
      <c r="G254" s="254"/>
      <c r="H254" s="255" t="s">
        <v>1</v>
      </c>
      <c r="I254" s="257"/>
      <c r="J254" s="254"/>
      <c r="K254" s="254"/>
      <c r="L254" s="258"/>
      <c r="M254" s="259"/>
      <c r="N254" s="260"/>
      <c r="O254" s="260"/>
      <c r="P254" s="260"/>
      <c r="Q254" s="260"/>
      <c r="R254" s="260"/>
      <c r="S254" s="260"/>
      <c r="T254" s="26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2" t="s">
        <v>144</v>
      </c>
      <c r="AU254" s="262" t="s">
        <v>92</v>
      </c>
      <c r="AV254" s="13" t="s">
        <v>90</v>
      </c>
      <c r="AW254" s="13" t="s">
        <v>37</v>
      </c>
      <c r="AX254" s="13" t="s">
        <v>82</v>
      </c>
      <c r="AY254" s="262" t="s">
        <v>133</v>
      </c>
    </row>
    <row r="255" spans="1:51" s="14" customFormat="1" ht="12">
      <c r="A255" s="14"/>
      <c r="B255" s="263"/>
      <c r="C255" s="264"/>
      <c r="D255" s="249" t="s">
        <v>144</v>
      </c>
      <c r="E255" s="265" t="s">
        <v>1</v>
      </c>
      <c r="F255" s="266" t="s">
        <v>320</v>
      </c>
      <c r="G255" s="264"/>
      <c r="H255" s="267">
        <v>61.048</v>
      </c>
      <c r="I255" s="268"/>
      <c r="J255" s="264"/>
      <c r="K255" s="264"/>
      <c r="L255" s="269"/>
      <c r="M255" s="270"/>
      <c r="N255" s="271"/>
      <c r="O255" s="271"/>
      <c r="P255" s="271"/>
      <c r="Q255" s="271"/>
      <c r="R255" s="271"/>
      <c r="S255" s="271"/>
      <c r="T255" s="27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3" t="s">
        <v>144</v>
      </c>
      <c r="AU255" s="273" t="s">
        <v>92</v>
      </c>
      <c r="AV255" s="14" t="s">
        <v>92</v>
      </c>
      <c r="AW255" s="14" t="s">
        <v>37</v>
      </c>
      <c r="AX255" s="14" t="s">
        <v>82</v>
      </c>
      <c r="AY255" s="273" t="s">
        <v>133</v>
      </c>
    </row>
    <row r="256" spans="1:51" s="14" customFormat="1" ht="12">
      <c r="A256" s="14"/>
      <c r="B256" s="263"/>
      <c r="C256" s="264"/>
      <c r="D256" s="249" t="s">
        <v>144</v>
      </c>
      <c r="E256" s="265" t="s">
        <v>1</v>
      </c>
      <c r="F256" s="266" t="s">
        <v>321</v>
      </c>
      <c r="G256" s="264"/>
      <c r="H256" s="267">
        <v>-1.707</v>
      </c>
      <c r="I256" s="268"/>
      <c r="J256" s="264"/>
      <c r="K256" s="264"/>
      <c r="L256" s="269"/>
      <c r="M256" s="270"/>
      <c r="N256" s="271"/>
      <c r="O256" s="271"/>
      <c r="P256" s="271"/>
      <c r="Q256" s="271"/>
      <c r="R256" s="271"/>
      <c r="S256" s="271"/>
      <c r="T256" s="27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3" t="s">
        <v>144</v>
      </c>
      <c r="AU256" s="273" t="s">
        <v>92</v>
      </c>
      <c r="AV256" s="14" t="s">
        <v>92</v>
      </c>
      <c r="AW256" s="14" t="s">
        <v>37</v>
      </c>
      <c r="AX256" s="14" t="s">
        <v>82</v>
      </c>
      <c r="AY256" s="273" t="s">
        <v>133</v>
      </c>
    </row>
    <row r="257" spans="1:51" s="14" customFormat="1" ht="12">
      <c r="A257" s="14"/>
      <c r="B257" s="263"/>
      <c r="C257" s="264"/>
      <c r="D257" s="249" t="s">
        <v>144</v>
      </c>
      <c r="E257" s="265" t="s">
        <v>1</v>
      </c>
      <c r="F257" s="266" t="s">
        <v>322</v>
      </c>
      <c r="G257" s="264"/>
      <c r="H257" s="267">
        <v>-11.705</v>
      </c>
      <c r="I257" s="268"/>
      <c r="J257" s="264"/>
      <c r="K257" s="264"/>
      <c r="L257" s="269"/>
      <c r="M257" s="270"/>
      <c r="N257" s="271"/>
      <c r="O257" s="271"/>
      <c r="P257" s="271"/>
      <c r="Q257" s="271"/>
      <c r="R257" s="271"/>
      <c r="S257" s="271"/>
      <c r="T257" s="27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3" t="s">
        <v>144</v>
      </c>
      <c r="AU257" s="273" t="s">
        <v>92</v>
      </c>
      <c r="AV257" s="14" t="s">
        <v>92</v>
      </c>
      <c r="AW257" s="14" t="s">
        <v>37</v>
      </c>
      <c r="AX257" s="14" t="s">
        <v>82</v>
      </c>
      <c r="AY257" s="273" t="s">
        <v>133</v>
      </c>
    </row>
    <row r="258" spans="1:51" s="16" customFormat="1" ht="12">
      <c r="A258" s="16"/>
      <c r="B258" s="285"/>
      <c r="C258" s="286"/>
      <c r="D258" s="249" t="s">
        <v>144</v>
      </c>
      <c r="E258" s="287" t="s">
        <v>1</v>
      </c>
      <c r="F258" s="288" t="s">
        <v>318</v>
      </c>
      <c r="G258" s="286"/>
      <c r="H258" s="289">
        <v>47.636</v>
      </c>
      <c r="I258" s="290"/>
      <c r="J258" s="286"/>
      <c r="K258" s="286"/>
      <c r="L258" s="291"/>
      <c r="M258" s="292"/>
      <c r="N258" s="293"/>
      <c r="O258" s="293"/>
      <c r="P258" s="293"/>
      <c r="Q258" s="293"/>
      <c r="R258" s="293"/>
      <c r="S258" s="293"/>
      <c r="T258" s="294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T258" s="295" t="s">
        <v>144</v>
      </c>
      <c r="AU258" s="295" t="s">
        <v>92</v>
      </c>
      <c r="AV258" s="16" t="s">
        <v>157</v>
      </c>
      <c r="AW258" s="16" t="s">
        <v>37</v>
      </c>
      <c r="AX258" s="16" t="s">
        <v>82</v>
      </c>
      <c r="AY258" s="295" t="s">
        <v>133</v>
      </c>
    </row>
    <row r="259" spans="1:51" s="15" customFormat="1" ht="12">
      <c r="A259" s="15"/>
      <c r="B259" s="274"/>
      <c r="C259" s="275"/>
      <c r="D259" s="249" t="s">
        <v>144</v>
      </c>
      <c r="E259" s="276" t="s">
        <v>1</v>
      </c>
      <c r="F259" s="277" t="s">
        <v>149</v>
      </c>
      <c r="G259" s="275"/>
      <c r="H259" s="278">
        <v>708.826</v>
      </c>
      <c r="I259" s="279"/>
      <c r="J259" s="275"/>
      <c r="K259" s="275"/>
      <c r="L259" s="280"/>
      <c r="M259" s="281"/>
      <c r="N259" s="282"/>
      <c r="O259" s="282"/>
      <c r="P259" s="282"/>
      <c r="Q259" s="282"/>
      <c r="R259" s="282"/>
      <c r="S259" s="282"/>
      <c r="T259" s="283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84" t="s">
        <v>144</v>
      </c>
      <c r="AU259" s="284" t="s">
        <v>92</v>
      </c>
      <c r="AV259" s="15" t="s">
        <v>140</v>
      </c>
      <c r="AW259" s="15" t="s">
        <v>37</v>
      </c>
      <c r="AX259" s="15" t="s">
        <v>90</v>
      </c>
      <c r="AY259" s="284" t="s">
        <v>133</v>
      </c>
    </row>
    <row r="260" spans="1:65" s="2" customFormat="1" ht="24" customHeight="1">
      <c r="A260" s="39"/>
      <c r="B260" s="40"/>
      <c r="C260" s="296" t="s">
        <v>323</v>
      </c>
      <c r="D260" s="296" t="s">
        <v>324</v>
      </c>
      <c r="E260" s="297" t="s">
        <v>325</v>
      </c>
      <c r="F260" s="298" t="s">
        <v>326</v>
      </c>
      <c r="G260" s="299" t="s">
        <v>327</v>
      </c>
      <c r="H260" s="300">
        <v>603.679</v>
      </c>
      <c r="I260" s="301"/>
      <c r="J260" s="302">
        <f>ROUND(I260*H260,2)</f>
        <v>0</v>
      </c>
      <c r="K260" s="298" t="s">
        <v>1</v>
      </c>
      <c r="L260" s="303"/>
      <c r="M260" s="304" t="s">
        <v>1</v>
      </c>
      <c r="N260" s="305" t="s">
        <v>47</v>
      </c>
      <c r="O260" s="92"/>
      <c r="P260" s="245">
        <f>O260*H260</f>
        <v>0</v>
      </c>
      <c r="Q260" s="245">
        <v>1</v>
      </c>
      <c r="R260" s="245">
        <f>Q260*H260</f>
        <v>603.679</v>
      </c>
      <c r="S260" s="245">
        <v>0</v>
      </c>
      <c r="T260" s="246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7" t="s">
        <v>186</v>
      </c>
      <c r="AT260" s="247" t="s">
        <v>324</v>
      </c>
      <c r="AU260" s="247" t="s">
        <v>92</v>
      </c>
      <c r="AY260" s="18" t="s">
        <v>133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18" t="s">
        <v>90</v>
      </c>
      <c r="BK260" s="248">
        <f>ROUND(I260*H260,2)</f>
        <v>0</v>
      </c>
      <c r="BL260" s="18" t="s">
        <v>140</v>
      </c>
      <c r="BM260" s="247" t="s">
        <v>328</v>
      </c>
    </row>
    <row r="261" spans="1:51" s="13" customFormat="1" ht="12">
      <c r="A261" s="13"/>
      <c r="B261" s="253"/>
      <c r="C261" s="254"/>
      <c r="D261" s="249" t="s">
        <v>144</v>
      </c>
      <c r="E261" s="255" t="s">
        <v>1</v>
      </c>
      <c r="F261" s="256" t="s">
        <v>326</v>
      </c>
      <c r="G261" s="254"/>
      <c r="H261" s="255" t="s">
        <v>1</v>
      </c>
      <c r="I261" s="257"/>
      <c r="J261" s="254"/>
      <c r="K261" s="254"/>
      <c r="L261" s="258"/>
      <c r="M261" s="259"/>
      <c r="N261" s="260"/>
      <c r="O261" s="260"/>
      <c r="P261" s="260"/>
      <c r="Q261" s="260"/>
      <c r="R261" s="260"/>
      <c r="S261" s="260"/>
      <c r="T261" s="26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2" t="s">
        <v>144</v>
      </c>
      <c r="AU261" s="262" t="s">
        <v>92</v>
      </c>
      <c r="AV261" s="13" t="s">
        <v>90</v>
      </c>
      <c r="AW261" s="13" t="s">
        <v>37</v>
      </c>
      <c r="AX261" s="13" t="s">
        <v>82</v>
      </c>
      <c r="AY261" s="262" t="s">
        <v>133</v>
      </c>
    </row>
    <row r="262" spans="1:51" s="13" customFormat="1" ht="12">
      <c r="A262" s="13"/>
      <c r="B262" s="253"/>
      <c r="C262" s="254"/>
      <c r="D262" s="249" t="s">
        <v>144</v>
      </c>
      <c r="E262" s="255" t="s">
        <v>1</v>
      </c>
      <c r="F262" s="256" t="s">
        <v>329</v>
      </c>
      <c r="G262" s="254"/>
      <c r="H262" s="255" t="s">
        <v>1</v>
      </c>
      <c r="I262" s="257"/>
      <c r="J262" s="254"/>
      <c r="K262" s="254"/>
      <c r="L262" s="258"/>
      <c r="M262" s="259"/>
      <c r="N262" s="260"/>
      <c r="O262" s="260"/>
      <c r="P262" s="260"/>
      <c r="Q262" s="260"/>
      <c r="R262" s="260"/>
      <c r="S262" s="260"/>
      <c r="T262" s="26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2" t="s">
        <v>144</v>
      </c>
      <c r="AU262" s="262" t="s">
        <v>92</v>
      </c>
      <c r="AV262" s="13" t="s">
        <v>90</v>
      </c>
      <c r="AW262" s="13" t="s">
        <v>37</v>
      </c>
      <c r="AX262" s="13" t="s">
        <v>82</v>
      </c>
      <c r="AY262" s="262" t="s">
        <v>133</v>
      </c>
    </row>
    <row r="263" spans="1:51" s="14" customFormat="1" ht="12">
      <c r="A263" s="14"/>
      <c r="B263" s="263"/>
      <c r="C263" s="264"/>
      <c r="D263" s="249" t="s">
        <v>144</v>
      </c>
      <c r="E263" s="265" t="s">
        <v>1</v>
      </c>
      <c r="F263" s="266" t="s">
        <v>330</v>
      </c>
      <c r="G263" s="264"/>
      <c r="H263" s="267">
        <v>565.57</v>
      </c>
      <c r="I263" s="268"/>
      <c r="J263" s="264"/>
      <c r="K263" s="264"/>
      <c r="L263" s="269"/>
      <c r="M263" s="270"/>
      <c r="N263" s="271"/>
      <c r="O263" s="271"/>
      <c r="P263" s="271"/>
      <c r="Q263" s="271"/>
      <c r="R263" s="271"/>
      <c r="S263" s="271"/>
      <c r="T263" s="27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3" t="s">
        <v>144</v>
      </c>
      <c r="AU263" s="273" t="s">
        <v>92</v>
      </c>
      <c r="AV263" s="14" t="s">
        <v>92</v>
      </c>
      <c r="AW263" s="14" t="s">
        <v>37</v>
      </c>
      <c r="AX263" s="14" t="s">
        <v>82</v>
      </c>
      <c r="AY263" s="273" t="s">
        <v>133</v>
      </c>
    </row>
    <row r="264" spans="1:51" s="14" customFormat="1" ht="12">
      <c r="A264" s="14"/>
      <c r="B264" s="263"/>
      <c r="C264" s="264"/>
      <c r="D264" s="249" t="s">
        <v>144</v>
      </c>
      <c r="E264" s="265" t="s">
        <v>1</v>
      </c>
      <c r="F264" s="266" t="s">
        <v>331</v>
      </c>
      <c r="G264" s="264"/>
      <c r="H264" s="267">
        <v>38.109</v>
      </c>
      <c r="I264" s="268"/>
      <c r="J264" s="264"/>
      <c r="K264" s="264"/>
      <c r="L264" s="269"/>
      <c r="M264" s="270"/>
      <c r="N264" s="271"/>
      <c r="O264" s="271"/>
      <c r="P264" s="271"/>
      <c r="Q264" s="271"/>
      <c r="R264" s="271"/>
      <c r="S264" s="271"/>
      <c r="T264" s="27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3" t="s">
        <v>144</v>
      </c>
      <c r="AU264" s="273" t="s">
        <v>92</v>
      </c>
      <c r="AV264" s="14" t="s">
        <v>92</v>
      </c>
      <c r="AW264" s="14" t="s">
        <v>37</v>
      </c>
      <c r="AX264" s="14" t="s">
        <v>82</v>
      </c>
      <c r="AY264" s="273" t="s">
        <v>133</v>
      </c>
    </row>
    <row r="265" spans="1:51" s="15" customFormat="1" ht="12">
      <c r="A265" s="15"/>
      <c r="B265" s="274"/>
      <c r="C265" s="275"/>
      <c r="D265" s="249" t="s">
        <v>144</v>
      </c>
      <c r="E265" s="276" t="s">
        <v>1</v>
      </c>
      <c r="F265" s="277" t="s">
        <v>149</v>
      </c>
      <c r="G265" s="275"/>
      <c r="H265" s="278">
        <v>603.679</v>
      </c>
      <c r="I265" s="279"/>
      <c r="J265" s="275"/>
      <c r="K265" s="275"/>
      <c r="L265" s="280"/>
      <c r="M265" s="281"/>
      <c r="N265" s="282"/>
      <c r="O265" s="282"/>
      <c r="P265" s="282"/>
      <c r="Q265" s="282"/>
      <c r="R265" s="282"/>
      <c r="S265" s="282"/>
      <c r="T265" s="283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84" t="s">
        <v>144</v>
      </c>
      <c r="AU265" s="284" t="s">
        <v>92</v>
      </c>
      <c r="AV265" s="15" t="s">
        <v>140</v>
      </c>
      <c r="AW265" s="15" t="s">
        <v>37</v>
      </c>
      <c r="AX265" s="15" t="s">
        <v>90</v>
      </c>
      <c r="AY265" s="284" t="s">
        <v>133</v>
      </c>
    </row>
    <row r="266" spans="1:65" s="2" customFormat="1" ht="48" customHeight="1">
      <c r="A266" s="39"/>
      <c r="B266" s="40"/>
      <c r="C266" s="236" t="s">
        <v>332</v>
      </c>
      <c r="D266" s="236" t="s">
        <v>135</v>
      </c>
      <c r="E266" s="237" t="s">
        <v>333</v>
      </c>
      <c r="F266" s="238" t="s">
        <v>334</v>
      </c>
      <c r="G266" s="239" t="s">
        <v>189</v>
      </c>
      <c r="H266" s="240">
        <v>105.147</v>
      </c>
      <c r="I266" s="241"/>
      <c r="J266" s="242">
        <f>ROUND(I266*H266,2)</f>
        <v>0</v>
      </c>
      <c r="K266" s="238" t="s">
        <v>1</v>
      </c>
      <c r="L266" s="45"/>
      <c r="M266" s="243" t="s">
        <v>1</v>
      </c>
      <c r="N266" s="244" t="s">
        <v>47</v>
      </c>
      <c r="O266" s="92"/>
      <c r="P266" s="245">
        <f>O266*H266</f>
        <v>0</v>
      </c>
      <c r="Q266" s="245">
        <v>0</v>
      </c>
      <c r="R266" s="245">
        <f>Q266*H266</f>
        <v>0</v>
      </c>
      <c r="S266" s="245">
        <v>0</v>
      </c>
      <c r="T266" s="24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7" t="s">
        <v>140</v>
      </c>
      <c r="AT266" s="247" t="s">
        <v>135</v>
      </c>
      <c r="AU266" s="247" t="s">
        <v>92</v>
      </c>
      <c r="AY266" s="18" t="s">
        <v>133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8" t="s">
        <v>90</v>
      </c>
      <c r="BK266" s="248">
        <f>ROUND(I266*H266,2)</f>
        <v>0</v>
      </c>
      <c r="BL266" s="18" t="s">
        <v>140</v>
      </c>
      <c r="BM266" s="247" t="s">
        <v>335</v>
      </c>
    </row>
    <row r="267" spans="1:51" s="14" customFormat="1" ht="12">
      <c r="A267" s="14"/>
      <c r="B267" s="263"/>
      <c r="C267" s="264"/>
      <c r="D267" s="249" t="s">
        <v>144</v>
      </c>
      <c r="E267" s="265" t="s">
        <v>1</v>
      </c>
      <c r="F267" s="266" t="s">
        <v>336</v>
      </c>
      <c r="G267" s="264"/>
      <c r="H267" s="267">
        <v>105.147</v>
      </c>
      <c r="I267" s="268"/>
      <c r="J267" s="264"/>
      <c r="K267" s="264"/>
      <c r="L267" s="269"/>
      <c r="M267" s="270"/>
      <c r="N267" s="271"/>
      <c r="O267" s="271"/>
      <c r="P267" s="271"/>
      <c r="Q267" s="271"/>
      <c r="R267" s="271"/>
      <c r="S267" s="271"/>
      <c r="T267" s="27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3" t="s">
        <v>144</v>
      </c>
      <c r="AU267" s="273" t="s">
        <v>92</v>
      </c>
      <c r="AV267" s="14" t="s">
        <v>92</v>
      </c>
      <c r="AW267" s="14" t="s">
        <v>37</v>
      </c>
      <c r="AX267" s="14" t="s">
        <v>90</v>
      </c>
      <c r="AY267" s="273" t="s">
        <v>133</v>
      </c>
    </row>
    <row r="268" spans="1:65" s="2" customFormat="1" ht="60" customHeight="1">
      <c r="A268" s="39"/>
      <c r="B268" s="40"/>
      <c r="C268" s="236" t="s">
        <v>337</v>
      </c>
      <c r="D268" s="236" t="s">
        <v>135</v>
      </c>
      <c r="E268" s="237" t="s">
        <v>338</v>
      </c>
      <c r="F268" s="238" t="s">
        <v>339</v>
      </c>
      <c r="G268" s="239" t="s">
        <v>189</v>
      </c>
      <c r="H268" s="240">
        <v>250.46</v>
      </c>
      <c r="I268" s="241"/>
      <c r="J268" s="242">
        <f>ROUND(I268*H268,2)</f>
        <v>0</v>
      </c>
      <c r="K268" s="238" t="s">
        <v>139</v>
      </c>
      <c r="L268" s="45"/>
      <c r="M268" s="243" t="s">
        <v>1</v>
      </c>
      <c r="N268" s="244" t="s">
        <v>47</v>
      </c>
      <c r="O268" s="92"/>
      <c r="P268" s="245">
        <f>O268*H268</f>
        <v>0</v>
      </c>
      <c r="Q268" s="245">
        <v>0</v>
      </c>
      <c r="R268" s="245">
        <f>Q268*H268</f>
        <v>0</v>
      </c>
      <c r="S268" s="245">
        <v>0</v>
      </c>
      <c r="T268" s="246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7" t="s">
        <v>140</v>
      </c>
      <c r="AT268" s="247" t="s">
        <v>135</v>
      </c>
      <c r="AU268" s="247" t="s">
        <v>92</v>
      </c>
      <c r="AY268" s="18" t="s">
        <v>133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18" t="s">
        <v>90</v>
      </c>
      <c r="BK268" s="248">
        <f>ROUND(I268*H268,2)</f>
        <v>0</v>
      </c>
      <c r="BL268" s="18" t="s">
        <v>140</v>
      </c>
      <c r="BM268" s="247" t="s">
        <v>340</v>
      </c>
    </row>
    <row r="269" spans="1:51" s="13" customFormat="1" ht="12">
      <c r="A269" s="13"/>
      <c r="B269" s="253"/>
      <c r="C269" s="254"/>
      <c r="D269" s="249" t="s">
        <v>144</v>
      </c>
      <c r="E269" s="255" t="s">
        <v>1</v>
      </c>
      <c r="F269" s="256" t="s">
        <v>224</v>
      </c>
      <c r="G269" s="254"/>
      <c r="H269" s="255" t="s">
        <v>1</v>
      </c>
      <c r="I269" s="257"/>
      <c r="J269" s="254"/>
      <c r="K269" s="254"/>
      <c r="L269" s="258"/>
      <c r="M269" s="259"/>
      <c r="N269" s="260"/>
      <c r="O269" s="260"/>
      <c r="P269" s="260"/>
      <c r="Q269" s="260"/>
      <c r="R269" s="260"/>
      <c r="S269" s="260"/>
      <c r="T269" s="26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2" t="s">
        <v>144</v>
      </c>
      <c r="AU269" s="262" t="s">
        <v>92</v>
      </c>
      <c r="AV269" s="13" t="s">
        <v>90</v>
      </c>
      <c r="AW269" s="13" t="s">
        <v>37</v>
      </c>
      <c r="AX269" s="13" t="s">
        <v>82</v>
      </c>
      <c r="AY269" s="262" t="s">
        <v>133</v>
      </c>
    </row>
    <row r="270" spans="1:51" s="13" customFormat="1" ht="12">
      <c r="A270" s="13"/>
      <c r="B270" s="253"/>
      <c r="C270" s="254"/>
      <c r="D270" s="249" t="s">
        <v>144</v>
      </c>
      <c r="E270" s="255" t="s">
        <v>1</v>
      </c>
      <c r="F270" s="256" t="s">
        <v>225</v>
      </c>
      <c r="G270" s="254"/>
      <c r="H270" s="255" t="s">
        <v>1</v>
      </c>
      <c r="I270" s="257"/>
      <c r="J270" s="254"/>
      <c r="K270" s="254"/>
      <c r="L270" s="258"/>
      <c r="M270" s="259"/>
      <c r="N270" s="260"/>
      <c r="O270" s="260"/>
      <c r="P270" s="260"/>
      <c r="Q270" s="260"/>
      <c r="R270" s="260"/>
      <c r="S270" s="260"/>
      <c r="T270" s="26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2" t="s">
        <v>144</v>
      </c>
      <c r="AU270" s="262" t="s">
        <v>92</v>
      </c>
      <c r="AV270" s="13" t="s">
        <v>90</v>
      </c>
      <c r="AW270" s="13" t="s">
        <v>37</v>
      </c>
      <c r="AX270" s="13" t="s">
        <v>82</v>
      </c>
      <c r="AY270" s="262" t="s">
        <v>133</v>
      </c>
    </row>
    <row r="271" spans="1:51" s="14" customFormat="1" ht="12">
      <c r="A271" s="14"/>
      <c r="B271" s="263"/>
      <c r="C271" s="264"/>
      <c r="D271" s="249" t="s">
        <v>144</v>
      </c>
      <c r="E271" s="265" t="s">
        <v>1</v>
      </c>
      <c r="F271" s="266" t="s">
        <v>341</v>
      </c>
      <c r="G271" s="264"/>
      <c r="H271" s="267">
        <v>250.46</v>
      </c>
      <c r="I271" s="268"/>
      <c r="J271" s="264"/>
      <c r="K271" s="264"/>
      <c r="L271" s="269"/>
      <c r="M271" s="270"/>
      <c r="N271" s="271"/>
      <c r="O271" s="271"/>
      <c r="P271" s="271"/>
      <c r="Q271" s="271"/>
      <c r="R271" s="271"/>
      <c r="S271" s="271"/>
      <c r="T271" s="27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3" t="s">
        <v>144</v>
      </c>
      <c r="AU271" s="273" t="s">
        <v>92</v>
      </c>
      <c r="AV271" s="14" t="s">
        <v>92</v>
      </c>
      <c r="AW271" s="14" t="s">
        <v>37</v>
      </c>
      <c r="AX271" s="14" t="s">
        <v>90</v>
      </c>
      <c r="AY271" s="273" t="s">
        <v>133</v>
      </c>
    </row>
    <row r="272" spans="1:65" s="2" customFormat="1" ht="16.5" customHeight="1">
      <c r="A272" s="39"/>
      <c r="B272" s="40"/>
      <c r="C272" s="296" t="s">
        <v>342</v>
      </c>
      <c r="D272" s="296" t="s">
        <v>324</v>
      </c>
      <c r="E272" s="297" t="s">
        <v>343</v>
      </c>
      <c r="F272" s="298" t="s">
        <v>344</v>
      </c>
      <c r="G272" s="299" t="s">
        <v>327</v>
      </c>
      <c r="H272" s="300">
        <v>500.92</v>
      </c>
      <c r="I272" s="301"/>
      <c r="J272" s="302">
        <f>ROUND(I272*H272,2)</f>
        <v>0</v>
      </c>
      <c r="K272" s="298" t="s">
        <v>139</v>
      </c>
      <c r="L272" s="303"/>
      <c r="M272" s="304" t="s">
        <v>1</v>
      </c>
      <c r="N272" s="305" t="s">
        <v>47</v>
      </c>
      <c r="O272" s="92"/>
      <c r="P272" s="245">
        <f>O272*H272</f>
        <v>0</v>
      </c>
      <c r="Q272" s="245">
        <v>1</v>
      </c>
      <c r="R272" s="245">
        <f>Q272*H272</f>
        <v>500.92</v>
      </c>
      <c r="S272" s="245">
        <v>0</v>
      </c>
      <c r="T272" s="246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7" t="s">
        <v>186</v>
      </c>
      <c r="AT272" s="247" t="s">
        <v>324</v>
      </c>
      <c r="AU272" s="247" t="s">
        <v>92</v>
      </c>
      <c r="AY272" s="18" t="s">
        <v>133</v>
      </c>
      <c r="BE272" s="248">
        <f>IF(N272="základní",J272,0)</f>
        <v>0</v>
      </c>
      <c r="BF272" s="248">
        <f>IF(N272="snížená",J272,0)</f>
        <v>0</v>
      </c>
      <c r="BG272" s="248">
        <f>IF(N272="zákl. přenesená",J272,0)</f>
        <v>0</v>
      </c>
      <c r="BH272" s="248">
        <f>IF(N272="sníž. přenesená",J272,0)</f>
        <v>0</v>
      </c>
      <c r="BI272" s="248">
        <f>IF(N272="nulová",J272,0)</f>
        <v>0</v>
      </c>
      <c r="BJ272" s="18" t="s">
        <v>90</v>
      </c>
      <c r="BK272" s="248">
        <f>ROUND(I272*H272,2)</f>
        <v>0</v>
      </c>
      <c r="BL272" s="18" t="s">
        <v>140</v>
      </c>
      <c r="BM272" s="247" t="s">
        <v>345</v>
      </c>
    </row>
    <row r="273" spans="1:47" s="2" customFormat="1" ht="12">
      <c r="A273" s="39"/>
      <c r="B273" s="40"/>
      <c r="C273" s="41"/>
      <c r="D273" s="249" t="s">
        <v>142</v>
      </c>
      <c r="E273" s="41"/>
      <c r="F273" s="250" t="s">
        <v>346</v>
      </c>
      <c r="G273" s="41"/>
      <c r="H273" s="41"/>
      <c r="I273" s="145"/>
      <c r="J273" s="41"/>
      <c r="K273" s="41"/>
      <c r="L273" s="45"/>
      <c r="M273" s="251"/>
      <c r="N273" s="252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142</v>
      </c>
      <c r="AU273" s="18" t="s">
        <v>92</v>
      </c>
    </row>
    <row r="274" spans="1:51" s="14" customFormat="1" ht="12">
      <c r="A274" s="14"/>
      <c r="B274" s="263"/>
      <c r="C274" s="264"/>
      <c r="D274" s="249" t="s">
        <v>144</v>
      </c>
      <c r="E274" s="264"/>
      <c r="F274" s="266" t="s">
        <v>347</v>
      </c>
      <c r="G274" s="264"/>
      <c r="H274" s="267">
        <v>500.92</v>
      </c>
      <c r="I274" s="268"/>
      <c r="J274" s="264"/>
      <c r="K274" s="264"/>
      <c r="L274" s="269"/>
      <c r="M274" s="270"/>
      <c r="N274" s="271"/>
      <c r="O274" s="271"/>
      <c r="P274" s="271"/>
      <c r="Q274" s="271"/>
      <c r="R274" s="271"/>
      <c r="S274" s="271"/>
      <c r="T274" s="27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3" t="s">
        <v>144</v>
      </c>
      <c r="AU274" s="273" t="s">
        <v>92</v>
      </c>
      <c r="AV274" s="14" t="s">
        <v>92</v>
      </c>
      <c r="AW274" s="14" t="s">
        <v>4</v>
      </c>
      <c r="AX274" s="14" t="s">
        <v>90</v>
      </c>
      <c r="AY274" s="273" t="s">
        <v>133</v>
      </c>
    </row>
    <row r="275" spans="1:65" s="2" customFormat="1" ht="48" customHeight="1">
      <c r="A275" s="39"/>
      <c r="B275" s="40"/>
      <c r="C275" s="236" t="s">
        <v>348</v>
      </c>
      <c r="D275" s="236" t="s">
        <v>135</v>
      </c>
      <c r="E275" s="237" t="s">
        <v>349</v>
      </c>
      <c r="F275" s="238" t="s">
        <v>350</v>
      </c>
      <c r="G275" s="239" t="s">
        <v>138</v>
      </c>
      <c r="H275" s="240">
        <v>684.36</v>
      </c>
      <c r="I275" s="241"/>
      <c r="J275" s="242">
        <f>ROUND(I275*H275,2)</f>
        <v>0</v>
      </c>
      <c r="K275" s="238" t="s">
        <v>139</v>
      </c>
      <c r="L275" s="45"/>
      <c r="M275" s="243" t="s">
        <v>1</v>
      </c>
      <c r="N275" s="244" t="s">
        <v>47</v>
      </c>
      <c r="O275" s="92"/>
      <c r="P275" s="245">
        <f>O275*H275</f>
        <v>0</v>
      </c>
      <c r="Q275" s="245">
        <v>0</v>
      </c>
      <c r="R275" s="245">
        <f>Q275*H275</f>
        <v>0</v>
      </c>
      <c r="S275" s="245">
        <v>0</v>
      </c>
      <c r="T275" s="246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7" t="s">
        <v>140</v>
      </c>
      <c r="AT275" s="247" t="s">
        <v>135</v>
      </c>
      <c r="AU275" s="247" t="s">
        <v>92</v>
      </c>
      <c r="AY275" s="18" t="s">
        <v>133</v>
      </c>
      <c r="BE275" s="248">
        <f>IF(N275="základní",J275,0)</f>
        <v>0</v>
      </c>
      <c r="BF275" s="248">
        <f>IF(N275="snížená",J275,0)</f>
        <v>0</v>
      </c>
      <c r="BG275" s="248">
        <f>IF(N275="zákl. přenesená",J275,0)</f>
        <v>0</v>
      </c>
      <c r="BH275" s="248">
        <f>IF(N275="sníž. přenesená",J275,0)</f>
        <v>0</v>
      </c>
      <c r="BI275" s="248">
        <f>IF(N275="nulová",J275,0)</f>
        <v>0</v>
      </c>
      <c r="BJ275" s="18" t="s">
        <v>90</v>
      </c>
      <c r="BK275" s="248">
        <f>ROUND(I275*H275,2)</f>
        <v>0</v>
      </c>
      <c r="BL275" s="18" t="s">
        <v>140</v>
      </c>
      <c r="BM275" s="247" t="s">
        <v>351</v>
      </c>
    </row>
    <row r="276" spans="1:51" s="14" customFormat="1" ht="12">
      <c r="A276" s="14"/>
      <c r="B276" s="263"/>
      <c r="C276" s="264"/>
      <c r="D276" s="249" t="s">
        <v>144</v>
      </c>
      <c r="E276" s="265" t="s">
        <v>1</v>
      </c>
      <c r="F276" s="266" t="s">
        <v>352</v>
      </c>
      <c r="G276" s="264"/>
      <c r="H276" s="267">
        <v>684.36</v>
      </c>
      <c r="I276" s="268"/>
      <c r="J276" s="264"/>
      <c r="K276" s="264"/>
      <c r="L276" s="269"/>
      <c r="M276" s="270"/>
      <c r="N276" s="271"/>
      <c r="O276" s="271"/>
      <c r="P276" s="271"/>
      <c r="Q276" s="271"/>
      <c r="R276" s="271"/>
      <c r="S276" s="271"/>
      <c r="T276" s="27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3" t="s">
        <v>144</v>
      </c>
      <c r="AU276" s="273" t="s">
        <v>92</v>
      </c>
      <c r="AV276" s="14" t="s">
        <v>92</v>
      </c>
      <c r="AW276" s="14" t="s">
        <v>37</v>
      </c>
      <c r="AX276" s="14" t="s">
        <v>90</v>
      </c>
      <c r="AY276" s="273" t="s">
        <v>133</v>
      </c>
    </row>
    <row r="277" spans="1:65" s="2" customFormat="1" ht="36" customHeight="1">
      <c r="A277" s="39"/>
      <c r="B277" s="40"/>
      <c r="C277" s="236" t="s">
        <v>353</v>
      </c>
      <c r="D277" s="236" t="s">
        <v>135</v>
      </c>
      <c r="E277" s="237" t="s">
        <v>354</v>
      </c>
      <c r="F277" s="238" t="s">
        <v>355</v>
      </c>
      <c r="G277" s="239" t="s">
        <v>138</v>
      </c>
      <c r="H277" s="240">
        <v>345.602</v>
      </c>
      <c r="I277" s="241"/>
      <c r="J277" s="242">
        <f>ROUND(I277*H277,2)</f>
        <v>0</v>
      </c>
      <c r="K277" s="238" t="s">
        <v>139</v>
      </c>
      <c r="L277" s="45"/>
      <c r="M277" s="243" t="s">
        <v>1</v>
      </c>
      <c r="N277" s="244" t="s">
        <v>47</v>
      </c>
      <c r="O277" s="92"/>
      <c r="P277" s="245">
        <f>O277*H277</f>
        <v>0</v>
      </c>
      <c r="Q277" s="245">
        <v>0</v>
      </c>
      <c r="R277" s="245">
        <f>Q277*H277</f>
        <v>0</v>
      </c>
      <c r="S277" s="245">
        <v>0</v>
      </c>
      <c r="T277" s="246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7" t="s">
        <v>140</v>
      </c>
      <c r="AT277" s="247" t="s">
        <v>135</v>
      </c>
      <c r="AU277" s="247" t="s">
        <v>92</v>
      </c>
      <c r="AY277" s="18" t="s">
        <v>133</v>
      </c>
      <c r="BE277" s="248">
        <f>IF(N277="základní",J277,0)</f>
        <v>0</v>
      </c>
      <c r="BF277" s="248">
        <f>IF(N277="snížená",J277,0)</f>
        <v>0</v>
      </c>
      <c r="BG277" s="248">
        <f>IF(N277="zákl. přenesená",J277,0)</f>
        <v>0</v>
      </c>
      <c r="BH277" s="248">
        <f>IF(N277="sníž. přenesená",J277,0)</f>
        <v>0</v>
      </c>
      <c r="BI277" s="248">
        <f>IF(N277="nulová",J277,0)</f>
        <v>0</v>
      </c>
      <c r="BJ277" s="18" t="s">
        <v>90</v>
      </c>
      <c r="BK277" s="248">
        <f>ROUND(I277*H277,2)</f>
        <v>0</v>
      </c>
      <c r="BL277" s="18" t="s">
        <v>140</v>
      </c>
      <c r="BM277" s="247" t="s">
        <v>356</v>
      </c>
    </row>
    <row r="278" spans="1:51" s="14" customFormat="1" ht="12">
      <c r="A278" s="14"/>
      <c r="B278" s="263"/>
      <c r="C278" s="264"/>
      <c r="D278" s="249" t="s">
        <v>144</v>
      </c>
      <c r="E278" s="265" t="s">
        <v>1</v>
      </c>
      <c r="F278" s="266" t="s">
        <v>357</v>
      </c>
      <c r="G278" s="264"/>
      <c r="H278" s="267">
        <v>345.602</v>
      </c>
      <c r="I278" s="268"/>
      <c r="J278" s="264"/>
      <c r="K278" s="264"/>
      <c r="L278" s="269"/>
      <c r="M278" s="270"/>
      <c r="N278" s="271"/>
      <c r="O278" s="271"/>
      <c r="P278" s="271"/>
      <c r="Q278" s="271"/>
      <c r="R278" s="271"/>
      <c r="S278" s="271"/>
      <c r="T278" s="27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3" t="s">
        <v>144</v>
      </c>
      <c r="AU278" s="273" t="s">
        <v>92</v>
      </c>
      <c r="AV278" s="14" t="s">
        <v>92</v>
      </c>
      <c r="AW278" s="14" t="s">
        <v>37</v>
      </c>
      <c r="AX278" s="14" t="s">
        <v>90</v>
      </c>
      <c r="AY278" s="273" t="s">
        <v>133</v>
      </c>
    </row>
    <row r="279" spans="1:63" s="12" customFormat="1" ht="22.8" customHeight="1">
      <c r="A279" s="12"/>
      <c r="B279" s="220"/>
      <c r="C279" s="221"/>
      <c r="D279" s="222" t="s">
        <v>81</v>
      </c>
      <c r="E279" s="234" t="s">
        <v>92</v>
      </c>
      <c r="F279" s="234" t="s">
        <v>358</v>
      </c>
      <c r="G279" s="221"/>
      <c r="H279" s="221"/>
      <c r="I279" s="224"/>
      <c r="J279" s="235">
        <f>BK279</f>
        <v>0</v>
      </c>
      <c r="K279" s="221"/>
      <c r="L279" s="226"/>
      <c r="M279" s="227"/>
      <c r="N279" s="228"/>
      <c r="O279" s="228"/>
      <c r="P279" s="229">
        <f>SUM(P280:P284)</f>
        <v>0</v>
      </c>
      <c r="Q279" s="228"/>
      <c r="R279" s="229">
        <f>SUM(R280:R284)</f>
        <v>62.359929</v>
      </c>
      <c r="S279" s="228"/>
      <c r="T279" s="230">
        <f>SUM(T280:T284)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31" t="s">
        <v>90</v>
      </c>
      <c r="AT279" s="232" t="s">
        <v>81</v>
      </c>
      <c r="AU279" s="232" t="s">
        <v>90</v>
      </c>
      <c r="AY279" s="231" t="s">
        <v>133</v>
      </c>
      <c r="BK279" s="233">
        <f>SUM(BK280:BK284)</f>
        <v>0</v>
      </c>
    </row>
    <row r="280" spans="1:65" s="2" customFormat="1" ht="60" customHeight="1">
      <c r="A280" s="39"/>
      <c r="B280" s="40"/>
      <c r="C280" s="236" t="s">
        <v>359</v>
      </c>
      <c r="D280" s="236" t="s">
        <v>135</v>
      </c>
      <c r="E280" s="237" t="s">
        <v>360</v>
      </c>
      <c r="F280" s="238" t="s">
        <v>361</v>
      </c>
      <c r="G280" s="239" t="s">
        <v>165</v>
      </c>
      <c r="H280" s="240">
        <v>264.05</v>
      </c>
      <c r="I280" s="241"/>
      <c r="J280" s="242">
        <f>ROUND(I280*H280,2)</f>
        <v>0</v>
      </c>
      <c r="K280" s="238" t="s">
        <v>139</v>
      </c>
      <c r="L280" s="45"/>
      <c r="M280" s="243" t="s">
        <v>1</v>
      </c>
      <c r="N280" s="244" t="s">
        <v>47</v>
      </c>
      <c r="O280" s="92"/>
      <c r="P280" s="245">
        <f>O280*H280</f>
        <v>0</v>
      </c>
      <c r="Q280" s="245">
        <v>0.23058</v>
      </c>
      <c r="R280" s="245">
        <f>Q280*H280</f>
        <v>60.884649</v>
      </c>
      <c r="S280" s="245">
        <v>0</v>
      </c>
      <c r="T280" s="246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7" t="s">
        <v>140</v>
      </c>
      <c r="AT280" s="247" t="s">
        <v>135</v>
      </c>
      <c r="AU280" s="247" t="s">
        <v>92</v>
      </c>
      <c r="AY280" s="18" t="s">
        <v>133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18" t="s">
        <v>90</v>
      </c>
      <c r="BK280" s="248">
        <f>ROUND(I280*H280,2)</f>
        <v>0</v>
      </c>
      <c r="BL280" s="18" t="s">
        <v>140</v>
      </c>
      <c r="BM280" s="247" t="s">
        <v>362</v>
      </c>
    </row>
    <row r="281" spans="1:51" s="14" customFormat="1" ht="12">
      <c r="A281" s="14"/>
      <c r="B281" s="263"/>
      <c r="C281" s="264"/>
      <c r="D281" s="249" t="s">
        <v>144</v>
      </c>
      <c r="E281" s="265" t="s">
        <v>1</v>
      </c>
      <c r="F281" s="266" t="s">
        <v>363</v>
      </c>
      <c r="G281" s="264"/>
      <c r="H281" s="267">
        <v>264.05</v>
      </c>
      <c r="I281" s="268"/>
      <c r="J281" s="264"/>
      <c r="K281" s="264"/>
      <c r="L281" s="269"/>
      <c r="M281" s="270"/>
      <c r="N281" s="271"/>
      <c r="O281" s="271"/>
      <c r="P281" s="271"/>
      <c r="Q281" s="271"/>
      <c r="R281" s="271"/>
      <c r="S281" s="271"/>
      <c r="T281" s="27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3" t="s">
        <v>144</v>
      </c>
      <c r="AU281" s="273" t="s">
        <v>92</v>
      </c>
      <c r="AV281" s="14" t="s">
        <v>92</v>
      </c>
      <c r="AW281" s="14" t="s">
        <v>37</v>
      </c>
      <c r="AX281" s="14" t="s">
        <v>90</v>
      </c>
      <c r="AY281" s="273" t="s">
        <v>133</v>
      </c>
    </row>
    <row r="282" spans="1:65" s="2" customFormat="1" ht="24" customHeight="1">
      <c r="A282" s="39"/>
      <c r="B282" s="40"/>
      <c r="C282" s="236" t="s">
        <v>364</v>
      </c>
      <c r="D282" s="236" t="s">
        <v>135</v>
      </c>
      <c r="E282" s="237" t="s">
        <v>365</v>
      </c>
      <c r="F282" s="238" t="s">
        <v>366</v>
      </c>
      <c r="G282" s="239" t="s">
        <v>189</v>
      </c>
      <c r="H282" s="240">
        <v>0.683</v>
      </c>
      <c r="I282" s="241"/>
      <c r="J282" s="242">
        <f>ROUND(I282*H282,2)</f>
        <v>0</v>
      </c>
      <c r="K282" s="238" t="s">
        <v>139</v>
      </c>
      <c r="L282" s="45"/>
      <c r="M282" s="243" t="s">
        <v>1</v>
      </c>
      <c r="N282" s="244" t="s">
        <v>47</v>
      </c>
      <c r="O282" s="92"/>
      <c r="P282" s="245">
        <f>O282*H282</f>
        <v>0</v>
      </c>
      <c r="Q282" s="245">
        <v>2.16</v>
      </c>
      <c r="R282" s="245">
        <f>Q282*H282</f>
        <v>1.4752800000000001</v>
      </c>
      <c r="S282" s="245">
        <v>0</v>
      </c>
      <c r="T282" s="246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7" t="s">
        <v>140</v>
      </c>
      <c r="AT282" s="247" t="s">
        <v>135</v>
      </c>
      <c r="AU282" s="247" t="s">
        <v>92</v>
      </c>
      <c r="AY282" s="18" t="s">
        <v>133</v>
      </c>
      <c r="BE282" s="248">
        <f>IF(N282="základní",J282,0)</f>
        <v>0</v>
      </c>
      <c r="BF282" s="248">
        <f>IF(N282="snížená",J282,0)</f>
        <v>0</v>
      </c>
      <c r="BG282" s="248">
        <f>IF(N282="zákl. přenesená",J282,0)</f>
        <v>0</v>
      </c>
      <c r="BH282" s="248">
        <f>IF(N282="sníž. přenesená",J282,0)</f>
        <v>0</v>
      </c>
      <c r="BI282" s="248">
        <f>IF(N282="nulová",J282,0)</f>
        <v>0</v>
      </c>
      <c r="BJ282" s="18" t="s">
        <v>90</v>
      </c>
      <c r="BK282" s="248">
        <f>ROUND(I282*H282,2)</f>
        <v>0</v>
      </c>
      <c r="BL282" s="18" t="s">
        <v>140</v>
      </c>
      <c r="BM282" s="247" t="s">
        <v>367</v>
      </c>
    </row>
    <row r="283" spans="1:51" s="13" customFormat="1" ht="12">
      <c r="A283" s="13"/>
      <c r="B283" s="253"/>
      <c r="C283" s="254"/>
      <c r="D283" s="249" t="s">
        <v>144</v>
      </c>
      <c r="E283" s="255" t="s">
        <v>1</v>
      </c>
      <c r="F283" s="256" t="s">
        <v>368</v>
      </c>
      <c r="G283" s="254"/>
      <c r="H283" s="255" t="s">
        <v>1</v>
      </c>
      <c r="I283" s="257"/>
      <c r="J283" s="254"/>
      <c r="K283" s="254"/>
      <c r="L283" s="258"/>
      <c r="M283" s="259"/>
      <c r="N283" s="260"/>
      <c r="O283" s="260"/>
      <c r="P283" s="260"/>
      <c r="Q283" s="260"/>
      <c r="R283" s="260"/>
      <c r="S283" s="260"/>
      <c r="T283" s="26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2" t="s">
        <v>144</v>
      </c>
      <c r="AU283" s="262" t="s">
        <v>92</v>
      </c>
      <c r="AV283" s="13" t="s">
        <v>90</v>
      </c>
      <c r="AW283" s="13" t="s">
        <v>37</v>
      </c>
      <c r="AX283" s="13" t="s">
        <v>82</v>
      </c>
      <c r="AY283" s="262" t="s">
        <v>133</v>
      </c>
    </row>
    <row r="284" spans="1:51" s="14" customFormat="1" ht="12">
      <c r="A284" s="14"/>
      <c r="B284" s="263"/>
      <c r="C284" s="264"/>
      <c r="D284" s="249" t="s">
        <v>144</v>
      </c>
      <c r="E284" s="265" t="s">
        <v>1</v>
      </c>
      <c r="F284" s="266" t="s">
        <v>369</v>
      </c>
      <c r="G284" s="264"/>
      <c r="H284" s="267">
        <v>0.683</v>
      </c>
      <c r="I284" s="268"/>
      <c r="J284" s="264"/>
      <c r="K284" s="264"/>
      <c r="L284" s="269"/>
      <c r="M284" s="270"/>
      <c r="N284" s="271"/>
      <c r="O284" s="271"/>
      <c r="P284" s="271"/>
      <c r="Q284" s="271"/>
      <c r="R284" s="271"/>
      <c r="S284" s="271"/>
      <c r="T284" s="27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3" t="s">
        <v>144</v>
      </c>
      <c r="AU284" s="273" t="s">
        <v>92</v>
      </c>
      <c r="AV284" s="14" t="s">
        <v>92</v>
      </c>
      <c r="AW284" s="14" t="s">
        <v>37</v>
      </c>
      <c r="AX284" s="14" t="s">
        <v>90</v>
      </c>
      <c r="AY284" s="273" t="s">
        <v>133</v>
      </c>
    </row>
    <row r="285" spans="1:63" s="12" customFormat="1" ht="22.8" customHeight="1">
      <c r="A285" s="12"/>
      <c r="B285" s="220"/>
      <c r="C285" s="221"/>
      <c r="D285" s="222" t="s">
        <v>81</v>
      </c>
      <c r="E285" s="234" t="s">
        <v>157</v>
      </c>
      <c r="F285" s="234" t="s">
        <v>370</v>
      </c>
      <c r="G285" s="221"/>
      <c r="H285" s="221"/>
      <c r="I285" s="224"/>
      <c r="J285" s="235">
        <f>BK285</f>
        <v>0</v>
      </c>
      <c r="K285" s="221"/>
      <c r="L285" s="226"/>
      <c r="M285" s="227"/>
      <c r="N285" s="228"/>
      <c r="O285" s="228"/>
      <c r="P285" s="229">
        <f>SUM(P286:P295)</f>
        <v>0</v>
      </c>
      <c r="Q285" s="228"/>
      <c r="R285" s="229">
        <f>SUM(R286:R295)</f>
        <v>6.257000000000001</v>
      </c>
      <c r="S285" s="228"/>
      <c r="T285" s="230">
        <f>SUM(T286:T295)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31" t="s">
        <v>90</v>
      </c>
      <c r="AT285" s="232" t="s">
        <v>81</v>
      </c>
      <c r="AU285" s="232" t="s">
        <v>90</v>
      </c>
      <c r="AY285" s="231" t="s">
        <v>133</v>
      </c>
      <c r="BK285" s="233">
        <f>SUM(BK286:BK295)</f>
        <v>0</v>
      </c>
    </row>
    <row r="286" spans="1:65" s="2" customFormat="1" ht="24" customHeight="1">
      <c r="A286" s="39"/>
      <c r="B286" s="40"/>
      <c r="C286" s="236" t="s">
        <v>371</v>
      </c>
      <c r="D286" s="236" t="s">
        <v>135</v>
      </c>
      <c r="E286" s="237" t="s">
        <v>372</v>
      </c>
      <c r="F286" s="238" t="s">
        <v>373</v>
      </c>
      <c r="G286" s="239" t="s">
        <v>374</v>
      </c>
      <c r="H286" s="240">
        <v>1</v>
      </c>
      <c r="I286" s="241"/>
      <c r="J286" s="242">
        <f>ROUND(I286*H286,2)</f>
        <v>0</v>
      </c>
      <c r="K286" s="238" t="s">
        <v>1</v>
      </c>
      <c r="L286" s="45"/>
      <c r="M286" s="243" t="s">
        <v>1</v>
      </c>
      <c r="N286" s="244" t="s">
        <v>47</v>
      </c>
      <c r="O286" s="92"/>
      <c r="P286" s="245">
        <f>O286*H286</f>
        <v>0</v>
      </c>
      <c r="Q286" s="245">
        <v>0.057</v>
      </c>
      <c r="R286" s="245">
        <f>Q286*H286</f>
        <v>0.057</v>
      </c>
      <c r="S286" s="245">
        <v>0</v>
      </c>
      <c r="T286" s="246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7" t="s">
        <v>140</v>
      </c>
      <c r="AT286" s="247" t="s">
        <v>135</v>
      </c>
      <c r="AU286" s="247" t="s">
        <v>92</v>
      </c>
      <c r="AY286" s="18" t="s">
        <v>133</v>
      </c>
      <c r="BE286" s="248">
        <f>IF(N286="základní",J286,0)</f>
        <v>0</v>
      </c>
      <c r="BF286" s="248">
        <f>IF(N286="snížená",J286,0)</f>
        <v>0</v>
      </c>
      <c r="BG286" s="248">
        <f>IF(N286="zákl. přenesená",J286,0)</f>
        <v>0</v>
      </c>
      <c r="BH286" s="248">
        <f>IF(N286="sníž. přenesená",J286,0)</f>
        <v>0</v>
      </c>
      <c r="BI286" s="248">
        <f>IF(N286="nulová",J286,0)</f>
        <v>0</v>
      </c>
      <c r="BJ286" s="18" t="s">
        <v>90</v>
      </c>
      <c r="BK286" s="248">
        <f>ROUND(I286*H286,2)</f>
        <v>0</v>
      </c>
      <c r="BL286" s="18" t="s">
        <v>140</v>
      </c>
      <c r="BM286" s="247" t="s">
        <v>375</v>
      </c>
    </row>
    <row r="287" spans="1:51" s="14" customFormat="1" ht="12">
      <c r="A287" s="14"/>
      <c r="B287" s="263"/>
      <c r="C287" s="264"/>
      <c r="D287" s="249" t="s">
        <v>144</v>
      </c>
      <c r="E287" s="265" t="s">
        <v>1</v>
      </c>
      <c r="F287" s="266" t="s">
        <v>376</v>
      </c>
      <c r="G287" s="264"/>
      <c r="H287" s="267">
        <v>1</v>
      </c>
      <c r="I287" s="268"/>
      <c r="J287" s="264"/>
      <c r="K287" s="264"/>
      <c r="L287" s="269"/>
      <c r="M287" s="270"/>
      <c r="N287" s="271"/>
      <c r="O287" s="271"/>
      <c r="P287" s="271"/>
      <c r="Q287" s="271"/>
      <c r="R287" s="271"/>
      <c r="S287" s="271"/>
      <c r="T287" s="27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3" t="s">
        <v>144</v>
      </c>
      <c r="AU287" s="273" t="s">
        <v>92</v>
      </c>
      <c r="AV287" s="14" t="s">
        <v>92</v>
      </c>
      <c r="AW287" s="14" t="s">
        <v>37</v>
      </c>
      <c r="AX287" s="14" t="s">
        <v>90</v>
      </c>
      <c r="AY287" s="273" t="s">
        <v>133</v>
      </c>
    </row>
    <row r="288" spans="1:65" s="2" customFormat="1" ht="16.5" customHeight="1">
      <c r="A288" s="39"/>
      <c r="B288" s="40"/>
      <c r="C288" s="296" t="s">
        <v>377</v>
      </c>
      <c r="D288" s="296" t="s">
        <v>324</v>
      </c>
      <c r="E288" s="297" t="s">
        <v>378</v>
      </c>
      <c r="F288" s="298" t="s">
        <v>379</v>
      </c>
      <c r="G288" s="299" t="s">
        <v>374</v>
      </c>
      <c r="H288" s="300">
        <v>1</v>
      </c>
      <c r="I288" s="301"/>
      <c r="J288" s="302">
        <f>ROUND(I288*H288,2)</f>
        <v>0</v>
      </c>
      <c r="K288" s="298" t="s">
        <v>1</v>
      </c>
      <c r="L288" s="303"/>
      <c r="M288" s="304" t="s">
        <v>1</v>
      </c>
      <c r="N288" s="305" t="s">
        <v>47</v>
      </c>
      <c r="O288" s="92"/>
      <c r="P288" s="245">
        <f>O288*H288</f>
        <v>0</v>
      </c>
      <c r="Q288" s="245">
        <v>6.2</v>
      </c>
      <c r="R288" s="245">
        <f>Q288*H288</f>
        <v>6.2</v>
      </c>
      <c r="S288" s="245">
        <v>0</v>
      </c>
      <c r="T288" s="246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7" t="s">
        <v>186</v>
      </c>
      <c r="AT288" s="247" t="s">
        <v>324</v>
      </c>
      <c r="AU288" s="247" t="s">
        <v>92</v>
      </c>
      <c r="AY288" s="18" t="s">
        <v>133</v>
      </c>
      <c r="BE288" s="248">
        <f>IF(N288="základní",J288,0)</f>
        <v>0</v>
      </c>
      <c r="BF288" s="248">
        <f>IF(N288="snížená",J288,0)</f>
        <v>0</v>
      </c>
      <c r="BG288" s="248">
        <f>IF(N288="zákl. přenesená",J288,0)</f>
        <v>0</v>
      </c>
      <c r="BH288" s="248">
        <f>IF(N288="sníž. přenesená",J288,0)</f>
        <v>0</v>
      </c>
      <c r="BI288" s="248">
        <f>IF(N288="nulová",J288,0)</f>
        <v>0</v>
      </c>
      <c r="BJ288" s="18" t="s">
        <v>90</v>
      </c>
      <c r="BK288" s="248">
        <f>ROUND(I288*H288,2)</f>
        <v>0</v>
      </c>
      <c r="BL288" s="18" t="s">
        <v>140</v>
      </c>
      <c r="BM288" s="247" t="s">
        <v>380</v>
      </c>
    </row>
    <row r="289" spans="1:51" s="13" customFormat="1" ht="12">
      <c r="A289" s="13"/>
      <c r="B289" s="253"/>
      <c r="C289" s="254"/>
      <c r="D289" s="249" t="s">
        <v>144</v>
      </c>
      <c r="E289" s="255" t="s">
        <v>1</v>
      </c>
      <c r="F289" s="256" t="s">
        <v>381</v>
      </c>
      <c r="G289" s="254"/>
      <c r="H289" s="255" t="s">
        <v>1</v>
      </c>
      <c r="I289" s="257"/>
      <c r="J289" s="254"/>
      <c r="K289" s="254"/>
      <c r="L289" s="258"/>
      <c r="M289" s="259"/>
      <c r="N289" s="260"/>
      <c r="O289" s="260"/>
      <c r="P289" s="260"/>
      <c r="Q289" s="260"/>
      <c r="R289" s="260"/>
      <c r="S289" s="260"/>
      <c r="T289" s="26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2" t="s">
        <v>144</v>
      </c>
      <c r="AU289" s="262" t="s">
        <v>92</v>
      </c>
      <c r="AV289" s="13" t="s">
        <v>90</v>
      </c>
      <c r="AW289" s="13" t="s">
        <v>37</v>
      </c>
      <c r="AX289" s="13" t="s">
        <v>82</v>
      </c>
      <c r="AY289" s="262" t="s">
        <v>133</v>
      </c>
    </row>
    <row r="290" spans="1:51" s="13" customFormat="1" ht="12">
      <c r="A290" s="13"/>
      <c r="B290" s="253"/>
      <c r="C290" s="254"/>
      <c r="D290" s="249" t="s">
        <v>144</v>
      </c>
      <c r="E290" s="255" t="s">
        <v>1</v>
      </c>
      <c r="F290" s="256" t="s">
        <v>382</v>
      </c>
      <c r="G290" s="254"/>
      <c r="H290" s="255" t="s">
        <v>1</v>
      </c>
      <c r="I290" s="257"/>
      <c r="J290" s="254"/>
      <c r="K290" s="254"/>
      <c r="L290" s="258"/>
      <c r="M290" s="259"/>
      <c r="N290" s="260"/>
      <c r="O290" s="260"/>
      <c r="P290" s="260"/>
      <c r="Q290" s="260"/>
      <c r="R290" s="260"/>
      <c r="S290" s="260"/>
      <c r="T290" s="26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2" t="s">
        <v>144</v>
      </c>
      <c r="AU290" s="262" t="s">
        <v>92</v>
      </c>
      <c r="AV290" s="13" t="s">
        <v>90</v>
      </c>
      <c r="AW290" s="13" t="s">
        <v>37</v>
      </c>
      <c r="AX290" s="13" t="s">
        <v>82</v>
      </c>
      <c r="AY290" s="262" t="s">
        <v>133</v>
      </c>
    </row>
    <row r="291" spans="1:51" s="13" customFormat="1" ht="12">
      <c r="A291" s="13"/>
      <c r="B291" s="253"/>
      <c r="C291" s="254"/>
      <c r="D291" s="249" t="s">
        <v>144</v>
      </c>
      <c r="E291" s="255" t="s">
        <v>1</v>
      </c>
      <c r="F291" s="256" t="s">
        <v>383</v>
      </c>
      <c r="G291" s="254"/>
      <c r="H291" s="255" t="s">
        <v>1</v>
      </c>
      <c r="I291" s="257"/>
      <c r="J291" s="254"/>
      <c r="K291" s="254"/>
      <c r="L291" s="258"/>
      <c r="M291" s="259"/>
      <c r="N291" s="260"/>
      <c r="O291" s="260"/>
      <c r="P291" s="260"/>
      <c r="Q291" s="260"/>
      <c r="R291" s="260"/>
      <c r="S291" s="260"/>
      <c r="T291" s="26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2" t="s">
        <v>144</v>
      </c>
      <c r="AU291" s="262" t="s">
        <v>92</v>
      </c>
      <c r="AV291" s="13" t="s">
        <v>90</v>
      </c>
      <c r="AW291" s="13" t="s">
        <v>37</v>
      </c>
      <c r="AX291" s="13" t="s">
        <v>82</v>
      </c>
      <c r="AY291" s="262" t="s">
        <v>133</v>
      </c>
    </row>
    <row r="292" spans="1:51" s="13" customFormat="1" ht="12">
      <c r="A292" s="13"/>
      <c r="B292" s="253"/>
      <c r="C292" s="254"/>
      <c r="D292" s="249" t="s">
        <v>144</v>
      </c>
      <c r="E292" s="255" t="s">
        <v>1</v>
      </c>
      <c r="F292" s="256" t="s">
        <v>384</v>
      </c>
      <c r="G292" s="254"/>
      <c r="H292" s="255" t="s">
        <v>1</v>
      </c>
      <c r="I292" s="257"/>
      <c r="J292" s="254"/>
      <c r="K292" s="254"/>
      <c r="L292" s="258"/>
      <c r="M292" s="259"/>
      <c r="N292" s="260"/>
      <c r="O292" s="260"/>
      <c r="P292" s="260"/>
      <c r="Q292" s="260"/>
      <c r="R292" s="260"/>
      <c r="S292" s="260"/>
      <c r="T292" s="26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2" t="s">
        <v>144</v>
      </c>
      <c r="AU292" s="262" t="s">
        <v>92</v>
      </c>
      <c r="AV292" s="13" t="s">
        <v>90</v>
      </c>
      <c r="AW292" s="13" t="s">
        <v>37</v>
      </c>
      <c r="AX292" s="13" t="s">
        <v>82</v>
      </c>
      <c r="AY292" s="262" t="s">
        <v>133</v>
      </c>
    </row>
    <row r="293" spans="1:51" s="13" customFormat="1" ht="12">
      <c r="A293" s="13"/>
      <c r="B293" s="253"/>
      <c r="C293" s="254"/>
      <c r="D293" s="249" t="s">
        <v>144</v>
      </c>
      <c r="E293" s="255" t="s">
        <v>1</v>
      </c>
      <c r="F293" s="256" t="s">
        <v>385</v>
      </c>
      <c r="G293" s="254"/>
      <c r="H293" s="255" t="s">
        <v>1</v>
      </c>
      <c r="I293" s="257"/>
      <c r="J293" s="254"/>
      <c r="K293" s="254"/>
      <c r="L293" s="258"/>
      <c r="M293" s="259"/>
      <c r="N293" s="260"/>
      <c r="O293" s="260"/>
      <c r="P293" s="260"/>
      <c r="Q293" s="260"/>
      <c r="R293" s="260"/>
      <c r="S293" s="260"/>
      <c r="T293" s="26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2" t="s">
        <v>144</v>
      </c>
      <c r="AU293" s="262" t="s">
        <v>92</v>
      </c>
      <c r="AV293" s="13" t="s">
        <v>90</v>
      </c>
      <c r="AW293" s="13" t="s">
        <v>37</v>
      </c>
      <c r="AX293" s="13" t="s">
        <v>82</v>
      </c>
      <c r="AY293" s="262" t="s">
        <v>133</v>
      </c>
    </row>
    <row r="294" spans="1:51" s="13" customFormat="1" ht="12">
      <c r="A294" s="13"/>
      <c r="B294" s="253"/>
      <c r="C294" s="254"/>
      <c r="D294" s="249" t="s">
        <v>144</v>
      </c>
      <c r="E294" s="255" t="s">
        <v>1</v>
      </c>
      <c r="F294" s="256" t="s">
        <v>386</v>
      </c>
      <c r="G294" s="254"/>
      <c r="H294" s="255" t="s">
        <v>1</v>
      </c>
      <c r="I294" s="257"/>
      <c r="J294" s="254"/>
      <c r="K294" s="254"/>
      <c r="L294" s="258"/>
      <c r="M294" s="259"/>
      <c r="N294" s="260"/>
      <c r="O294" s="260"/>
      <c r="P294" s="260"/>
      <c r="Q294" s="260"/>
      <c r="R294" s="260"/>
      <c r="S294" s="260"/>
      <c r="T294" s="26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2" t="s">
        <v>144</v>
      </c>
      <c r="AU294" s="262" t="s">
        <v>92</v>
      </c>
      <c r="AV294" s="13" t="s">
        <v>90</v>
      </c>
      <c r="AW294" s="13" t="s">
        <v>37</v>
      </c>
      <c r="AX294" s="13" t="s">
        <v>82</v>
      </c>
      <c r="AY294" s="262" t="s">
        <v>133</v>
      </c>
    </row>
    <row r="295" spans="1:51" s="14" customFormat="1" ht="12">
      <c r="A295" s="14"/>
      <c r="B295" s="263"/>
      <c r="C295" s="264"/>
      <c r="D295" s="249" t="s">
        <v>144</v>
      </c>
      <c r="E295" s="265" t="s">
        <v>1</v>
      </c>
      <c r="F295" s="266" t="s">
        <v>90</v>
      </c>
      <c r="G295" s="264"/>
      <c r="H295" s="267">
        <v>1</v>
      </c>
      <c r="I295" s="268"/>
      <c r="J295" s="264"/>
      <c r="K295" s="264"/>
      <c r="L295" s="269"/>
      <c r="M295" s="270"/>
      <c r="N295" s="271"/>
      <c r="O295" s="271"/>
      <c r="P295" s="271"/>
      <c r="Q295" s="271"/>
      <c r="R295" s="271"/>
      <c r="S295" s="271"/>
      <c r="T295" s="27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3" t="s">
        <v>144</v>
      </c>
      <c r="AU295" s="273" t="s">
        <v>92</v>
      </c>
      <c r="AV295" s="14" t="s">
        <v>92</v>
      </c>
      <c r="AW295" s="14" t="s">
        <v>37</v>
      </c>
      <c r="AX295" s="14" t="s">
        <v>90</v>
      </c>
      <c r="AY295" s="273" t="s">
        <v>133</v>
      </c>
    </row>
    <row r="296" spans="1:63" s="12" customFormat="1" ht="22.8" customHeight="1">
      <c r="A296" s="12"/>
      <c r="B296" s="220"/>
      <c r="C296" s="221"/>
      <c r="D296" s="222" t="s">
        <v>81</v>
      </c>
      <c r="E296" s="234" t="s">
        <v>140</v>
      </c>
      <c r="F296" s="234" t="s">
        <v>387</v>
      </c>
      <c r="G296" s="221"/>
      <c r="H296" s="221"/>
      <c r="I296" s="224"/>
      <c r="J296" s="235">
        <f>BK296</f>
        <v>0</v>
      </c>
      <c r="K296" s="221"/>
      <c r="L296" s="226"/>
      <c r="M296" s="227"/>
      <c r="N296" s="228"/>
      <c r="O296" s="228"/>
      <c r="P296" s="229">
        <f>SUM(P297:P318)</f>
        <v>0</v>
      </c>
      <c r="Q296" s="228"/>
      <c r="R296" s="229">
        <f>SUM(R297:R318)</f>
        <v>0.0107124</v>
      </c>
      <c r="S296" s="228"/>
      <c r="T296" s="230">
        <f>SUM(T297:T318)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31" t="s">
        <v>90</v>
      </c>
      <c r="AT296" s="232" t="s">
        <v>81</v>
      </c>
      <c r="AU296" s="232" t="s">
        <v>90</v>
      </c>
      <c r="AY296" s="231" t="s">
        <v>133</v>
      </c>
      <c r="BK296" s="233">
        <f>SUM(BK297:BK318)</f>
        <v>0</v>
      </c>
    </row>
    <row r="297" spans="1:65" s="2" customFormat="1" ht="36" customHeight="1">
      <c r="A297" s="39"/>
      <c r="B297" s="40"/>
      <c r="C297" s="236" t="s">
        <v>388</v>
      </c>
      <c r="D297" s="236" t="s">
        <v>135</v>
      </c>
      <c r="E297" s="237" t="s">
        <v>389</v>
      </c>
      <c r="F297" s="238" t="s">
        <v>390</v>
      </c>
      <c r="G297" s="239" t="s">
        <v>138</v>
      </c>
      <c r="H297" s="240">
        <v>4.14</v>
      </c>
      <c r="I297" s="241"/>
      <c r="J297" s="242">
        <f>ROUND(I297*H297,2)</f>
        <v>0</v>
      </c>
      <c r="K297" s="238" t="s">
        <v>139</v>
      </c>
      <c r="L297" s="45"/>
      <c r="M297" s="243" t="s">
        <v>1</v>
      </c>
      <c r="N297" s="244" t="s">
        <v>47</v>
      </c>
      <c r="O297" s="92"/>
      <c r="P297" s="245">
        <f>O297*H297</f>
        <v>0</v>
      </c>
      <c r="Q297" s="245">
        <v>0</v>
      </c>
      <c r="R297" s="245">
        <f>Q297*H297</f>
        <v>0</v>
      </c>
      <c r="S297" s="245">
        <v>0</v>
      </c>
      <c r="T297" s="246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7" t="s">
        <v>140</v>
      </c>
      <c r="AT297" s="247" t="s">
        <v>135</v>
      </c>
      <c r="AU297" s="247" t="s">
        <v>92</v>
      </c>
      <c r="AY297" s="18" t="s">
        <v>133</v>
      </c>
      <c r="BE297" s="248">
        <f>IF(N297="základní",J297,0)</f>
        <v>0</v>
      </c>
      <c r="BF297" s="248">
        <f>IF(N297="snížená",J297,0)</f>
        <v>0</v>
      </c>
      <c r="BG297" s="248">
        <f>IF(N297="zákl. přenesená",J297,0)</f>
        <v>0</v>
      </c>
      <c r="BH297" s="248">
        <f>IF(N297="sníž. přenesená",J297,0)</f>
        <v>0</v>
      </c>
      <c r="BI297" s="248">
        <f>IF(N297="nulová",J297,0)</f>
        <v>0</v>
      </c>
      <c r="BJ297" s="18" t="s">
        <v>90</v>
      </c>
      <c r="BK297" s="248">
        <f>ROUND(I297*H297,2)</f>
        <v>0</v>
      </c>
      <c r="BL297" s="18" t="s">
        <v>140</v>
      </c>
      <c r="BM297" s="247" t="s">
        <v>391</v>
      </c>
    </row>
    <row r="298" spans="1:51" s="13" customFormat="1" ht="12">
      <c r="A298" s="13"/>
      <c r="B298" s="253"/>
      <c r="C298" s="254"/>
      <c r="D298" s="249" t="s">
        <v>144</v>
      </c>
      <c r="E298" s="255" t="s">
        <v>1</v>
      </c>
      <c r="F298" s="256" t="s">
        <v>392</v>
      </c>
      <c r="G298" s="254"/>
      <c r="H298" s="255" t="s">
        <v>1</v>
      </c>
      <c r="I298" s="257"/>
      <c r="J298" s="254"/>
      <c r="K298" s="254"/>
      <c r="L298" s="258"/>
      <c r="M298" s="259"/>
      <c r="N298" s="260"/>
      <c r="O298" s="260"/>
      <c r="P298" s="260"/>
      <c r="Q298" s="260"/>
      <c r="R298" s="260"/>
      <c r="S298" s="260"/>
      <c r="T298" s="26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2" t="s">
        <v>144</v>
      </c>
      <c r="AU298" s="262" t="s">
        <v>92</v>
      </c>
      <c r="AV298" s="13" t="s">
        <v>90</v>
      </c>
      <c r="AW298" s="13" t="s">
        <v>37</v>
      </c>
      <c r="AX298" s="13" t="s">
        <v>82</v>
      </c>
      <c r="AY298" s="262" t="s">
        <v>133</v>
      </c>
    </row>
    <row r="299" spans="1:51" s="14" customFormat="1" ht="12">
      <c r="A299" s="14"/>
      <c r="B299" s="263"/>
      <c r="C299" s="264"/>
      <c r="D299" s="249" t="s">
        <v>144</v>
      </c>
      <c r="E299" s="265" t="s">
        <v>1</v>
      </c>
      <c r="F299" s="266" t="s">
        <v>393</v>
      </c>
      <c r="G299" s="264"/>
      <c r="H299" s="267">
        <v>4.14</v>
      </c>
      <c r="I299" s="268"/>
      <c r="J299" s="264"/>
      <c r="K299" s="264"/>
      <c r="L299" s="269"/>
      <c r="M299" s="270"/>
      <c r="N299" s="271"/>
      <c r="O299" s="271"/>
      <c r="P299" s="271"/>
      <c r="Q299" s="271"/>
      <c r="R299" s="271"/>
      <c r="S299" s="271"/>
      <c r="T299" s="27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3" t="s">
        <v>144</v>
      </c>
      <c r="AU299" s="273" t="s">
        <v>92</v>
      </c>
      <c r="AV299" s="14" t="s">
        <v>92</v>
      </c>
      <c r="AW299" s="14" t="s">
        <v>37</v>
      </c>
      <c r="AX299" s="14" t="s">
        <v>90</v>
      </c>
      <c r="AY299" s="273" t="s">
        <v>133</v>
      </c>
    </row>
    <row r="300" spans="1:65" s="2" customFormat="1" ht="24" customHeight="1">
      <c r="A300" s="39"/>
      <c r="B300" s="40"/>
      <c r="C300" s="236" t="s">
        <v>394</v>
      </c>
      <c r="D300" s="236" t="s">
        <v>135</v>
      </c>
      <c r="E300" s="237" t="s">
        <v>395</v>
      </c>
      <c r="F300" s="238" t="s">
        <v>396</v>
      </c>
      <c r="G300" s="239" t="s">
        <v>189</v>
      </c>
      <c r="H300" s="240">
        <v>0.5</v>
      </c>
      <c r="I300" s="241"/>
      <c r="J300" s="242">
        <f>ROUND(I300*H300,2)</f>
        <v>0</v>
      </c>
      <c r="K300" s="238" t="s">
        <v>139</v>
      </c>
      <c r="L300" s="45"/>
      <c r="M300" s="243" t="s">
        <v>1</v>
      </c>
      <c r="N300" s="244" t="s">
        <v>47</v>
      </c>
      <c r="O300" s="92"/>
      <c r="P300" s="245">
        <f>O300*H300</f>
        <v>0</v>
      </c>
      <c r="Q300" s="245">
        <v>0</v>
      </c>
      <c r="R300" s="245">
        <f>Q300*H300</f>
        <v>0</v>
      </c>
      <c r="S300" s="245">
        <v>0</v>
      </c>
      <c r="T300" s="246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7" t="s">
        <v>140</v>
      </c>
      <c r="AT300" s="247" t="s">
        <v>135</v>
      </c>
      <c r="AU300" s="247" t="s">
        <v>92</v>
      </c>
      <c r="AY300" s="18" t="s">
        <v>133</v>
      </c>
      <c r="BE300" s="248">
        <f>IF(N300="základní",J300,0)</f>
        <v>0</v>
      </c>
      <c r="BF300" s="248">
        <f>IF(N300="snížená",J300,0)</f>
        <v>0</v>
      </c>
      <c r="BG300" s="248">
        <f>IF(N300="zákl. přenesená",J300,0)</f>
        <v>0</v>
      </c>
      <c r="BH300" s="248">
        <f>IF(N300="sníž. přenesená",J300,0)</f>
        <v>0</v>
      </c>
      <c r="BI300" s="248">
        <f>IF(N300="nulová",J300,0)</f>
        <v>0</v>
      </c>
      <c r="BJ300" s="18" t="s">
        <v>90</v>
      </c>
      <c r="BK300" s="248">
        <f>ROUND(I300*H300,2)</f>
        <v>0</v>
      </c>
      <c r="BL300" s="18" t="s">
        <v>140</v>
      </c>
      <c r="BM300" s="247" t="s">
        <v>397</v>
      </c>
    </row>
    <row r="301" spans="1:51" s="13" customFormat="1" ht="12">
      <c r="A301" s="13"/>
      <c r="B301" s="253"/>
      <c r="C301" s="254"/>
      <c r="D301" s="249" t="s">
        <v>144</v>
      </c>
      <c r="E301" s="255" t="s">
        <v>1</v>
      </c>
      <c r="F301" s="256" t="s">
        <v>398</v>
      </c>
      <c r="G301" s="254"/>
      <c r="H301" s="255" t="s">
        <v>1</v>
      </c>
      <c r="I301" s="257"/>
      <c r="J301" s="254"/>
      <c r="K301" s="254"/>
      <c r="L301" s="258"/>
      <c r="M301" s="259"/>
      <c r="N301" s="260"/>
      <c r="O301" s="260"/>
      <c r="P301" s="260"/>
      <c r="Q301" s="260"/>
      <c r="R301" s="260"/>
      <c r="S301" s="260"/>
      <c r="T301" s="26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2" t="s">
        <v>144</v>
      </c>
      <c r="AU301" s="262" t="s">
        <v>92</v>
      </c>
      <c r="AV301" s="13" t="s">
        <v>90</v>
      </c>
      <c r="AW301" s="13" t="s">
        <v>37</v>
      </c>
      <c r="AX301" s="13" t="s">
        <v>82</v>
      </c>
      <c r="AY301" s="262" t="s">
        <v>133</v>
      </c>
    </row>
    <row r="302" spans="1:51" s="14" customFormat="1" ht="12">
      <c r="A302" s="14"/>
      <c r="B302" s="263"/>
      <c r="C302" s="264"/>
      <c r="D302" s="249" t="s">
        <v>144</v>
      </c>
      <c r="E302" s="265" t="s">
        <v>1</v>
      </c>
      <c r="F302" s="266" t="s">
        <v>399</v>
      </c>
      <c r="G302" s="264"/>
      <c r="H302" s="267">
        <v>0.5</v>
      </c>
      <c r="I302" s="268"/>
      <c r="J302" s="264"/>
      <c r="K302" s="264"/>
      <c r="L302" s="269"/>
      <c r="M302" s="270"/>
      <c r="N302" s="271"/>
      <c r="O302" s="271"/>
      <c r="P302" s="271"/>
      <c r="Q302" s="271"/>
      <c r="R302" s="271"/>
      <c r="S302" s="271"/>
      <c r="T302" s="27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3" t="s">
        <v>144</v>
      </c>
      <c r="AU302" s="273" t="s">
        <v>92</v>
      </c>
      <c r="AV302" s="14" t="s">
        <v>92</v>
      </c>
      <c r="AW302" s="14" t="s">
        <v>37</v>
      </c>
      <c r="AX302" s="14" t="s">
        <v>90</v>
      </c>
      <c r="AY302" s="273" t="s">
        <v>133</v>
      </c>
    </row>
    <row r="303" spans="1:65" s="2" customFormat="1" ht="24" customHeight="1">
      <c r="A303" s="39"/>
      <c r="B303" s="40"/>
      <c r="C303" s="236" t="s">
        <v>400</v>
      </c>
      <c r="D303" s="236" t="s">
        <v>135</v>
      </c>
      <c r="E303" s="237" t="s">
        <v>401</v>
      </c>
      <c r="F303" s="238" t="s">
        <v>402</v>
      </c>
      <c r="G303" s="239" t="s">
        <v>189</v>
      </c>
      <c r="H303" s="240">
        <v>112</v>
      </c>
      <c r="I303" s="241"/>
      <c r="J303" s="242">
        <f>ROUND(I303*H303,2)</f>
        <v>0</v>
      </c>
      <c r="K303" s="238" t="s">
        <v>139</v>
      </c>
      <c r="L303" s="45"/>
      <c r="M303" s="243" t="s">
        <v>1</v>
      </c>
      <c r="N303" s="244" t="s">
        <v>47</v>
      </c>
      <c r="O303" s="92"/>
      <c r="P303" s="245">
        <f>O303*H303</f>
        <v>0</v>
      </c>
      <c r="Q303" s="245">
        <v>0</v>
      </c>
      <c r="R303" s="245">
        <f>Q303*H303</f>
        <v>0</v>
      </c>
      <c r="S303" s="245">
        <v>0</v>
      </c>
      <c r="T303" s="246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7" t="s">
        <v>140</v>
      </c>
      <c r="AT303" s="247" t="s">
        <v>135</v>
      </c>
      <c r="AU303" s="247" t="s">
        <v>92</v>
      </c>
      <c r="AY303" s="18" t="s">
        <v>133</v>
      </c>
      <c r="BE303" s="248">
        <f>IF(N303="základní",J303,0)</f>
        <v>0</v>
      </c>
      <c r="BF303" s="248">
        <f>IF(N303="snížená",J303,0)</f>
        <v>0</v>
      </c>
      <c r="BG303" s="248">
        <f>IF(N303="zákl. přenesená",J303,0)</f>
        <v>0</v>
      </c>
      <c r="BH303" s="248">
        <f>IF(N303="sníž. přenesená",J303,0)</f>
        <v>0</v>
      </c>
      <c r="BI303" s="248">
        <f>IF(N303="nulová",J303,0)</f>
        <v>0</v>
      </c>
      <c r="BJ303" s="18" t="s">
        <v>90</v>
      </c>
      <c r="BK303" s="248">
        <f>ROUND(I303*H303,2)</f>
        <v>0</v>
      </c>
      <c r="BL303" s="18" t="s">
        <v>140</v>
      </c>
      <c r="BM303" s="247" t="s">
        <v>403</v>
      </c>
    </row>
    <row r="304" spans="1:51" s="13" customFormat="1" ht="12">
      <c r="A304" s="13"/>
      <c r="B304" s="253"/>
      <c r="C304" s="254"/>
      <c r="D304" s="249" t="s">
        <v>144</v>
      </c>
      <c r="E304" s="255" t="s">
        <v>1</v>
      </c>
      <c r="F304" s="256" t="s">
        <v>224</v>
      </c>
      <c r="G304" s="254"/>
      <c r="H304" s="255" t="s">
        <v>1</v>
      </c>
      <c r="I304" s="257"/>
      <c r="J304" s="254"/>
      <c r="K304" s="254"/>
      <c r="L304" s="258"/>
      <c r="M304" s="259"/>
      <c r="N304" s="260"/>
      <c r="O304" s="260"/>
      <c r="P304" s="260"/>
      <c r="Q304" s="260"/>
      <c r="R304" s="260"/>
      <c r="S304" s="260"/>
      <c r="T304" s="26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2" t="s">
        <v>144</v>
      </c>
      <c r="AU304" s="262" t="s">
        <v>92</v>
      </c>
      <c r="AV304" s="13" t="s">
        <v>90</v>
      </c>
      <c r="AW304" s="13" t="s">
        <v>37</v>
      </c>
      <c r="AX304" s="13" t="s">
        <v>82</v>
      </c>
      <c r="AY304" s="262" t="s">
        <v>133</v>
      </c>
    </row>
    <row r="305" spans="1:51" s="13" customFormat="1" ht="12">
      <c r="A305" s="13"/>
      <c r="B305" s="253"/>
      <c r="C305" s="254"/>
      <c r="D305" s="249" t="s">
        <v>144</v>
      </c>
      <c r="E305" s="255" t="s">
        <v>1</v>
      </c>
      <c r="F305" s="256" t="s">
        <v>225</v>
      </c>
      <c r="G305" s="254"/>
      <c r="H305" s="255" t="s">
        <v>1</v>
      </c>
      <c r="I305" s="257"/>
      <c r="J305" s="254"/>
      <c r="K305" s="254"/>
      <c r="L305" s="258"/>
      <c r="M305" s="259"/>
      <c r="N305" s="260"/>
      <c r="O305" s="260"/>
      <c r="P305" s="260"/>
      <c r="Q305" s="260"/>
      <c r="R305" s="260"/>
      <c r="S305" s="260"/>
      <c r="T305" s="26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2" t="s">
        <v>144</v>
      </c>
      <c r="AU305" s="262" t="s">
        <v>92</v>
      </c>
      <c r="AV305" s="13" t="s">
        <v>90</v>
      </c>
      <c r="AW305" s="13" t="s">
        <v>37</v>
      </c>
      <c r="AX305" s="13" t="s">
        <v>82</v>
      </c>
      <c r="AY305" s="262" t="s">
        <v>133</v>
      </c>
    </row>
    <row r="306" spans="1:51" s="14" customFormat="1" ht="12">
      <c r="A306" s="14"/>
      <c r="B306" s="263"/>
      <c r="C306" s="264"/>
      <c r="D306" s="249" t="s">
        <v>144</v>
      </c>
      <c r="E306" s="265" t="s">
        <v>1</v>
      </c>
      <c r="F306" s="266" t="s">
        <v>404</v>
      </c>
      <c r="G306" s="264"/>
      <c r="H306" s="267">
        <v>112</v>
      </c>
      <c r="I306" s="268"/>
      <c r="J306" s="264"/>
      <c r="K306" s="264"/>
      <c r="L306" s="269"/>
      <c r="M306" s="270"/>
      <c r="N306" s="271"/>
      <c r="O306" s="271"/>
      <c r="P306" s="271"/>
      <c r="Q306" s="271"/>
      <c r="R306" s="271"/>
      <c r="S306" s="271"/>
      <c r="T306" s="27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3" t="s">
        <v>144</v>
      </c>
      <c r="AU306" s="273" t="s">
        <v>92</v>
      </c>
      <c r="AV306" s="14" t="s">
        <v>92</v>
      </c>
      <c r="AW306" s="14" t="s">
        <v>37</v>
      </c>
      <c r="AX306" s="14" t="s">
        <v>90</v>
      </c>
      <c r="AY306" s="273" t="s">
        <v>133</v>
      </c>
    </row>
    <row r="307" spans="1:65" s="2" customFormat="1" ht="36" customHeight="1">
      <c r="A307" s="39"/>
      <c r="B307" s="40"/>
      <c r="C307" s="236" t="s">
        <v>405</v>
      </c>
      <c r="D307" s="236" t="s">
        <v>135</v>
      </c>
      <c r="E307" s="237" t="s">
        <v>406</v>
      </c>
      <c r="F307" s="238" t="s">
        <v>407</v>
      </c>
      <c r="G307" s="239" t="s">
        <v>189</v>
      </c>
      <c r="H307" s="240">
        <v>1.024</v>
      </c>
      <c r="I307" s="241"/>
      <c r="J307" s="242">
        <f>ROUND(I307*H307,2)</f>
        <v>0</v>
      </c>
      <c r="K307" s="238" t="s">
        <v>139</v>
      </c>
      <c r="L307" s="45"/>
      <c r="M307" s="243" t="s">
        <v>1</v>
      </c>
      <c r="N307" s="244" t="s">
        <v>47</v>
      </c>
      <c r="O307" s="92"/>
      <c r="P307" s="245">
        <f>O307*H307</f>
        <v>0</v>
      </c>
      <c r="Q307" s="245">
        <v>0</v>
      </c>
      <c r="R307" s="245">
        <f>Q307*H307</f>
        <v>0</v>
      </c>
      <c r="S307" s="245">
        <v>0</v>
      </c>
      <c r="T307" s="246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7" t="s">
        <v>140</v>
      </c>
      <c r="AT307" s="247" t="s">
        <v>135</v>
      </c>
      <c r="AU307" s="247" t="s">
        <v>92</v>
      </c>
      <c r="AY307" s="18" t="s">
        <v>133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18" t="s">
        <v>90</v>
      </c>
      <c r="BK307" s="248">
        <f>ROUND(I307*H307,2)</f>
        <v>0</v>
      </c>
      <c r="BL307" s="18" t="s">
        <v>140</v>
      </c>
      <c r="BM307" s="247" t="s">
        <v>408</v>
      </c>
    </row>
    <row r="308" spans="1:51" s="13" customFormat="1" ht="12">
      <c r="A308" s="13"/>
      <c r="B308" s="253"/>
      <c r="C308" s="254"/>
      <c r="D308" s="249" t="s">
        <v>144</v>
      </c>
      <c r="E308" s="255" t="s">
        <v>1</v>
      </c>
      <c r="F308" s="256" t="s">
        <v>368</v>
      </c>
      <c r="G308" s="254"/>
      <c r="H308" s="255" t="s">
        <v>1</v>
      </c>
      <c r="I308" s="257"/>
      <c r="J308" s="254"/>
      <c r="K308" s="254"/>
      <c r="L308" s="258"/>
      <c r="M308" s="259"/>
      <c r="N308" s="260"/>
      <c r="O308" s="260"/>
      <c r="P308" s="260"/>
      <c r="Q308" s="260"/>
      <c r="R308" s="260"/>
      <c r="S308" s="260"/>
      <c r="T308" s="26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2" t="s">
        <v>144</v>
      </c>
      <c r="AU308" s="262" t="s">
        <v>92</v>
      </c>
      <c r="AV308" s="13" t="s">
        <v>90</v>
      </c>
      <c r="AW308" s="13" t="s">
        <v>37</v>
      </c>
      <c r="AX308" s="13" t="s">
        <v>82</v>
      </c>
      <c r="AY308" s="262" t="s">
        <v>133</v>
      </c>
    </row>
    <row r="309" spans="1:51" s="14" customFormat="1" ht="12">
      <c r="A309" s="14"/>
      <c r="B309" s="263"/>
      <c r="C309" s="264"/>
      <c r="D309" s="249" t="s">
        <v>144</v>
      </c>
      <c r="E309" s="265" t="s">
        <v>1</v>
      </c>
      <c r="F309" s="266" t="s">
        <v>409</v>
      </c>
      <c r="G309" s="264"/>
      <c r="H309" s="267">
        <v>1.024</v>
      </c>
      <c r="I309" s="268"/>
      <c r="J309" s="264"/>
      <c r="K309" s="264"/>
      <c r="L309" s="269"/>
      <c r="M309" s="270"/>
      <c r="N309" s="271"/>
      <c r="O309" s="271"/>
      <c r="P309" s="271"/>
      <c r="Q309" s="271"/>
      <c r="R309" s="271"/>
      <c r="S309" s="271"/>
      <c r="T309" s="27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3" t="s">
        <v>144</v>
      </c>
      <c r="AU309" s="273" t="s">
        <v>92</v>
      </c>
      <c r="AV309" s="14" t="s">
        <v>92</v>
      </c>
      <c r="AW309" s="14" t="s">
        <v>37</v>
      </c>
      <c r="AX309" s="14" t="s">
        <v>90</v>
      </c>
      <c r="AY309" s="273" t="s">
        <v>133</v>
      </c>
    </row>
    <row r="310" spans="1:65" s="2" customFormat="1" ht="24" customHeight="1">
      <c r="A310" s="39"/>
      <c r="B310" s="40"/>
      <c r="C310" s="236" t="s">
        <v>410</v>
      </c>
      <c r="D310" s="236" t="s">
        <v>135</v>
      </c>
      <c r="E310" s="237" t="s">
        <v>411</v>
      </c>
      <c r="F310" s="238" t="s">
        <v>412</v>
      </c>
      <c r="G310" s="239" t="s">
        <v>189</v>
      </c>
      <c r="H310" s="240">
        <v>0.969</v>
      </c>
      <c r="I310" s="241"/>
      <c r="J310" s="242">
        <f>ROUND(I310*H310,2)</f>
        <v>0</v>
      </c>
      <c r="K310" s="238" t="s">
        <v>139</v>
      </c>
      <c r="L310" s="45"/>
      <c r="M310" s="243" t="s">
        <v>1</v>
      </c>
      <c r="N310" s="244" t="s">
        <v>47</v>
      </c>
      <c r="O310" s="92"/>
      <c r="P310" s="245">
        <f>O310*H310</f>
        <v>0</v>
      </c>
      <c r="Q310" s="245">
        <v>0</v>
      </c>
      <c r="R310" s="245">
        <f>Q310*H310</f>
        <v>0</v>
      </c>
      <c r="S310" s="245">
        <v>0</v>
      </c>
      <c r="T310" s="246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7" t="s">
        <v>140</v>
      </c>
      <c r="AT310" s="247" t="s">
        <v>135</v>
      </c>
      <c r="AU310" s="247" t="s">
        <v>92</v>
      </c>
      <c r="AY310" s="18" t="s">
        <v>133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18" t="s">
        <v>90</v>
      </c>
      <c r="BK310" s="248">
        <f>ROUND(I310*H310,2)</f>
        <v>0</v>
      </c>
      <c r="BL310" s="18" t="s">
        <v>140</v>
      </c>
      <c r="BM310" s="247" t="s">
        <v>413</v>
      </c>
    </row>
    <row r="311" spans="1:51" s="13" customFormat="1" ht="12">
      <c r="A311" s="13"/>
      <c r="B311" s="253"/>
      <c r="C311" s="254"/>
      <c r="D311" s="249" t="s">
        <v>144</v>
      </c>
      <c r="E311" s="255" t="s">
        <v>1</v>
      </c>
      <c r="F311" s="256" t="s">
        <v>414</v>
      </c>
      <c r="G311" s="254"/>
      <c r="H311" s="255" t="s">
        <v>1</v>
      </c>
      <c r="I311" s="257"/>
      <c r="J311" s="254"/>
      <c r="K311" s="254"/>
      <c r="L311" s="258"/>
      <c r="M311" s="259"/>
      <c r="N311" s="260"/>
      <c r="O311" s="260"/>
      <c r="P311" s="260"/>
      <c r="Q311" s="260"/>
      <c r="R311" s="260"/>
      <c r="S311" s="260"/>
      <c r="T311" s="26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2" t="s">
        <v>144</v>
      </c>
      <c r="AU311" s="262" t="s">
        <v>92</v>
      </c>
      <c r="AV311" s="13" t="s">
        <v>90</v>
      </c>
      <c r="AW311" s="13" t="s">
        <v>37</v>
      </c>
      <c r="AX311" s="13" t="s">
        <v>82</v>
      </c>
      <c r="AY311" s="262" t="s">
        <v>133</v>
      </c>
    </row>
    <row r="312" spans="1:51" s="14" customFormat="1" ht="12">
      <c r="A312" s="14"/>
      <c r="B312" s="263"/>
      <c r="C312" s="264"/>
      <c r="D312" s="249" t="s">
        <v>144</v>
      </c>
      <c r="E312" s="265" t="s">
        <v>1</v>
      </c>
      <c r="F312" s="266" t="s">
        <v>415</v>
      </c>
      <c r="G312" s="264"/>
      <c r="H312" s="267">
        <v>0.88</v>
      </c>
      <c r="I312" s="268"/>
      <c r="J312" s="264"/>
      <c r="K312" s="264"/>
      <c r="L312" s="269"/>
      <c r="M312" s="270"/>
      <c r="N312" s="271"/>
      <c r="O312" s="271"/>
      <c r="P312" s="271"/>
      <c r="Q312" s="271"/>
      <c r="R312" s="271"/>
      <c r="S312" s="271"/>
      <c r="T312" s="27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3" t="s">
        <v>144</v>
      </c>
      <c r="AU312" s="273" t="s">
        <v>92</v>
      </c>
      <c r="AV312" s="14" t="s">
        <v>92</v>
      </c>
      <c r="AW312" s="14" t="s">
        <v>37</v>
      </c>
      <c r="AX312" s="14" t="s">
        <v>82</v>
      </c>
      <c r="AY312" s="273" t="s">
        <v>133</v>
      </c>
    </row>
    <row r="313" spans="1:51" s="14" customFormat="1" ht="12">
      <c r="A313" s="14"/>
      <c r="B313" s="263"/>
      <c r="C313" s="264"/>
      <c r="D313" s="249" t="s">
        <v>144</v>
      </c>
      <c r="E313" s="265" t="s">
        <v>1</v>
      </c>
      <c r="F313" s="266" t="s">
        <v>416</v>
      </c>
      <c r="G313" s="264"/>
      <c r="H313" s="267">
        <v>0.023</v>
      </c>
      <c r="I313" s="268"/>
      <c r="J313" s="264"/>
      <c r="K313" s="264"/>
      <c r="L313" s="269"/>
      <c r="M313" s="270"/>
      <c r="N313" s="271"/>
      <c r="O313" s="271"/>
      <c r="P313" s="271"/>
      <c r="Q313" s="271"/>
      <c r="R313" s="271"/>
      <c r="S313" s="271"/>
      <c r="T313" s="27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3" t="s">
        <v>144</v>
      </c>
      <c r="AU313" s="273" t="s">
        <v>92</v>
      </c>
      <c r="AV313" s="14" t="s">
        <v>92</v>
      </c>
      <c r="AW313" s="14" t="s">
        <v>37</v>
      </c>
      <c r="AX313" s="14" t="s">
        <v>82</v>
      </c>
      <c r="AY313" s="273" t="s">
        <v>133</v>
      </c>
    </row>
    <row r="314" spans="1:51" s="14" customFormat="1" ht="12">
      <c r="A314" s="14"/>
      <c r="B314" s="263"/>
      <c r="C314" s="264"/>
      <c r="D314" s="249" t="s">
        <v>144</v>
      </c>
      <c r="E314" s="265" t="s">
        <v>1</v>
      </c>
      <c r="F314" s="266" t="s">
        <v>417</v>
      </c>
      <c r="G314" s="264"/>
      <c r="H314" s="267">
        <v>0.066</v>
      </c>
      <c r="I314" s="268"/>
      <c r="J314" s="264"/>
      <c r="K314" s="264"/>
      <c r="L314" s="269"/>
      <c r="M314" s="270"/>
      <c r="N314" s="271"/>
      <c r="O314" s="271"/>
      <c r="P314" s="271"/>
      <c r="Q314" s="271"/>
      <c r="R314" s="271"/>
      <c r="S314" s="271"/>
      <c r="T314" s="27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3" t="s">
        <v>144</v>
      </c>
      <c r="AU314" s="273" t="s">
        <v>92</v>
      </c>
      <c r="AV314" s="14" t="s">
        <v>92</v>
      </c>
      <c r="AW314" s="14" t="s">
        <v>37</v>
      </c>
      <c r="AX314" s="14" t="s">
        <v>82</v>
      </c>
      <c r="AY314" s="273" t="s">
        <v>133</v>
      </c>
    </row>
    <row r="315" spans="1:51" s="15" customFormat="1" ht="12">
      <c r="A315" s="15"/>
      <c r="B315" s="274"/>
      <c r="C315" s="275"/>
      <c r="D315" s="249" t="s">
        <v>144</v>
      </c>
      <c r="E315" s="276" t="s">
        <v>1</v>
      </c>
      <c r="F315" s="277" t="s">
        <v>149</v>
      </c>
      <c r="G315" s="275"/>
      <c r="H315" s="278">
        <v>0.969</v>
      </c>
      <c r="I315" s="279"/>
      <c r="J315" s="275"/>
      <c r="K315" s="275"/>
      <c r="L315" s="280"/>
      <c r="M315" s="281"/>
      <c r="N315" s="282"/>
      <c r="O315" s="282"/>
      <c r="P315" s="282"/>
      <c r="Q315" s="282"/>
      <c r="R315" s="282"/>
      <c r="S315" s="282"/>
      <c r="T315" s="283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84" t="s">
        <v>144</v>
      </c>
      <c r="AU315" s="284" t="s">
        <v>92</v>
      </c>
      <c r="AV315" s="15" t="s">
        <v>140</v>
      </c>
      <c r="AW315" s="15" t="s">
        <v>37</v>
      </c>
      <c r="AX315" s="15" t="s">
        <v>90</v>
      </c>
      <c r="AY315" s="284" t="s">
        <v>133</v>
      </c>
    </row>
    <row r="316" spans="1:65" s="2" customFormat="1" ht="36" customHeight="1">
      <c r="A316" s="39"/>
      <c r="B316" s="40"/>
      <c r="C316" s="236" t="s">
        <v>418</v>
      </c>
      <c r="D316" s="236" t="s">
        <v>135</v>
      </c>
      <c r="E316" s="237" t="s">
        <v>419</v>
      </c>
      <c r="F316" s="238" t="s">
        <v>420</v>
      </c>
      <c r="G316" s="239" t="s">
        <v>138</v>
      </c>
      <c r="H316" s="240">
        <v>1.695</v>
      </c>
      <c r="I316" s="241"/>
      <c r="J316" s="242">
        <f>ROUND(I316*H316,2)</f>
        <v>0</v>
      </c>
      <c r="K316" s="238" t="s">
        <v>139</v>
      </c>
      <c r="L316" s="45"/>
      <c r="M316" s="243" t="s">
        <v>1</v>
      </c>
      <c r="N316" s="244" t="s">
        <v>47</v>
      </c>
      <c r="O316" s="92"/>
      <c r="P316" s="245">
        <f>O316*H316</f>
        <v>0</v>
      </c>
      <c r="Q316" s="245">
        <v>0.00632</v>
      </c>
      <c r="R316" s="245">
        <f>Q316*H316</f>
        <v>0.0107124</v>
      </c>
      <c r="S316" s="245">
        <v>0</v>
      </c>
      <c r="T316" s="246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7" t="s">
        <v>140</v>
      </c>
      <c r="AT316" s="247" t="s">
        <v>135</v>
      </c>
      <c r="AU316" s="247" t="s">
        <v>92</v>
      </c>
      <c r="AY316" s="18" t="s">
        <v>133</v>
      </c>
      <c r="BE316" s="248">
        <f>IF(N316="základní",J316,0)</f>
        <v>0</v>
      </c>
      <c r="BF316" s="248">
        <f>IF(N316="snížená",J316,0)</f>
        <v>0</v>
      </c>
      <c r="BG316" s="248">
        <f>IF(N316="zákl. přenesená",J316,0)</f>
        <v>0</v>
      </c>
      <c r="BH316" s="248">
        <f>IF(N316="sníž. přenesená",J316,0)</f>
        <v>0</v>
      </c>
      <c r="BI316" s="248">
        <f>IF(N316="nulová",J316,0)</f>
        <v>0</v>
      </c>
      <c r="BJ316" s="18" t="s">
        <v>90</v>
      </c>
      <c r="BK316" s="248">
        <f>ROUND(I316*H316,2)</f>
        <v>0</v>
      </c>
      <c r="BL316" s="18" t="s">
        <v>140</v>
      </c>
      <c r="BM316" s="247" t="s">
        <v>421</v>
      </c>
    </row>
    <row r="317" spans="1:51" s="13" customFormat="1" ht="12">
      <c r="A317" s="13"/>
      <c r="B317" s="253"/>
      <c r="C317" s="254"/>
      <c r="D317" s="249" t="s">
        <v>144</v>
      </c>
      <c r="E317" s="255" t="s">
        <v>1</v>
      </c>
      <c r="F317" s="256" t="s">
        <v>368</v>
      </c>
      <c r="G317" s="254"/>
      <c r="H317" s="255" t="s">
        <v>1</v>
      </c>
      <c r="I317" s="257"/>
      <c r="J317" s="254"/>
      <c r="K317" s="254"/>
      <c r="L317" s="258"/>
      <c r="M317" s="259"/>
      <c r="N317" s="260"/>
      <c r="O317" s="260"/>
      <c r="P317" s="260"/>
      <c r="Q317" s="260"/>
      <c r="R317" s="260"/>
      <c r="S317" s="260"/>
      <c r="T317" s="26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2" t="s">
        <v>144</v>
      </c>
      <c r="AU317" s="262" t="s">
        <v>92</v>
      </c>
      <c r="AV317" s="13" t="s">
        <v>90</v>
      </c>
      <c r="AW317" s="13" t="s">
        <v>37</v>
      </c>
      <c r="AX317" s="13" t="s">
        <v>82</v>
      </c>
      <c r="AY317" s="262" t="s">
        <v>133</v>
      </c>
    </row>
    <row r="318" spans="1:51" s="14" customFormat="1" ht="12">
      <c r="A318" s="14"/>
      <c r="B318" s="263"/>
      <c r="C318" s="264"/>
      <c r="D318" s="249" t="s">
        <v>144</v>
      </c>
      <c r="E318" s="265" t="s">
        <v>1</v>
      </c>
      <c r="F318" s="266" t="s">
        <v>422</v>
      </c>
      <c r="G318" s="264"/>
      <c r="H318" s="267">
        <v>1.695</v>
      </c>
      <c r="I318" s="268"/>
      <c r="J318" s="264"/>
      <c r="K318" s="264"/>
      <c r="L318" s="269"/>
      <c r="M318" s="270"/>
      <c r="N318" s="271"/>
      <c r="O318" s="271"/>
      <c r="P318" s="271"/>
      <c r="Q318" s="271"/>
      <c r="R318" s="271"/>
      <c r="S318" s="271"/>
      <c r="T318" s="272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3" t="s">
        <v>144</v>
      </c>
      <c r="AU318" s="273" t="s">
        <v>92</v>
      </c>
      <c r="AV318" s="14" t="s">
        <v>92</v>
      </c>
      <c r="AW318" s="14" t="s">
        <v>37</v>
      </c>
      <c r="AX318" s="14" t="s">
        <v>90</v>
      </c>
      <c r="AY318" s="273" t="s">
        <v>133</v>
      </c>
    </row>
    <row r="319" spans="1:63" s="12" customFormat="1" ht="22.8" customHeight="1">
      <c r="A319" s="12"/>
      <c r="B319" s="220"/>
      <c r="C319" s="221"/>
      <c r="D319" s="222" t="s">
        <v>81</v>
      </c>
      <c r="E319" s="234" t="s">
        <v>170</v>
      </c>
      <c r="F319" s="234" t="s">
        <v>423</v>
      </c>
      <c r="G319" s="221"/>
      <c r="H319" s="221"/>
      <c r="I319" s="224"/>
      <c r="J319" s="235">
        <f>BK319</f>
        <v>0</v>
      </c>
      <c r="K319" s="221"/>
      <c r="L319" s="226"/>
      <c r="M319" s="227"/>
      <c r="N319" s="228"/>
      <c r="O319" s="228"/>
      <c r="P319" s="229">
        <f>SUM(P320:P359)</f>
        <v>0</v>
      </c>
      <c r="Q319" s="228"/>
      <c r="R319" s="229">
        <f>SUM(R320:R359)</f>
        <v>53.901160000000004</v>
      </c>
      <c r="S319" s="228"/>
      <c r="T319" s="230">
        <f>SUM(T320:T359)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31" t="s">
        <v>90</v>
      </c>
      <c r="AT319" s="232" t="s">
        <v>81</v>
      </c>
      <c r="AU319" s="232" t="s">
        <v>90</v>
      </c>
      <c r="AY319" s="231" t="s">
        <v>133</v>
      </c>
      <c r="BK319" s="233">
        <f>SUM(BK320:BK359)</f>
        <v>0</v>
      </c>
    </row>
    <row r="320" spans="1:65" s="2" customFormat="1" ht="36" customHeight="1">
      <c r="A320" s="39"/>
      <c r="B320" s="40"/>
      <c r="C320" s="236" t="s">
        <v>424</v>
      </c>
      <c r="D320" s="236" t="s">
        <v>135</v>
      </c>
      <c r="E320" s="237" t="s">
        <v>425</v>
      </c>
      <c r="F320" s="238" t="s">
        <v>426</v>
      </c>
      <c r="G320" s="239" t="s">
        <v>138</v>
      </c>
      <c r="H320" s="240">
        <v>4.14</v>
      </c>
      <c r="I320" s="241"/>
      <c r="J320" s="242">
        <f>ROUND(I320*H320,2)</f>
        <v>0</v>
      </c>
      <c r="K320" s="238" t="s">
        <v>139</v>
      </c>
      <c r="L320" s="45"/>
      <c r="M320" s="243" t="s">
        <v>1</v>
      </c>
      <c r="N320" s="244" t="s">
        <v>47</v>
      </c>
      <c r="O320" s="92"/>
      <c r="P320" s="245">
        <f>O320*H320</f>
        <v>0</v>
      </c>
      <c r="Q320" s="245">
        <v>0</v>
      </c>
      <c r="R320" s="245">
        <f>Q320*H320</f>
        <v>0</v>
      </c>
      <c r="S320" s="245">
        <v>0</v>
      </c>
      <c r="T320" s="246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7" t="s">
        <v>140</v>
      </c>
      <c r="AT320" s="247" t="s">
        <v>135</v>
      </c>
      <c r="AU320" s="247" t="s">
        <v>92</v>
      </c>
      <c r="AY320" s="18" t="s">
        <v>133</v>
      </c>
      <c r="BE320" s="248">
        <f>IF(N320="základní",J320,0)</f>
        <v>0</v>
      </c>
      <c r="BF320" s="248">
        <f>IF(N320="snížená",J320,0)</f>
        <v>0</v>
      </c>
      <c r="BG320" s="248">
        <f>IF(N320="zákl. přenesená",J320,0)</f>
        <v>0</v>
      </c>
      <c r="BH320" s="248">
        <f>IF(N320="sníž. přenesená",J320,0)</f>
        <v>0</v>
      </c>
      <c r="BI320" s="248">
        <f>IF(N320="nulová",J320,0)</f>
        <v>0</v>
      </c>
      <c r="BJ320" s="18" t="s">
        <v>90</v>
      </c>
      <c r="BK320" s="248">
        <f>ROUND(I320*H320,2)</f>
        <v>0</v>
      </c>
      <c r="BL320" s="18" t="s">
        <v>140</v>
      </c>
      <c r="BM320" s="247" t="s">
        <v>427</v>
      </c>
    </row>
    <row r="321" spans="1:51" s="13" customFormat="1" ht="12">
      <c r="A321" s="13"/>
      <c r="B321" s="253"/>
      <c r="C321" s="254"/>
      <c r="D321" s="249" t="s">
        <v>144</v>
      </c>
      <c r="E321" s="255" t="s">
        <v>1</v>
      </c>
      <c r="F321" s="256" t="s">
        <v>392</v>
      </c>
      <c r="G321" s="254"/>
      <c r="H321" s="255" t="s">
        <v>1</v>
      </c>
      <c r="I321" s="257"/>
      <c r="J321" s="254"/>
      <c r="K321" s="254"/>
      <c r="L321" s="258"/>
      <c r="M321" s="259"/>
      <c r="N321" s="260"/>
      <c r="O321" s="260"/>
      <c r="P321" s="260"/>
      <c r="Q321" s="260"/>
      <c r="R321" s="260"/>
      <c r="S321" s="260"/>
      <c r="T321" s="26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2" t="s">
        <v>144</v>
      </c>
      <c r="AU321" s="262" t="s">
        <v>92</v>
      </c>
      <c r="AV321" s="13" t="s">
        <v>90</v>
      </c>
      <c r="AW321" s="13" t="s">
        <v>37</v>
      </c>
      <c r="AX321" s="13" t="s">
        <v>82</v>
      </c>
      <c r="AY321" s="262" t="s">
        <v>133</v>
      </c>
    </row>
    <row r="322" spans="1:51" s="14" customFormat="1" ht="12">
      <c r="A322" s="14"/>
      <c r="B322" s="263"/>
      <c r="C322" s="264"/>
      <c r="D322" s="249" t="s">
        <v>144</v>
      </c>
      <c r="E322" s="265" t="s">
        <v>1</v>
      </c>
      <c r="F322" s="266" t="s">
        <v>393</v>
      </c>
      <c r="G322" s="264"/>
      <c r="H322" s="267">
        <v>4.14</v>
      </c>
      <c r="I322" s="268"/>
      <c r="J322" s="264"/>
      <c r="K322" s="264"/>
      <c r="L322" s="269"/>
      <c r="M322" s="270"/>
      <c r="N322" s="271"/>
      <c r="O322" s="271"/>
      <c r="P322" s="271"/>
      <c r="Q322" s="271"/>
      <c r="R322" s="271"/>
      <c r="S322" s="271"/>
      <c r="T322" s="27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3" t="s">
        <v>144</v>
      </c>
      <c r="AU322" s="273" t="s">
        <v>92</v>
      </c>
      <c r="AV322" s="14" t="s">
        <v>92</v>
      </c>
      <c r="AW322" s="14" t="s">
        <v>37</v>
      </c>
      <c r="AX322" s="14" t="s">
        <v>90</v>
      </c>
      <c r="AY322" s="273" t="s">
        <v>133</v>
      </c>
    </row>
    <row r="323" spans="1:65" s="2" customFormat="1" ht="36" customHeight="1">
      <c r="A323" s="39"/>
      <c r="B323" s="40"/>
      <c r="C323" s="236" t="s">
        <v>428</v>
      </c>
      <c r="D323" s="236" t="s">
        <v>135</v>
      </c>
      <c r="E323" s="237" t="s">
        <v>429</v>
      </c>
      <c r="F323" s="238" t="s">
        <v>430</v>
      </c>
      <c r="G323" s="239" t="s">
        <v>138</v>
      </c>
      <c r="H323" s="240">
        <v>65.406</v>
      </c>
      <c r="I323" s="241"/>
      <c r="J323" s="242">
        <f>ROUND(I323*H323,2)</f>
        <v>0</v>
      </c>
      <c r="K323" s="238" t="s">
        <v>139</v>
      </c>
      <c r="L323" s="45"/>
      <c r="M323" s="243" t="s">
        <v>1</v>
      </c>
      <c r="N323" s="244" t="s">
        <v>47</v>
      </c>
      <c r="O323" s="92"/>
      <c r="P323" s="245">
        <f>O323*H323</f>
        <v>0</v>
      </c>
      <c r="Q323" s="245">
        <v>0</v>
      </c>
      <c r="R323" s="245">
        <f>Q323*H323</f>
        <v>0</v>
      </c>
      <c r="S323" s="245">
        <v>0</v>
      </c>
      <c r="T323" s="246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7" t="s">
        <v>140</v>
      </c>
      <c r="AT323" s="247" t="s">
        <v>135</v>
      </c>
      <c r="AU323" s="247" t="s">
        <v>92</v>
      </c>
      <c r="AY323" s="18" t="s">
        <v>133</v>
      </c>
      <c r="BE323" s="248">
        <f>IF(N323="základní",J323,0)</f>
        <v>0</v>
      </c>
      <c r="BF323" s="248">
        <f>IF(N323="snížená",J323,0)</f>
        <v>0</v>
      </c>
      <c r="BG323" s="248">
        <f>IF(N323="zákl. přenesená",J323,0)</f>
        <v>0</v>
      </c>
      <c r="BH323" s="248">
        <f>IF(N323="sníž. přenesená",J323,0)</f>
        <v>0</v>
      </c>
      <c r="BI323" s="248">
        <f>IF(N323="nulová",J323,0)</f>
        <v>0</v>
      </c>
      <c r="BJ323" s="18" t="s">
        <v>90</v>
      </c>
      <c r="BK323" s="248">
        <f>ROUND(I323*H323,2)</f>
        <v>0</v>
      </c>
      <c r="BL323" s="18" t="s">
        <v>140</v>
      </c>
      <c r="BM323" s="247" t="s">
        <v>431</v>
      </c>
    </row>
    <row r="324" spans="1:51" s="13" customFormat="1" ht="12">
      <c r="A324" s="13"/>
      <c r="B324" s="253"/>
      <c r="C324" s="254"/>
      <c r="D324" s="249" t="s">
        <v>144</v>
      </c>
      <c r="E324" s="255" t="s">
        <v>1</v>
      </c>
      <c r="F324" s="256" t="s">
        <v>145</v>
      </c>
      <c r="G324" s="254"/>
      <c r="H324" s="255" t="s">
        <v>1</v>
      </c>
      <c r="I324" s="257"/>
      <c r="J324" s="254"/>
      <c r="K324" s="254"/>
      <c r="L324" s="258"/>
      <c r="M324" s="259"/>
      <c r="N324" s="260"/>
      <c r="O324" s="260"/>
      <c r="P324" s="260"/>
      <c r="Q324" s="260"/>
      <c r="R324" s="260"/>
      <c r="S324" s="260"/>
      <c r="T324" s="26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2" t="s">
        <v>144</v>
      </c>
      <c r="AU324" s="262" t="s">
        <v>92</v>
      </c>
      <c r="AV324" s="13" t="s">
        <v>90</v>
      </c>
      <c r="AW324" s="13" t="s">
        <v>37</v>
      </c>
      <c r="AX324" s="13" t="s">
        <v>82</v>
      </c>
      <c r="AY324" s="262" t="s">
        <v>133</v>
      </c>
    </row>
    <row r="325" spans="1:51" s="14" customFormat="1" ht="12">
      <c r="A325" s="14"/>
      <c r="B325" s="263"/>
      <c r="C325" s="264"/>
      <c r="D325" s="249" t="s">
        <v>144</v>
      </c>
      <c r="E325" s="265" t="s">
        <v>1</v>
      </c>
      <c r="F325" s="266" t="s">
        <v>154</v>
      </c>
      <c r="G325" s="264"/>
      <c r="H325" s="267">
        <v>65.406</v>
      </c>
      <c r="I325" s="268"/>
      <c r="J325" s="264"/>
      <c r="K325" s="264"/>
      <c r="L325" s="269"/>
      <c r="M325" s="270"/>
      <c r="N325" s="271"/>
      <c r="O325" s="271"/>
      <c r="P325" s="271"/>
      <c r="Q325" s="271"/>
      <c r="R325" s="271"/>
      <c r="S325" s="271"/>
      <c r="T325" s="27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3" t="s">
        <v>144</v>
      </c>
      <c r="AU325" s="273" t="s">
        <v>92</v>
      </c>
      <c r="AV325" s="14" t="s">
        <v>92</v>
      </c>
      <c r="AW325" s="14" t="s">
        <v>37</v>
      </c>
      <c r="AX325" s="14" t="s">
        <v>90</v>
      </c>
      <c r="AY325" s="273" t="s">
        <v>133</v>
      </c>
    </row>
    <row r="326" spans="1:65" s="2" customFormat="1" ht="24" customHeight="1">
      <c r="A326" s="39"/>
      <c r="B326" s="40"/>
      <c r="C326" s="236" t="s">
        <v>432</v>
      </c>
      <c r="D326" s="236" t="s">
        <v>135</v>
      </c>
      <c r="E326" s="237" t="s">
        <v>433</v>
      </c>
      <c r="F326" s="238" t="s">
        <v>434</v>
      </c>
      <c r="G326" s="239" t="s">
        <v>138</v>
      </c>
      <c r="H326" s="240">
        <v>8.28</v>
      </c>
      <c r="I326" s="241"/>
      <c r="J326" s="242">
        <f>ROUND(I326*H326,2)</f>
        <v>0</v>
      </c>
      <c r="K326" s="238" t="s">
        <v>139</v>
      </c>
      <c r="L326" s="45"/>
      <c r="M326" s="243" t="s">
        <v>1</v>
      </c>
      <c r="N326" s="244" t="s">
        <v>47</v>
      </c>
      <c r="O326" s="92"/>
      <c r="P326" s="245">
        <f>O326*H326</f>
        <v>0</v>
      </c>
      <c r="Q326" s="245">
        <v>0</v>
      </c>
      <c r="R326" s="245">
        <f>Q326*H326</f>
        <v>0</v>
      </c>
      <c r="S326" s="245">
        <v>0</v>
      </c>
      <c r="T326" s="246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7" t="s">
        <v>140</v>
      </c>
      <c r="AT326" s="247" t="s">
        <v>135</v>
      </c>
      <c r="AU326" s="247" t="s">
        <v>92</v>
      </c>
      <c r="AY326" s="18" t="s">
        <v>133</v>
      </c>
      <c r="BE326" s="248">
        <f>IF(N326="základní",J326,0)</f>
        <v>0</v>
      </c>
      <c r="BF326" s="248">
        <f>IF(N326="snížená",J326,0)</f>
        <v>0</v>
      </c>
      <c r="BG326" s="248">
        <f>IF(N326="zákl. přenesená",J326,0)</f>
        <v>0</v>
      </c>
      <c r="BH326" s="248">
        <f>IF(N326="sníž. přenesená",J326,0)</f>
        <v>0</v>
      </c>
      <c r="BI326" s="248">
        <f>IF(N326="nulová",J326,0)</f>
        <v>0</v>
      </c>
      <c r="BJ326" s="18" t="s">
        <v>90</v>
      </c>
      <c r="BK326" s="248">
        <f>ROUND(I326*H326,2)</f>
        <v>0</v>
      </c>
      <c r="BL326" s="18" t="s">
        <v>140</v>
      </c>
      <c r="BM326" s="247" t="s">
        <v>435</v>
      </c>
    </row>
    <row r="327" spans="1:51" s="13" customFormat="1" ht="12">
      <c r="A327" s="13"/>
      <c r="B327" s="253"/>
      <c r="C327" s="254"/>
      <c r="D327" s="249" t="s">
        <v>144</v>
      </c>
      <c r="E327" s="255" t="s">
        <v>1</v>
      </c>
      <c r="F327" s="256" t="s">
        <v>392</v>
      </c>
      <c r="G327" s="254"/>
      <c r="H327" s="255" t="s">
        <v>1</v>
      </c>
      <c r="I327" s="257"/>
      <c r="J327" s="254"/>
      <c r="K327" s="254"/>
      <c r="L327" s="258"/>
      <c r="M327" s="259"/>
      <c r="N327" s="260"/>
      <c r="O327" s="260"/>
      <c r="P327" s="260"/>
      <c r="Q327" s="260"/>
      <c r="R327" s="260"/>
      <c r="S327" s="260"/>
      <c r="T327" s="26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2" t="s">
        <v>144</v>
      </c>
      <c r="AU327" s="262" t="s">
        <v>92</v>
      </c>
      <c r="AV327" s="13" t="s">
        <v>90</v>
      </c>
      <c r="AW327" s="13" t="s">
        <v>37</v>
      </c>
      <c r="AX327" s="13" t="s">
        <v>82</v>
      </c>
      <c r="AY327" s="262" t="s">
        <v>133</v>
      </c>
    </row>
    <row r="328" spans="1:51" s="14" customFormat="1" ht="12">
      <c r="A328" s="14"/>
      <c r="B328" s="263"/>
      <c r="C328" s="264"/>
      <c r="D328" s="249" t="s">
        <v>144</v>
      </c>
      <c r="E328" s="265" t="s">
        <v>1</v>
      </c>
      <c r="F328" s="266" t="s">
        <v>436</v>
      </c>
      <c r="G328" s="264"/>
      <c r="H328" s="267">
        <v>8.28</v>
      </c>
      <c r="I328" s="268"/>
      <c r="J328" s="264"/>
      <c r="K328" s="264"/>
      <c r="L328" s="269"/>
      <c r="M328" s="270"/>
      <c r="N328" s="271"/>
      <c r="O328" s="271"/>
      <c r="P328" s="271"/>
      <c r="Q328" s="271"/>
      <c r="R328" s="271"/>
      <c r="S328" s="271"/>
      <c r="T328" s="27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3" t="s">
        <v>144</v>
      </c>
      <c r="AU328" s="273" t="s">
        <v>92</v>
      </c>
      <c r="AV328" s="14" t="s">
        <v>92</v>
      </c>
      <c r="AW328" s="14" t="s">
        <v>37</v>
      </c>
      <c r="AX328" s="14" t="s">
        <v>90</v>
      </c>
      <c r="AY328" s="273" t="s">
        <v>133</v>
      </c>
    </row>
    <row r="329" spans="1:65" s="2" customFormat="1" ht="24" customHeight="1">
      <c r="A329" s="39"/>
      <c r="B329" s="40"/>
      <c r="C329" s="236" t="s">
        <v>437</v>
      </c>
      <c r="D329" s="236" t="s">
        <v>135</v>
      </c>
      <c r="E329" s="237" t="s">
        <v>438</v>
      </c>
      <c r="F329" s="238" t="s">
        <v>439</v>
      </c>
      <c r="G329" s="239" t="s">
        <v>138</v>
      </c>
      <c r="H329" s="240">
        <v>69.546</v>
      </c>
      <c r="I329" s="241"/>
      <c r="J329" s="242">
        <f>ROUND(I329*H329,2)</f>
        <v>0</v>
      </c>
      <c r="K329" s="238" t="s">
        <v>139</v>
      </c>
      <c r="L329" s="45"/>
      <c r="M329" s="243" t="s">
        <v>1</v>
      </c>
      <c r="N329" s="244" t="s">
        <v>47</v>
      </c>
      <c r="O329" s="92"/>
      <c r="P329" s="245">
        <f>O329*H329</f>
        <v>0</v>
      </c>
      <c r="Q329" s="245">
        <v>0</v>
      </c>
      <c r="R329" s="245">
        <f>Q329*H329</f>
        <v>0</v>
      </c>
      <c r="S329" s="245">
        <v>0</v>
      </c>
      <c r="T329" s="246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7" t="s">
        <v>140</v>
      </c>
      <c r="AT329" s="247" t="s">
        <v>135</v>
      </c>
      <c r="AU329" s="247" t="s">
        <v>92</v>
      </c>
      <c r="AY329" s="18" t="s">
        <v>133</v>
      </c>
      <c r="BE329" s="248">
        <f>IF(N329="základní",J329,0)</f>
        <v>0</v>
      </c>
      <c r="BF329" s="248">
        <f>IF(N329="snížená",J329,0)</f>
        <v>0</v>
      </c>
      <c r="BG329" s="248">
        <f>IF(N329="zákl. přenesená",J329,0)</f>
        <v>0</v>
      </c>
      <c r="BH329" s="248">
        <f>IF(N329="sníž. přenesená",J329,0)</f>
        <v>0</v>
      </c>
      <c r="BI329" s="248">
        <f>IF(N329="nulová",J329,0)</f>
        <v>0</v>
      </c>
      <c r="BJ329" s="18" t="s">
        <v>90</v>
      </c>
      <c r="BK329" s="248">
        <f>ROUND(I329*H329,2)</f>
        <v>0</v>
      </c>
      <c r="BL329" s="18" t="s">
        <v>140</v>
      </c>
      <c r="BM329" s="247" t="s">
        <v>440</v>
      </c>
    </row>
    <row r="330" spans="1:51" s="13" customFormat="1" ht="12">
      <c r="A330" s="13"/>
      <c r="B330" s="253"/>
      <c r="C330" s="254"/>
      <c r="D330" s="249" t="s">
        <v>144</v>
      </c>
      <c r="E330" s="255" t="s">
        <v>1</v>
      </c>
      <c r="F330" s="256" t="s">
        <v>145</v>
      </c>
      <c r="G330" s="254"/>
      <c r="H330" s="255" t="s">
        <v>1</v>
      </c>
      <c r="I330" s="257"/>
      <c r="J330" s="254"/>
      <c r="K330" s="254"/>
      <c r="L330" s="258"/>
      <c r="M330" s="259"/>
      <c r="N330" s="260"/>
      <c r="O330" s="260"/>
      <c r="P330" s="260"/>
      <c r="Q330" s="260"/>
      <c r="R330" s="260"/>
      <c r="S330" s="260"/>
      <c r="T330" s="26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2" t="s">
        <v>144</v>
      </c>
      <c r="AU330" s="262" t="s">
        <v>92</v>
      </c>
      <c r="AV330" s="13" t="s">
        <v>90</v>
      </c>
      <c r="AW330" s="13" t="s">
        <v>37</v>
      </c>
      <c r="AX330" s="13" t="s">
        <v>82</v>
      </c>
      <c r="AY330" s="262" t="s">
        <v>133</v>
      </c>
    </row>
    <row r="331" spans="1:51" s="14" customFormat="1" ht="12">
      <c r="A331" s="14"/>
      <c r="B331" s="263"/>
      <c r="C331" s="264"/>
      <c r="D331" s="249" t="s">
        <v>144</v>
      </c>
      <c r="E331" s="265" t="s">
        <v>1</v>
      </c>
      <c r="F331" s="266" t="s">
        <v>154</v>
      </c>
      <c r="G331" s="264"/>
      <c r="H331" s="267">
        <v>65.406</v>
      </c>
      <c r="I331" s="268"/>
      <c r="J331" s="264"/>
      <c r="K331" s="264"/>
      <c r="L331" s="269"/>
      <c r="M331" s="270"/>
      <c r="N331" s="271"/>
      <c r="O331" s="271"/>
      <c r="P331" s="271"/>
      <c r="Q331" s="271"/>
      <c r="R331" s="271"/>
      <c r="S331" s="271"/>
      <c r="T331" s="272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3" t="s">
        <v>144</v>
      </c>
      <c r="AU331" s="273" t="s">
        <v>92</v>
      </c>
      <c r="AV331" s="14" t="s">
        <v>92</v>
      </c>
      <c r="AW331" s="14" t="s">
        <v>37</v>
      </c>
      <c r="AX331" s="14" t="s">
        <v>82</v>
      </c>
      <c r="AY331" s="273" t="s">
        <v>133</v>
      </c>
    </row>
    <row r="332" spans="1:51" s="13" customFormat="1" ht="12">
      <c r="A332" s="13"/>
      <c r="B332" s="253"/>
      <c r="C332" s="254"/>
      <c r="D332" s="249" t="s">
        <v>144</v>
      </c>
      <c r="E332" s="255" t="s">
        <v>1</v>
      </c>
      <c r="F332" s="256" t="s">
        <v>392</v>
      </c>
      <c r="G332" s="254"/>
      <c r="H332" s="255" t="s">
        <v>1</v>
      </c>
      <c r="I332" s="257"/>
      <c r="J332" s="254"/>
      <c r="K332" s="254"/>
      <c r="L332" s="258"/>
      <c r="M332" s="259"/>
      <c r="N332" s="260"/>
      <c r="O332" s="260"/>
      <c r="P332" s="260"/>
      <c r="Q332" s="260"/>
      <c r="R332" s="260"/>
      <c r="S332" s="260"/>
      <c r="T332" s="26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2" t="s">
        <v>144</v>
      </c>
      <c r="AU332" s="262" t="s">
        <v>92</v>
      </c>
      <c r="AV332" s="13" t="s">
        <v>90</v>
      </c>
      <c r="AW332" s="13" t="s">
        <v>37</v>
      </c>
      <c r="AX332" s="13" t="s">
        <v>82</v>
      </c>
      <c r="AY332" s="262" t="s">
        <v>133</v>
      </c>
    </row>
    <row r="333" spans="1:51" s="14" customFormat="1" ht="12">
      <c r="A333" s="14"/>
      <c r="B333" s="263"/>
      <c r="C333" s="264"/>
      <c r="D333" s="249" t="s">
        <v>144</v>
      </c>
      <c r="E333" s="265" t="s">
        <v>1</v>
      </c>
      <c r="F333" s="266" t="s">
        <v>393</v>
      </c>
      <c r="G333" s="264"/>
      <c r="H333" s="267">
        <v>4.14</v>
      </c>
      <c r="I333" s="268"/>
      <c r="J333" s="264"/>
      <c r="K333" s="264"/>
      <c r="L333" s="269"/>
      <c r="M333" s="270"/>
      <c r="N333" s="271"/>
      <c r="O333" s="271"/>
      <c r="P333" s="271"/>
      <c r="Q333" s="271"/>
      <c r="R333" s="271"/>
      <c r="S333" s="271"/>
      <c r="T333" s="272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3" t="s">
        <v>144</v>
      </c>
      <c r="AU333" s="273" t="s">
        <v>92</v>
      </c>
      <c r="AV333" s="14" t="s">
        <v>92</v>
      </c>
      <c r="AW333" s="14" t="s">
        <v>37</v>
      </c>
      <c r="AX333" s="14" t="s">
        <v>82</v>
      </c>
      <c r="AY333" s="273" t="s">
        <v>133</v>
      </c>
    </row>
    <row r="334" spans="1:51" s="15" customFormat="1" ht="12">
      <c r="A334" s="15"/>
      <c r="B334" s="274"/>
      <c r="C334" s="275"/>
      <c r="D334" s="249" t="s">
        <v>144</v>
      </c>
      <c r="E334" s="276" t="s">
        <v>1</v>
      </c>
      <c r="F334" s="277" t="s">
        <v>149</v>
      </c>
      <c r="G334" s="275"/>
      <c r="H334" s="278">
        <v>69.546</v>
      </c>
      <c r="I334" s="279"/>
      <c r="J334" s="275"/>
      <c r="K334" s="275"/>
      <c r="L334" s="280"/>
      <c r="M334" s="281"/>
      <c r="N334" s="282"/>
      <c r="O334" s="282"/>
      <c r="P334" s="282"/>
      <c r="Q334" s="282"/>
      <c r="R334" s="282"/>
      <c r="S334" s="282"/>
      <c r="T334" s="283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84" t="s">
        <v>144</v>
      </c>
      <c r="AU334" s="284" t="s">
        <v>92</v>
      </c>
      <c r="AV334" s="15" t="s">
        <v>140</v>
      </c>
      <c r="AW334" s="15" t="s">
        <v>37</v>
      </c>
      <c r="AX334" s="15" t="s">
        <v>90</v>
      </c>
      <c r="AY334" s="284" t="s">
        <v>133</v>
      </c>
    </row>
    <row r="335" spans="1:65" s="2" customFormat="1" ht="24" customHeight="1">
      <c r="A335" s="39"/>
      <c r="B335" s="40"/>
      <c r="C335" s="236" t="s">
        <v>441</v>
      </c>
      <c r="D335" s="236" t="s">
        <v>135</v>
      </c>
      <c r="E335" s="237" t="s">
        <v>442</v>
      </c>
      <c r="F335" s="238" t="s">
        <v>443</v>
      </c>
      <c r="G335" s="239" t="s">
        <v>138</v>
      </c>
      <c r="H335" s="240">
        <v>163.633</v>
      </c>
      <c r="I335" s="241"/>
      <c r="J335" s="242">
        <f>ROUND(I335*H335,2)</f>
        <v>0</v>
      </c>
      <c r="K335" s="238" t="s">
        <v>139</v>
      </c>
      <c r="L335" s="45"/>
      <c r="M335" s="243" t="s">
        <v>1</v>
      </c>
      <c r="N335" s="244" t="s">
        <v>47</v>
      </c>
      <c r="O335" s="92"/>
      <c r="P335" s="245">
        <f>O335*H335</f>
        <v>0</v>
      </c>
      <c r="Q335" s="245">
        <v>0</v>
      </c>
      <c r="R335" s="245">
        <f>Q335*H335</f>
        <v>0</v>
      </c>
      <c r="S335" s="245">
        <v>0</v>
      </c>
      <c r="T335" s="246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7" t="s">
        <v>140</v>
      </c>
      <c r="AT335" s="247" t="s">
        <v>135</v>
      </c>
      <c r="AU335" s="247" t="s">
        <v>92</v>
      </c>
      <c r="AY335" s="18" t="s">
        <v>133</v>
      </c>
      <c r="BE335" s="248">
        <f>IF(N335="základní",J335,0)</f>
        <v>0</v>
      </c>
      <c r="BF335" s="248">
        <f>IF(N335="snížená",J335,0)</f>
        <v>0</v>
      </c>
      <c r="BG335" s="248">
        <f>IF(N335="zákl. přenesená",J335,0)</f>
        <v>0</v>
      </c>
      <c r="BH335" s="248">
        <f>IF(N335="sníž. přenesená",J335,0)</f>
        <v>0</v>
      </c>
      <c r="BI335" s="248">
        <f>IF(N335="nulová",J335,0)</f>
        <v>0</v>
      </c>
      <c r="BJ335" s="18" t="s">
        <v>90</v>
      </c>
      <c r="BK335" s="248">
        <f>ROUND(I335*H335,2)</f>
        <v>0</v>
      </c>
      <c r="BL335" s="18" t="s">
        <v>140</v>
      </c>
      <c r="BM335" s="247" t="s">
        <v>444</v>
      </c>
    </row>
    <row r="336" spans="1:51" s="13" customFormat="1" ht="12">
      <c r="A336" s="13"/>
      <c r="B336" s="253"/>
      <c r="C336" s="254"/>
      <c r="D336" s="249" t="s">
        <v>144</v>
      </c>
      <c r="E336" s="255" t="s">
        <v>1</v>
      </c>
      <c r="F336" s="256" t="s">
        <v>145</v>
      </c>
      <c r="G336" s="254"/>
      <c r="H336" s="255" t="s">
        <v>1</v>
      </c>
      <c r="I336" s="257"/>
      <c r="J336" s="254"/>
      <c r="K336" s="254"/>
      <c r="L336" s="258"/>
      <c r="M336" s="259"/>
      <c r="N336" s="260"/>
      <c r="O336" s="260"/>
      <c r="P336" s="260"/>
      <c r="Q336" s="260"/>
      <c r="R336" s="260"/>
      <c r="S336" s="260"/>
      <c r="T336" s="261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2" t="s">
        <v>144</v>
      </c>
      <c r="AU336" s="262" t="s">
        <v>92</v>
      </c>
      <c r="AV336" s="13" t="s">
        <v>90</v>
      </c>
      <c r="AW336" s="13" t="s">
        <v>37</v>
      </c>
      <c r="AX336" s="13" t="s">
        <v>82</v>
      </c>
      <c r="AY336" s="262" t="s">
        <v>133</v>
      </c>
    </row>
    <row r="337" spans="1:51" s="13" customFormat="1" ht="12">
      <c r="A337" s="13"/>
      <c r="B337" s="253"/>
      <c r="C337" s="254"/>
      <c r="D337" s="249" t="s">
        <v>144</v>
      </c>
      <c r="E337" s="255" t="s">
        <v>1</v>
      </c>
      <c r="F337" s="256" t="s">
        <v>146</v>
      </c>
      <c r="G337" s="254"/>
      <c r="H337" s="255" t="s">
        <v>1</v>
      </c>
      <c r="I337" s="257"/>
      <c r="J337" s="254"/>
      <c r="K337" s="254"/>
      <c r="L337" s="258"/>
      <c r="M337" s="259"/>
      <c r="N337" s="260"/>
      <c r="O337" s="260"/>
      <c r="P337" s="260"/>
      <c r="Q337" s="260"/>
      <c r="R337" s="260"/>
      <c r="S337" s="260"/>
      <c r="T337" s="26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2" t="s">
        <v>144</v>
      </c>
      <c r="AU337" s="262" t="s">
        <v>92</v>
      </c>
      <c r="AV337" s="13" t="s">
        <v>90</v>
      </c>
      <c r="AW337" s="13" t="s">
        <v>37</v>
      </c>
      <c r="AX337" s="13" t="s">
        <v>82</v>
      </c>
      <c r="AY337" s="262" t="s">
        <v>133</v>
      </c>
    </row>
    <row r="338" spans="1:51" s="14" customFormat="1" ht="12">
      <c r="A338" s="14"/>
      <c r="B338" s="263"/>
      <c r="C338" s="264"/>
      <c r="D338" s="249" t="s">
        <v>144</v>
      </c>
      <c r="E338" s="265" t="s">
        <v>1</v>
      </c>
      <c r="F338" s="266" t="s">
        <v>147</v>
      </c>
      <c r="G338" s="264"/>
      <c r="H338" s="267">
        <v>27.468</v>
      </c>
      <c r="I338" s="268"/>
      <c r="J338" s="264"/>
      <c r="K338" s="264"/>
      <c r="L338" s="269"/>
      <c r="M338" s="270"/>
      <c r="N338" s="271"/>
      <c r="O338" s="271"/>
      <c r="P338" s="271"/>
      <c r="Q338" s="271"/>
      <c r="R338" s="271"/>
      <c r="S338" s="271"/>
      <c r="T338" s="27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3" t="s">
        <v>144</v>
      </c>
      <c r="AU338" s="273" t="s">
        <v>92</v>
      </c>
      <c r="AV338" s="14" t="s">
        <v>92</v>
      </c>
      <c r="AW338" s="14" t="s">
        <v>37</v>
      </c>
      <c r="AX338" s="14" t="s">
        <v>82</v>
      </c>
      <c r="AY338" s="273" t="s">
        <v>133</v>
      </c>
    </row>
    <row r="339" spans="1:51" s="14" customFormat="1" ht="12">
      <c r="A339" s="14"/>
      <c r="B339" s="263"/>
      <c r="C339" s="264"/>
      <c r="D339" s="249" t="s">
        <v>144</v>
      </c>
      <c r="E339" s="265" t="s">
        <v>1</v>
      </c>
      <c r="F339" s="266" t="s">
        <v>445</v>
      </c>
      <c r="G339" s="264"/>
      <c r="H339" s="267">
        <v>132.025</v>
      </c>
      <c r="I339" s="268"/>
      <c r="J339" s="264"/>
      <c r="K339" s="264"/>
      <c r="L339" s="269"/>
      <c r="M339" s="270"/>
      <c r="N339" s="271"/>
      <c r="O339" s="271"/>
      <c r="P339" s="271"/>
      <c r="Q339" s="271"/>
      <c r="R339" s="271"/>
      <c r="S339" s="271"/>
      <c r="T339" s="27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3" t="s">
        <v>144</v>
      </c>
      <c r="AU339" s="273" t="s">
        <v>92</v>
      </c>
      <c r="AV339" s="14" t="s">
        <v>92</v>
      </c>
      <c r="AW339" s="14" t="s">
        <v>37</v>
      </c>
      <c r="AX339" s="14" t="s">
        <v>82</v>
      </c>
      <c r="AY339" s="273" t="s">
        <v>133</v>
      </c>
    </row>
    <row r="340" spans="1:51" s="13" customFormat="1" ht="12">
      <c r="A340" s="13"/>
      <c r="B340" s="253"/>
      <c r="C340" s="254"/>
      <c r="D340" s="249" t="s">
        <v>144</v>
      </c>
      <c r="E340" s="255" t="s">
        <v>1</v>
      </c>
      <c r="F340" s="256" t="s">
        <v>446</v>
      </c>
      <c r="G340" s="254"/>
      <c r="H340" s="255" t="s">
        <v>1</v>
      </c>
      <c r="I340" s="257"/>
      <c r="J340" s="254"/>
      <c r="K340" s="254"/>
      <c r="L340" s="258"/>
      <c r="M340" s="259"/>
      <c r="N340" s="260"/>
      <c r="O340" s="260"/>
      <c r="P340" s="260"/>
      <c r="Q340" s="260"/>
      <c r="R340" s="260"/>
      <c r="S340" s="260"/>
      <c r="T340" s="26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2" t="s">
        <v>144</v>
      </c>
      <c r="AU340" s="262" t="s">
        <v>92</v>
      </c>
      <c r="AV340" s="13" t="s">
        <v>90</v>
      </c>
      <c r="AW340" s="13" t="s">
        <v>37</v>
      </c>
      <c r="AX340" s="13" t="s">
        <v>82</v>
      </c>
      <c r="AY340" s="262" t="s">
        <v>133</v>
      </c>
    </row>
    <row r="341" spans="1:51" s="14" customFormat="1" ht="12">
      <c r="A341" s="14"/>
      <c r="B341" s="263"/>
      <c r="C341" s="264"/>
      <c r="D341" s="249" t="s">
        <v>144</v>
      </c>
      <c r="E341" s="265" t="s">
        <v>1</v>
      </c>
      <c r="F341" s="266" t="s">
        <v>447</v>
      </c>
      <c r="G341" s="264"/>
      <c r="H341" s="267">
        <v>4.14</v>
      </c>
      <c r="I341" s="268"/>
      <c r="J341" s="264"/>
      <c r="K341" s="264"/>
      <c r="L341" s="269"/>
      <c r="M341" s="270"/>
      <c r="N341" s="271"/>
      <c r="O341" s="271"/>
      <c r="P341" s="271"/>
      <c r="Q341" s="271"/>
      <c r="R341" s="271"/>
      <c r="S341" s="271"/>
      <c r="T341" s="27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3" t="s">
        <v>144</v>
      </c>
      <c r="AU341" s="273" t="s">
        <v>92</v>
      </c>
      <c r="AV341" s="14" t="s">
        <v>92</v>
      </c>
      <c r="AW341" s="14" t="s">
        <v>37</v>
      </c>
      <c r="AX341" s="14" t="s">
        <v>82</v>
      </c>
      <c r="AY341" s="273" t="s">
        <v>133</v>
      </c>
    </row>
    <row r="342" spans="1:51" s="15" customFormat="1" ht="12">
      <c r="A342" s="15"/>
      <c r="B342" s="274"/>
      <c r="C342" s="275"/>
      <c r="D342" s="249" t="s">
        <v>144</v>
      </c>
      <c r="E342" s="276" t="s">
        <v>1</v>
      </c>
      <c r="F342" s="277" t="s">
        <v>149</v>
      </c>
      <c r="G342" s="275"/>
      <c r="H342" s="278">
        <v>163.633</v>
      </c>
      <c r="I342" s="279"/>
      <c r="J342" s="275"/>
      <c r="K342" s="275"/>
      <c r="L342" s="280"/>
      <c r="M342" s="281"/>
      <c r="N342" s="282"/>
      <c r="O342" s="282"/>
      <c r="P342" s="282"/>
      <c r="Q342" s="282"/>
      <c r="R342" s="282"/>
      <c r="S342" s="282"/>
      <c r="T342" s="283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84" t="s">
        <v>144</v>
      </c>
      <c r="AU342" s="284" t="s">
        <v>92</v>
      </c>
      <c r="AV342" s="15" t="s">
        <v>140</v>
      </c>
      <c r="AW342" s="15" t="s">
        <v>37</v>
      </c>
      <c r="AX342" s="15" t="s">
        <v>90</v>
      </c>
      <c r="AY342" s="284" t="s">
        <v>133</v>
      </c>
    </row>
    <row r="343" spans="1:65" s="2" customFormat="1" ht="24" customHeight="1">
      <c r="A343" s="39"/>
      <c r="B343" s="40"/>
      <c r="C343" s="236" t="s">
        <v>448</v>
      </c>
      <c r="D343" s="236" t="s">
        <v>135</v>
      </c>
      <c r="E343" s="237" t="s">
        <v>449</v>
      </c>
      <c r="F343" s="238" t="s">
        <v>450</v>
      </c>
      <c r="G343" s="239" t="s">
        <v>138</v>
      </c>
      <c r="H343" s="240">
        <v>132.025</v>
      </c>
      <c r="I343" s="241"/>
      <c r="J343" s="242">
        <f>ROUND(I343*H343,2)</f>
        <v>0</v>
      </c>
      <c r="K343" s="238" t="s">
        <v>139</v>
      </c>
      <c r="L343" s="45"/>
      <c r="M343" s="243" t="s">
        <v>1</v>
      </c>
      <c r="N343" s="244" t="s">
        <v>47</v>
      </c>
      <c r="O343" s="92"/>
      <c r="P343" s="245">
        <f>O343*H343</f>
        <v>0</v>
      </c>
      <c r="Q343" s="245">
        <v>0</v>
      </c>
      <c r="R343" s="245">
        <f>Q343*H343</f>
        <v>0</v>
      </c>
      <c r="S343" s="245">
        <v>0</v>
      </c>
      <c r="T343" s="246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7" t="s">
        <v>140</v>
      </c>
      <c r="AT343" s="247" t="s">
        <v>135</v>
      </c>
      <c r="AU343" s="247" t="s">
        <v>92</v>
      </c>
      <c r="AY343" s="18" t="s">
        <v>133</v>
      </c>
      <c r="BE343" s="248">
        <f>IF(N343="základní",J343,0)</f>
        <v>0</v>
      </c>
      <c r="BF343" s="248">
        <f>IF(N343="snížená",J343,0)</f>
        <v>0</v>
      </c>
      <c r="BG343" s="248">
        <f>IF(N343="zákl. přenesená",J343,0)</f>
        <v>0</v>
      </c>
      <c r="BH343" s="248">
        <f>IF(N343="sníž. přenesená",J343,0)</f>
        <v>0</v>
      </c>
      <c r="BI343" s="248">
        <f>IF(N343="nulová",J343,0)</f>
        <v>0</v>
      </c>
      <c r="BJ343" s="18" t="s">
        <v>90</v>
      </c>
      <c r="BK343" s="248">
        <f>ROUND(I343*H343,2)</f>
        <v>0</v>
      </c>
      <c r="BL343" s="18" t="s">
        <v>140</v>
      </c>
      <c r="BM343" s="247" t="s">
        <v>451</v>
      </c>
    </row>
    <row r="344" spans="1:51" s="14" customFormat="1" ht="12">
      <c r="A344" s="14"/>
      <c r="B344" s="263"/>
      <c r="C344" s="264"/>
      <c r="D344" s="249" t="s">
        <v>144</v>
      </c>
      <c r="E344" s="265" t="s">
        <v>1</v>
      </c>
      <c r="F344" s="266" t="s">
        <v>155</v>
      </c>
      <c r="G344" s="264"/>
      <c r="H344" s="267">
        <v>132.025</v>
      </c>
      <c r="I344" s="268"/>
      <c r="J344" s="264"/>
      <c r="K344" s="264"/>
      <c r="L344" s="269"/>
      <c r="M344" s="270"/>
      <c r="N344" s="271"/>
      <c r="O344" s="271"/>
      <c r="P344" s="271"/>
      <c r="Q344" s="271"/>
      <c r="R344" s="271"/>
      <c r="S344" s="271"/>
      <c r="T344" s="27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73" t="s">
        <v>144</v>
      </c>
      <c r="AU344" s="273" t="s">
        <v>92</v>
      </c>
      <c r="AV344" s="14" t="s">
        <v>92</v>
      </c>
      <c r="AW344" s="14" t="s">
        <v>37</v>
      </c>
      <c r="AX344" s="14" t="s">
        <v>90</v>
      </c>
      <c r="AY344" s="273" t="s">
        <v>133</v>
      </c>
    </row>
    <row r="345" spans="1:65" s="2" customFormat="1" ht="72" customHeight="1">
      <c r="A345" s="39"/>
      <c r="B345" s="40"/>
      <c r="C345" s="236" t="s">
        <v>452</v>
      </c>
      <c r="D345" s="236" t="s">
        <v>135</v>
      </c>
      <c r="E345" s="237" t="s">
        <v>453</v>
      </c>
      <c r="F345" s="238" t="s">
        <v>454</v>
      </c>
      <c r="G345" s="239" t="s">
        <v>138</v>
      </c>
      <c r="H345" s="240">
        <v>559.708</v>
      </c>
      <c r="I345" s="241"/>
      <c r="J345" s="242">
        <f>ROUND(I345*H345,2)</f>
        <v>0</v>
      </c>
      <c r="K345" s="238" t="s">
        <v>139</v>
      </c>
      <c r="L345" s="45"/>
      <c r="M345" s="243" t="s">
        <v>1</v>
      </c>
      <c r="N345" s="244" t="s">
        <v>47</v>
      </c>
      <c r="O345" s="92"/>
      <c r="P345" s="245">
        <f>O345*H345</f>
        <v>0</v>
      </c>
      <c r="Q345" s="245">
        <v>0.08425</v>
      </c>
      <c r="R345" s="245">
        <f>Q345*H345</f>
        <v>47.155399</v>
      </c>
      <c r="S345" s="245">
        <v>0</v>
      </c>
      <c r="T345" s="246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47" t="s">
        <v>140</v>
      </c>
      <c r="AT345" s="247" t="s">
        <v>135</v>
      </c>
      <c r="AU345" s="247" t="s">
        <v>92</v>
      </c>
      <c r="AY345" s="18" t="s">
        <v>133</v>
      </c>
      <c r="BE345" s="248">
        <f>IF(N345="základní",J345,0)</f>
        <v>0</v>
      </c>
      <c r="BF345" s="248">
        <f>IF(N345="snížená",J345,0)</f>
        <v>0</v>
      </c>
      <c r="BG345" s="248">
        <f>IF(N345="zákl. přenesená",J345,0)</f>
        <v>0</v>
      </c>
      <c r="BH345" s="248">
        <f>IF(N345="sníž. přenesená",J345,0)</f>
        <v>0</v>
      </c>
      <c r="BI345" s="248">
        <f>IF(N345="nulová",J345,0)</f>
        <v>0</v>
      </c>
      <c r="BJ345" s="18" t="s">
        <v>90</v>
      </c>
      <c r="BK345" s="248">
        <f>ROUND(I345*H345,2)</f>
        <v>0</v>
      </c>
      <c r="BL345" s="18" t="s">
        <v>140</v>
      </c>
      <c r="BM345" s="247" t="s">
        <v>455</v>
      </c>
    </row>
    <row r="346" spans="1:51" s="13" customFormat="1" ht="12">
      <c r="A346" s="13"/>
      <c r="B346" s="253"/>
      <c r="C346" s="254"/>
      <c r="D346" s="249" t="s">
        <v>144</v>
      </c>
      <c r="E346" s="255" t="s">
        <v>1</v>
      </c>
      <c r="F346" s="256" t="s">
        <v>145</v>
      </c>
      <c r="G346" s="254"/>
      <c r="H346" s="255" t="s">
        <v>1</v>
      </c>
      <c r="I346" s="257"/>
      <c r="J346" s="254"/>
      <c r="K346" s="254"/>
      <c r="L346" s="258"/>
      <c r="M346" s="259"/>
      <c r="N346" s="260"/>
      <c r="O346" s="260"/>
      <c r="P346" s="260"/>
      <c r="Q346" s="260"/>
      <c r="R346" s="260"/>
      <c r="S346" s="260"/>
      <c r="T346" s="26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2" t="s">
        <v>144</v>
      </c>
      <c r="AU346" s="262" t="s">
        <v>92</v>
      </c>
      <c r="AV346" s="13" t="s">
        <v>90</v>
      </c>
      <c r="AW346" s="13" t="s">
        <v>37</v>
      </c>
      <c r="AX346" s="13" t="s">
        <v>82</v>
      </c>
      <c r="AY346" s="262" t="s">
        <v>133</v>
      </c>
    </row>
    <row r="347" spans="1:51" s="13" customFormat="1" ht="12">
      <c r="A347" s="13"/>
      <c r="B347" s="253"/>
      <c r="C347" s="254"/>
      <c r="D347" s="249" t="s">
        <v>144</v>
      </c>
      <c r="E347" s="255" t="s">
        <v>1</v>
      </c>
      <c r="F347" s="256" t="s">
        <v>146</v>
      </c>
      <c r="G347" s="254"/>
      <c r="H347" s="255" t="s">
        <v>1</v>
      </c>
      <c r="I347" s="257"/>
      <c r="J347" s="254"/>
      <c r="K347" s="254"/>
      <c r="L347" s="258"/>
      <c r="M347" s="259"/>
      <c r="N347" s="260"/>
      <c r="O347" s="260"/>
      <c r="P347" s="260"/>
      <c r="Q347" s="260"/>
      <c r="R347" s="260"/>
      <c r="S347" s="260"/>
      <c r="T347" s="26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2" t="s">
        <v>144</v>
      </c>
      <c r="AU347" s="262" t="s">
        <v>92</v>
      </c>
      <c r="AV347" s="13" t="s">
        <v>90</v>
      </c>
      <c r="AW347" s="13" t="s">
        <v>37</v>
      </c>
      <c r="AX347" s="13" t="s">
        <v>82</v>
      </c>
      <c r="AY347" s="262" t="s">
        <v>133</v>
      </c>
    </row>
    <row r="348" spans="1:51" s="13" customFormat="1" ht="12">
      <c r="A348" s="13"/>
      <c r="B348" s="253"/>
      <c r="C348" s="254"/>
      <c r="D348" s="249" t="s">
        <v>144</v>
      </c>
      <c r="E348" s="255" t="s">
        <v>1</v>
      </c>
      <c r="F348" s="256" t="s">
        <v>456</v>
      </c>
      <c r="G348" s="254"/>
      <c r="H348" s="255" t="s">
        <v>1</v>
      </c>
      <c r="I348" s="257"/>
      <c r="J348" s="254"/>
      <c r="K348" s="254"/>
      <c r="L348" s="258"/>
      <c r="M348" s="259"/>
      <c r="N348" s="260"/>
      <c r="O348" s="260"/>
      <c r="P348" s="260"/>
      <c r="Q348" s="260"/>
      <c r="R348" s="260"/>
      <c r="S348" s="260"/>
      <c r="T348" s="26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2" t="s">
        <v>144</v>
      </c>
      <c r="AU348" s="262" t="s">
        <v>92</v>
      </c>
      <c r="AV348" s="13" t="s">
        <v>90</v>
      </c>
      <c r="AW348" s="13" t="s">
        <v>37</v>
      </c>
      <c r="AX348" s="13" t="s">
        <v>82</v>
      </c>
      <c r="AY348" s="262" t="s">
        <v>133</v>
      </c>
    </row>
    <row r="349" spans="1:51" s="14" customFormat="1" ht="12">
      <c r="A349" s="14"/>
      <c r="B349" s="263"/>
      <c r="C349" s="264"/>
      <c r="D349" s="249" t="s">
        <v>144</v>
      </c>
      <c r="E349" s="265" t="s">
        <v>1</v>
      </c>
      <c r="F349" s="266" t="s">
        <v>147</v>
      </c>
      <c r="G349" s="264"/>
      <c r="H349" s="267">
        <v>27.468</v>
      </c>
      <c r="I349" s="268"/>
      <c r="J349" s="264"/>
      <c r="K349" s="264"/>
      <c r="L349" s="269"/>
      <c r="M349" s="270"/>
      <c r="N349" s="271"/>
      <c r="O349" s="271"/>
      <c r="P349" s="271"/>
      <c r="Q349" s="271"/>
      <c r="R349" s="271"/>
      <c r="S349" s="271"/>
      <c r="T349" s="272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3" t="s">
        <v>144</v>
      </c>
      <c r="AU349" s="273" t="s">
        <v>92</v>
      </c>
      <c r="AV349" s="14" t="s">
        <v>92</v>
      </c>
      <c r="AW349" s="14" t="s">
        <v>37</v>
      </c>
      <c r="AX349" s="14" t="s">
        <v>82</v>
      </c>
      <c r="AY349" s="273" t="s">
        <v>133</v>
      </c>
    </row>
    <row r="350" spans="1:51" s="14" customFormat="1" ht="12">
      <c r="A350" s="14"/>
      <c r="B350" s="263"/>
      <c r="C350" s="264"/>
      <c r="D350" s="249" t="s">
        <v>144</v>
      </c>
      <c r="E350" s="265" t="s">
        <v>1</v>
      </c>
      <c r="F350" s="266" t="s">
        <v>148</v>
      </c>
      <c r="G350" s="264"/>
      <c r="H350" s="267">
        <v>528.1</v>
      </c>
      <c r="I350" s="268"/>
      <c r="J350" s="264"/>
      <c r="K350" s="264"/>
      <c r="L350" s="269"/>
      <c r="M350" s="270"/>
      <c r="N350" s="271"/>
      <c r="O350" s="271"/>
      <c r="P350" s="271"/>
      <c r="Q350" s="271"/>
      <c r="R350" s="271"/>
      <c r="S350" s="271"/>
      <c r="T350" s="272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3" t="s">
        <v>144</v>
      </c>
      <c r="AU350" s="273" t="s">
        <v>92</v>
      </c>
      <c r="AV350" s="14" t="s">
        <v>92</v>
      </c>
      <c r="AW350" s="14" t="s">
        <v>37</v>
      </c>
      <c r="AX350" s="14" t="s">
        <v>82</v>
      </c>
      <c r="AY350" s="273" t="s">
        <v>133</v>
      </c>
    </row>
    <row r="351" spans="1:51" s="16" customFormat="1" ht="12">
      <c r="A351" s="16"/>
      <c r="B351" s="285"/>
      <c r="C351" s="286"/>
      <c r="D351" s="249" t="s">
        <v>144</v>
      </c>
      <c r="E351" s="287" t="s">
        <v>1</v>
      </c>
      <c r="F351" s="288" t="s">
        <v>318</v>
      </c>
      <c r="G351" s="286"/>
      <c r="H351" s="289">
        <v>555.568</v>
      </c>
      <c r="I351" s="290"/>
      <c r="J351" s="286"/>
      <c r="K351" s="286"/>
      <c r="L351" s="291"/>
      <c r="M351" s="292"/>
      <c r="N351" s="293"/>
      <c r="O351" s="293"/>
      <c r="P351" s="293"/>
      <c r="Q351" s="293"/>
      <c r="R351" s="293"/>
      <c r="S351" s="293"/>
      <c r="T351" s="294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T351" s="295" t="s">
        <v>144</v>
      </c>
      <c r="AU351" s="295" t="s">
        <v>92</v>
      </c>
      <c r="AV351" s="16" t="s">
        <v>157</v>
      </c>
      <c r="AW351" s="16" t="s">
        <v>37</v>
      </c>
      <c r="AX351" s="16" t="s">
        <v>82</v>
      </c>
      <c r="AY351" s="295" t="s">
        <v>133</v>
      </c>
    </row>
    <row r="352" spans="1:51" s="13" customFormat="1" ht="12">
      <c r="A352" s="13"/>
      <c r="B352" s="253"/>
      <c r="C352" s="254"/>
      <c r="D352" s="249" t="s">
        <v>144</v>
      </c>
      <c r="E352" s="255" t="s">
        <v>1</v>
      </c>
      <c r="F352" s="256" t="s">
        <v>446</v>
      </c>
      <c r="G352" s="254"/>
      <c r="H352" s="255" t="s">
        <v>1</v>
      </c>
      <c r="I352" s="257"/>
      <c r="J352" s="254"/>
      <c r="K352" s="254"/>
      <c r="L352" s="258"/>
      <c r="M352" s="259"/>
      <c r="N352" s="260"/>
      <c r="O352" s="260"/>
      <c r="P352" s="260"/>
      <c r="Q352" s="260"/>
      <c r="R352" s="260"/>
      <c r="S352" s="260"/>
      <c r="T352" s="26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2" t="s">
        <v>144</v>
      </c>
      <c r="AU352" s="262" t="s">
        <v>92</v>
      </c>
      <c r="AV352" s="13" t="s">
        <v>90</v>
      </c>
      <c r="AW352" s="13" t="s">
        <v>37</v>
      </c>
      <c r="AX352" s="13" t="s">
        <v>82</v>
      </c>
      <c r="AY352" s="262" t="s">
        <v>133</v>
      </c>
    </row>
    <row r="353" spans="1:51" s="14" customFormat="1" ht="12">
      <c r="A353" s="14"/>
      <c r="B353" s="263"/>
      <c r="C353" s="264"/>
      <c r="D353" s="249" t="s">
        <v>144</v>
      </c>
      <c r="E353" s="265" t="s">
        <v>1</v>
      </c>
      <c r="F353" s="266" t="s">
        <v>457</v>
      </c>
      <c r="G353" s="264"/>
      <c r="H353" s="267">
        <v>4.14</v>
      </c>
      <c r="I353" s="268"/>
      <c r="J353" s="264"/>
      <c r="K353" s="264"/>
      <c r="L353" s="269"/>
      <c r="M353" s="270"/>
      <c r="N353" s="271"/>
      <c r="O353" s="271"/>
      <c r="P353" s="271"/>
      <c r="Q353" s="271"/>
      <c r="R353" s="271"/>
      <c r="S353" s="271"/>
      <c r="T353" s="27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3" t="s">
        <v>144</v>
      </c>
      <c r="AU353" s="273" t="s">
        <v>92</v>
      </c>
      <c r="AV353" s="14" t="s">
        <v>92</v>
      </c>
      <c r="AW353" s="14" t="s">
        <v>37</v>
      </c>
      <c r="AX353" s="14" t="s">
        <v>82</v>
      </c>
      <c r="AY353" s="273" t="s">
        <v>133</v>
      </c>
    </row>
    <row r="354" spans="1:51" s="15" customFormat="1" ht="12">
      <c r="A354" s="15"/>
      <c r="B354" s="274"/>
      <c r="C354" s="275"/>
      <c r="D354" s="249" t="s">
        <v>144</v>
      </c>
      <c r="E354" s="276" t="s">
        <v>1</v>
      </c>
      <c r="F354" s="277" t="s">
        <v>149</v>
      </c>
      <c r="G354" s="275"/>
      <c r="H354" s="278">
        <v>559.708</v>
      </c>
      <c r="I354" s="279"/>
      <c r="J354" s="275"/>
      <c r="K354" s="275"/>
      <c r="L354" s="280"/>
      <c r="M354" s="281"/>
      <c r="N354" s="282"/>
      <c r="O354" s="282"/>
      <c r="P354" s="282"/>
      <c r="Q354" s="282"/>
      <c r="R354" s="282"/>
      <c r="S354" s="282"/>
      <c r="T354" s="283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84" t="s">
        <v>144</v>
      </c>
      <c r="AU354" s="284" t="s">
        <v>92</v>
      </c>
      <c r="AV354" s="15" t="s">
        <v>140</v>
      </c>
      <c r="AW354" s="15" t="s">
        <v>37</v>
      </c>
      <c r="AX354" s="15" t="s">
        <v>90</v>
      </c>
      <c r="AY354" s="284" t="s">
        <v>133</v>
      </c>
    </row>
    <row r="355" spans="1:65" s="2" customFormat="1" ht="24" customHeight="1">
      <c r="A355" s="39"/>
      <c r="B355" s="40"/>
      <c r="C355" s="296" t="s">
        <v>458</v>
      </c>
      <c r="D355" s="296" t="s">
        <v>324</v>
      </c>
      <c r="E355" s="297" t="s">
        <v>459</v>
      </c>
      <c r="F355" s="298" t="s">
        <v>460</v>
      </c>
      <c r="G355" s="299" t="s">
        <v>138</v>
      </c>
      <c r="H355" s="300">
        <v>59.697</v>
      </c>
      <c r="I355" s="301"/>
      <c r="J355" s="302">
        <f>ROUND(I355*H355,2)</f>
        <v>0</v>
      </c>
      <c r="K355" s="298" t="s">
        <v>139</v>
      </c>
      <c r="L355" s="303"/>
      <c r="M355" s="304" t="s">
        <v>1</v>
      </c>
      <c r="N355" s="305" t="s">
        <v>47</v>
      </c>
      <c r="O355" s="92"/>
      <c r="P355" s="245">
        <f>O355*H355</f>
        <v>0</v>
      </c>
      <c r="Q355" s="245">
        <v>0.113</v>
      </c>
      <c r="R355" s="245">
        <f>Q355*H355</f>
        <v>6.745761000000001</v>
      </c>
      <c r="S355" s="245">
        <v>0</v>
      </c>
      <c r="T355" s="246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7" t="s">
        <v>186</v>
      </c>
      <c r="AT355" s="247" t="s">
        <v>324</v>
      </c>
      <c r="AU355" s="247" t="s">
        <v>92</v>
      </c>
      <c r="AY355" s="18" t="s">
        <v>133</v>
      </c>
      <c r="BE355" s="248">
        <f>IF(N355="základní",J355,0)</f>
        <v>0</v>
      </c>
      <c r="BF355" s="248">
        <f>IF(N355="snížená",J355,0)</f>
        <v>0</v>
      </c>
      <c r="BG355" s="248">
        <f>IF(N355="zákl. přenesená",J355,0)</f>
        <v>0</v>
      </c>
      <c r="BH355" s="248">
        <f>IF(N355="sníž. přenesená",J355,0)</f>
        <v>0</v>
      </c>
      <c r="BI355" s="248">
        <f>IF(N355="nulová",J355,0)</f>
        <v>0</v>
      </c>
      <c r="BJ355" s="18" t="s">
        <v>90</v>
      </c>
      <c r="BK355" s="248">
        <f>ROUND(I355*H355,2)</f>
        <v>0</v>
      </c>
      <c r="BL355" s="18" t="s">
        <v>140</v>
      </c>
      <c r="BM355" s="247" t="s">
        <v>461</v>
      </c>
    </row>
    <row r="356" spans="1:47" s="2" customFormat="1" ht="12">
      <c r="A356" s="39"/>
      <c r="B356" s="40"/>
      <c r="C356" s="41"/>
      <c r="D356" s="249" t="s">
        <v>142</v>
      </c>
      <c r="E356" s="41"/>
      <c r="F356" s="250" t="s">
        <v>462</v>
      </c>
      <c r="G356" s="41"/>
      <c r="H356" s="41"/>
      <c r="I356" s="145"/>
      <c r="J356" s="41"/>
      <c r="K356" s="41"/>
      <c r="L356" s="45"/>
      <c r="M356" s="251"/>
      <c r="N356" s="252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142</v>
      </c>
      <c r="AU356" s="18" t="s">
        <v>92</v>
      </c>
    </row>
    <row r="357" spans="1:51" s="14" customFormat="1" ht="12">
      <c r="A357" s="14"/>
      <c r="B357" s="263"/>
      <c r="C357" s="264"/>
      <c r="D357" s="249" t="s">
        <v>144</v>
      </c>
      <c r="E357" s="265" t="s">
        <v>1</v>
      </c>
      <c r="F357" s="266" t="s">
        <v>463</v>
      </c>
      <c r="G357" s="264"/>
      <c r="H357" s="267">
        <v>55.557</v>
      </c>
      <c r="I357" s="268"/>
      <c r="J357" s="264"/>
      <c r="K357" s="264"/>
      <c r="L357" s="269"/>
      <c r="M357" s="270"/>
      <c r="N357" s="271"/>
      <c r="O357" s="271"/>
      <c r="P357" s="271"/>
      <c r="Q357" s="271"/>
      <c r="R357" s="271"/>
      <c r="S357" s="271"/>
      <c r="T357" s="27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3" t="s">
        <v>144</v>
      </c>
      <c r="AU357" s="273" t="s">
        <v>92</v>
      </c>
      <c r="AV357" s="14" t="s">
        <v>92</v>
      </c>
      <c r="AW357" s="14" t="s">
        <v>37</v>
      </c>
      <c r="AX357" s="14" t="s">
        <v>82</v>
      </c>
      <c r="AY357" s="273" t="s">
        <v>133</v>
      </c>
    </row>
    <row r="358" spans="1:51" s="14" customFormat="1" ht="12">
      <c r="A358" s="14"/>
      <c r="B358" s="263"/>
      <c r="C358" s="264"/>
      <c r="D358" s="249" t="s">
        <v>144</v>
      </c>
      <c r="E358" s="265" t="s">
        <v>1</v>
      </c>
      <c r="F358" s="266" t="s">
        <v>447</v>
      </c>
      <c r="G358" s="264"/>
      <c r="H358" s="267">
        <v>4.14</v>
      </c>
      <c r="I358" s="268"/>
      <c r="J358" s="264"/>
      <c r="K358" s="264"/>
      <c r="L358" s="269"/>
      <c r="M358" s="270"/>
      <c r="N358" s="271"/>
      <c r="O358" s="271"/>
      <c r="P358" s="271"/>
      <c r="Q358" s="271"/>
      <c r="R358" s="271"/>
      <c r="S358" s="271"/>
      <c r="T358" s="27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3" t="s">
        <v>144</v>
      </c>
      <c r="AU358" s="273" t="s">
        <v>92</v>
      </c>
      <c r="AV358" s="14" t="s">
        <v>92</v>
      </c>
      <c r="AW358" s="14" t="s">
        <v>37</v>
      </c>
      <c r="AX358" s="14" t="s">
        <v>82</v>
      </c>
      <c r="AY358" s="273" t="s">
        <v>133</v>
      </c>
    </row>
    <row r="359" spans="1:51" s="15" customFormat="1" ht="12">
      <c r="A359" s="15"/>
      <c r="B359" s="274"/>
      <c r="C359" s="275"/>
      <c r="D359" s="249" t="s">
        <v>144</v>
      </c>
      <c r="E359" s="276" t="s">
        <v>1</v>
      </c>
      <c r="F359" s="277" t="s">
        <v>149</v>
      </c>
      <c r="G359" s="275"/>
      <c r="H359" s="278">
        <v>59.697</v>
      </c>
      <c r="I359" s="279"/>
      <c r="J359" s="275"/>
      <c r="K359" s="275"/>
      <c r="L359" s="280"/>
      <c r="M359" s="281"/>
      <c r="N359" s="282"/>
      <c r="O359" s="282"/>
      <c r="P359" s="282"/>
      <c r="Q359" s="282"/>
      <c r="R359" s="282"/>
      <c r="S359" s="282"/>
      <c r="T359" s="283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84" t="s">
        <v>144</v>
      </c>
      <c r="AU359" s="284" t="s">
        <v>92</v>
      </c>
      <c r="AV359" s="15" t="s">
        <v>140</v>
      </c>
      <c r="AW359" s="15" t="s">
        <v>37</v>
      </c>
      <c r="AX359" s="15" t="s">
        <v>90</v>
      </c>
      <c r="AY359" s="284" t="s">
        <v>133</v>
      </c>
    </row>
    <row r="360" spans="1:63" s="12" customFormat="1" ht="22.8" customHeight="1">
      <c r="A360" s="12"/>
      <c r="B360" s="220"/>
      <c r="C360" s="221"/>
      <c r="D360" s="222" t="s">
        <v>81</v>
      </c>
      <c r="E360" s="234" t="s">
        <v>186</v>
      </c>
      <c r="F360" s="234" t="s">
        <v>464</v>
      </c>
      <c r="G360" s="221"/>
      <c r="H360" s="221"/>
      <c r="I360" s="224"/>
      <c r="J360" s="235">
        <f>BK360</f>
        <v>0</v>
      </c>
      <c r="K360" s="221"/>
      <c r="L360" s="226"/>
      <c r="M360" s="227"/>
      <c r="N360" s="228"/>
      <c r="O360" s="228"/>
      <c r="P360" s="229">
        <f>SUM(P361:P462)</f>
        <v>0</v>
      </c>
      <c r="Q360" s="228"/>
      <c r="R360" s="229">
        <f>SUM(R361:R462)</f>
        <v>39.047993299999995</v>
      </c>
      <c r="S360" s="228"/>
      <c r="T360" s="230">
        <f>SUM(T361:T462)</f>
        <v>0.0173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31" t="s">
        <v>90</v>
      </c>
      <c r="AT360" s="232" t="s">
        <v>81</v>
      </c>
      <c r="AU360" s="232" t="s">
        <v>90</v>
      </c>
      <c r="AY360" s="231" t="s">
        <v>133</v>
      </c>
      <c r="BK360" s="233">
        <f>SUM(BK361:BK462)</f>
        <v>0</v>
      </c>
    </row>
    <row r="361" spans="1:65" s="2" customFormat="1" ht="24" customHeight="1">
      <c r="A361" s="39"/>
      <c r="B361" s="40"/>
      <c r="C361" s="236" t="s">
        <v>465</v>
      </c>
      <c r="D361" s="236" t="s">
        <v>135</v>
      </c>
      <c r="E361" s="237" t="s">
        <v>466</v>
      </c>
      <c r="F361" s="238" t="s">
        <v>467</v>
      </c>
      <c r="G361" s="239" t="s">
        <v>165</v>
      </c>
      <c r="H361" s="240">
        <v>0.5</v>
      </c>
      <c r="I361" s="241"/>
      <c r="J361" s="242">
        <f>ROUND(I361*H361,2)</f>
        <v>0</v>
      </c>
      <c r="K361" s="238" t="s">
        <v>139</v>
      </c>
      <c r="L361" s="45"/>
      <c r="M361" s="243" t="s">
        <v>1</v>
      </c>
      <c r="N361" s="244" t="s">
        <v>47</v>
      </c>
      <c r="O361" s="92"/>
      <c r="P361" s="245">
        <f>O361*H361</f>
        <v>0</v>
      </c>
      <c r="Q361" s="245">
        <v>0</v>
      </c>
      <c r="R361" s="245">
        <f>Q361*H361</f>
        <v>0</v>
      </c>
      <c r="S361" s="245">
        <v>0</v>
      </c>
      <c r="T361" s="246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7" t="s">
        <v>140</v>
      </c>
      <c r="AT361" s="247" t="s">
        <v>135</v>
      </c>
      <c r="AU361" s="247" t="s">
        <v>92</v>
      </c>
      <c r="AY361" s="18" t="s">
        <v>133</v>
      </c>
      <c r="BE361" s="248">
        <f>IF(N361="základní",J361,0)</f>
        <v>0</v>
      </c>
      <c r="BF361" s="248">
        <f>IF(N361="snížená",J361,0)</f>
        <v>0</v>
      </c>
      <c r="BG361" s="248">
        <f>IF(N361="zákl. přenesená",J361,0)</f>
        <v>0</v>
      </c>
      <c r="BH361" s="248">
        <f>IF(N361="sníž. přenesená",J361,0)</f>
        <v>0</v>
      </c>
      <c r="BI361" s="248">
        <f>IF(N361="nulová",J361,0)</f>
        <v>0</v>
      </c>
      <c r="BJ361" s="18" t="s">
        <v>90</v>
      </c>
      <c r="BK361" s="248">
        <f>ROUND(I361*H361,2)</f>
        <v>0</v>
      </c>
      <c r="BL361" s="18" t="s">
        <v>140</v>
      </c>
      <c r="BM361" s="247" t="s">
        <v>468</v>
      </c>
    </row>
    <row r="362" spans="1:51" s="13" customFormat="1" ht="12">
      <c r="A362" s="13"/>
      <c r="B362" s="253"/>
      <c r="C362" s="254"/>
      <c r="D362" s="249" t="s">
        <v>144</v>
      </c>
      <c r="E362" s="255" t="s">
        <v>1</v>
      </c>
      <c r="F362" s="256" t="s">
        <v>203</v>
      </c>
      <c r="G362" s="254"/>
      <c r="H362" s="255" t="s">
        <v>1</v>
      </c>
      <c r="I362" s="257"/>
      <c r="J362" s="254"/>
      <c r="K362" s="254"/>
      <c r="L362" s="258"/>
      <c r="M362" s="259"/>
      <c r="N362" s="260"/>
      <c r="O362" s="260"/>
      <c r="P362" s="260"/>
      <c r="Q362" s="260"/>
      <c r="R362" s="260"/>
      <c r="S362" s="260"/>
      <c r="T362" s="26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2" t="s">
        <v>144</v>
      </c>
      <c r="AU362" s="262" t="s">
        <v>92</v>
      </c>
      <c r="AV362" s="13" t="s">
        <v>90</v>
      </c>
      <c r="AW362" s="13" t="s">
        <v>37</v>
      </c>
      <c r="AX362" s="13" t="s">
        <v>82</v>
      </c>
      <c r="AY362" s="262" t="s">
        <v>133</v>
      </c>
    </row>
    <row r="363" spans="1:51" s="14" customFormat="1" ht="12">
      <c r="A363" s="14"/>
      <c r="B363" s="263"/>
      <c r="C363" s="264"/>
      <c r="D363" s="249" t="s">
        <v>144</v>
      </c>
      <c r="E363" s="265" t="s">
        <v>1</v>
      </c>
      <c r="F363" s="266" t="s">
        <v>469</v>
      </c>
      <c r="G363" s="264"/>
      <c r="H363" s="267">
        <v>0.5</v>
      </c>
      <c r="I363" s="268"/>
      <c r="J363" s="264"/>
      <c r="K363" s="264"/>
      <c r="L363" s="269"/>
      <c r="M363" s="270"/>
      <c r="N363" s="271"/>
      <c r="O363" s="271"/>
      <c r="P363" s="271"/>
      <c r="Q363" s="271"/>
      <c r="R363" s="271"/>
      <c r="S363" s="271"/>
      <c r="T363" s="27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3" t="s">
        <v>144</v>
      </c>
      <c r="AU363" s="273" t="s">
        <v>92</v>
      </c>
      <c r="AV363" s="14" t="s">
        <v>92</v>
      </c>
      <c r="AW363" s="14" t="s">
        <v>37</v>
      </c>
      <c r="AX363" s="14" t="s">
        <v>90</v>
      </c>
      <c r="AY363" s="273" t="s">
        <v>133</v>
      </c>
    </row>
    <row r="364" spans="1:65" s="2" customFormat="1" ht="16.5" customHeight="1">
      <c r="A364" s="39"/>
      <c r="B364" s="40"/>
      <c r="C364" s="296" t="s">
        <v>470</v>
      </c>
      <c r="D364" s="296" t="s">
        <v>324</v>
      </c>
      <c r="E364" s="297" t="s">
        <v>471</v>
      </c>
      <c r="F364" s="298" t="s">
        <v>472</v>
      </c>
      <c r="G364" s="299" t="s">
        <v>165</v>
      </c>
      <c r="H364" s="300">
        <v>0.5</v>
      </c>
      <c r="I364" s="301"/>
      <c r="J364" s="302">
        <f>ROUND(I364*H364,2)</f>
        <v>0</v>
      </c>
      <c r="K364" s="298" t="s">
        <v>1</v>
      </c>
      <c r="L364" s="303"/>
      <c r="M364" s="304" t="s">
        <v>1</v>
      </c>
      <c r="N364" s="305" t="s">
        <v>47</v>
      </c>
      <c r="O364" s="92"/>
      <c r="P364" s="245">
        <f>O364*H364</f>
        <v>0</v>
      </c>
      <c r="Q364" s="245">
        <v>0.0145</v>
      </c>
      <c r="R364" s="245">
        <f>Q364*H364</f>
        <v>0.00725</v>
      </c>
      <c r="S364" s="245">
        <v>0</v>
      </c>
      <c r="T364" s="246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7" t="s">
        <v>186</v>
      </c>
      <c r="AT364" s="247" t="s">
        <v>324</v>
      </c>
      <c r="AU364" s="247" t="s">
        <v>92</v>
      </c>
      <c r="AY364" s="18" t="s">
        <v>133</v>
      </c>
      <c r="BE364" s="248">
        <f>IF(N364="základní",J364,0)</f>
        <v>0</v>
      </c>
      <c r="BF364" s="248">
        <f>IF(N364="snížená",J364,0)</f>
        <v>0</v>
      </c>
      <c r="BG364" s="248">
        <f>IF(N364="zákl. přenesená",J364,0)</f>
        <v>0</v>
      </c>
      <c r="BH364" s="248">
        <f>IF(N364="sníž. přenesená",J364,0)</f>
        <v>0</v>
      </c>
      <c r="BI364" s="248">
        <f>IF(N364="nulová",J364,0)</f>
        <v>0</v>
      </c>
      <c r="BJ364" s="18" t="s">
        <v>90</v>
      </c>
      <c r="BK364" s="248">
        <f>ROUND(I364*H364,2)</f>
        <v>0</v>
      </c>
      <c r="BL364" s="18" t="s">
        <v>140</v>
      </c>
      <c r="BM364" s="247" t="s">
        <v>473</v>
      </c>
    </row>
    <row r="365" spans="1:65" s="2" customFormat="1" ht="24" customHeight="1">
      <c r="A365" s="39"/>
      <c r="B365" s="40"/>
      <c r="C365" s="236" t="s">
        <v>474</v>
      </c>
      <c r="D365" s="236" t="s">
        <v>135</v>
      </c>
      <c r="E365" s="237" t="s">
        <v>475</v>
      </c>
      <c r="F365" s="238" t="s">
        <v>476</v>
      </c>
      <c r="G365" s="239" t="s">
        <v>165</v>
      </c>
      <c r="H365" s="240">
        <v>679.37</v>
      </c>
      <c r="I365" s="241"/>
      <c r="J365" s="242">
        <f>ROUND(I365*H365,2)</f>
        <v>0</v>
      </c>
      <c r="K365" s="238" t="s">
        <v>139</v>
      </c>
      <c r="L365" s="45"/>
      <c r="M365" s="243" t="s">
        <v>1</v>
      </c>
      <c r="N365" s="244" t="s">
        <v>47</v>
      </c>
      <c r="O365" s="92"/>
      <c r="P365" s="245">
        <f>O365*H365</f>
        <v>0</v>
      </c>
      <c r="Q365" s="245">
        <v>0</v>
      </c>
      <c r="R365" s="245">
        <f>Q365*H365</f>
        <v>0</v>
      </c>
      <c r="S365" s="245">
        <v>0</v>
      </c>
      <c r="T365" s="246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47" t="s">
        <v>140</v>
      </c>
      <c r="AT365" s="247" t="s">
        <v>135</v>
      </c>
      <c r="AU365" s="247" t="s">
        <v>92</v>
      </c>
      <c r="AY365" s="18" t="s">
        <v>133</v>
      </c>
      <c r="BE365" s="248">
        <f>IF(N365="základní",J365,0)</f>
        <v>0</v>
      </c>
      <c r="BF365" s="248">
        <f>IF(N365="snížená",J365,0)</f>
        <v>0</v>
      </c>
      <c r="BG365" s="248">
        <f>IF(N365="zákl. přenesená",J365,0)</f>
        <v>0</v>
      </c>
      <c r="BH365" s="248">
        <f>IF(N365="sníž. přenesená",J365,0)</f>
        <v>0</v>
      </c>
      <c r="BI365" s="248">
        <f>IF(N365="nulová",J365,0)</f>
        <v>0</v>
      </c>
      <c r="BJ365" s="18" t="s">
        <v>90</v>
      </c>
      <c r="BK365" s="248">
        <f>ROUND(I365*H365,2)</f>
        <v>0</v>
      </c>
      <c r="BL365" s="18" t="s">
        <v>140</v>
      </c>
      <c r="BM365" s="247" t="s">
        <v>477</v>
      </c>
    </row>
    <row r="366" spans="1:51" s="13" customFormat="1" ht="12">
      <c r="A366" s="13"/>
      <c r="B366" s="253"/>
      <c r="C366" s="254"/>
      <c r="D366" s="249" t="s">
        <v>144</v>
      </c>
      <c r="E366" s="255" t="s">
        <v>1</v>
      </c>
      <c r="F366" s="256" t="s">
        <v>478</v>
      </c>
      <c r="G366" s="254"/>
      <c r="H366" s="255" t="s">
        <v>1</v>
      </c>
      <c r="I366" s="257"/>
      <c r="J366" s="254"/>
      <c r="K366" s="254"/>
      <c r="L366" s="258"/>
      <c r="M366" s="259"/>
      <c r="N366" s="260"/>
      <c r="O366" s="260"/>
      <c r="P366" s="260"/>
      <c r="Q366" s="260"/>
      <c r="R366" s="260"/>
      <c r="S366" s="260"/>
      <c r="T366" s="26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2" t="s">
        <v>144</v>
      </c>
      <c r="AU366" s="262" t="s">
        <v>92</v>
      </c>
      <c r="AV366" s="13" t="s">
        <v>90</v>
      </c>
      <c r="AW366" s="13" t="s">
        <v>37</v>
      </c>
      <c r="AX366" s="13" t="s">
        <v>82</v>
      </c>
      <c r="AY366" s="262" t="s">
        <v>133</v>
      </c>
    </row>
    <row r="367" spans="1:51" s="14" customFormat="1" ht="12">
      <c r="A367" s="14"/>
      <c r="B367" s="263"/>
      <c r="C367" s="264"/>
      <c r="D367" s="249" t="s">
        <v>144</v>
      </c>
      <c r="E367" s="265" t="s">
        <v>1</v>
      </c>
      <c r="F367" s="266" t="s">
        <v>479</v>
      </c>
      <c r="G367" s="264"/>
      <c r="H367" s="267">
        <v>678.77</v>
      </c>
      <c r="I367" s="268"/>
      <c r="J367" s="264"/>
      <c r="K367" s="264"/>
      <c r="L367" s="269"/>
      <c r="M367" s="270"/>
      <c r="N367" s="271"/>
      <c r="O367" s="271"/>
      <c r="P367" s="271"/>
      <c r="Q367" s="271"/>
      <c r="R367" s="271"/>
      <c r="S367" s="271"/>
      <c r="T367" s="272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3" t="s">
        <v>144</v>
      </c>
      <c r="AU367" s="273" t="s">
        <v>92</v>
      </c>
      <c r="AV367" s="14" t="s">
        <v>92</v>
      </c>
      <c r="AW367" s="14" t="s">
        <v>37</v>
      </c>
      <c r="AX367" s="14" t="s">
        <v>82</v>
      </c>
      <c r="AY367" s="273" t="s">
        <v>133</v>
      </c>
    </row>
    <row r="368" spans="1:51" s="13" customFormat="1" ht="12">
      <c r="A368" s="13"/>
      <c r="B368" s="253"/>
      <c r="C368" s="254"/>
      <c r="D368" s="249" t="s">
        <v>144</v>
      </c>
      <c r="E368" s="255" t="s">
        <v>1</v>
      </c>
      <c r="F368" s="256" t="s">
        <v>480</v>
      </c>
      <c r="G368" s="254"/>
      <c r="H368" s="255" t="s">
        <v>1</v>
      </c>
      <c r="I368" s="257"/>
      <c r="J368" s="254"/>
      <c r="K368" s="254"/>
      <c r="L368" s="258"/>
      <c r="M368" s="259"/>
      <c r="N368" s="260"/>
      <c r="O368" s="260"/>
      <c r="P368" s="260"/>
      <c r="Q368" s="260"/>
      <c r="R368" s="260"/>
      <c r="S368" s="260"/>
      <c r="T368" s="26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2" t="s">
        <v>144</v>
      </c>
      <c r="AU368" s="262" t="s">
        <v>92</v>
      </c>
      <c r="AV368" s="13" t="s">
        <v>90</v>
      </c>
      <c r="AW368" s="13" t="s">
        <v>37</v>
      </c>
      <c r="AX368" s="13" t="s">
        <v>82</v>
      </c>
      <c r="AY368" s="262" t="s">
        <v>133</v>
      </c>
    </row>
    <row r="369" spans="1:51" s="14" customFormat="1" ht="12">
      <c r="A369" s="14"/>
      <c r="B369" s="263"/>
      <c r="C369" s="264"/>
      <c r="D369" s="249" t="s">
        <v>144</v>
      </c>
      <c r="E369" s="265" t="s">
        <v>1</v>
      </c>
      <c r="F369" s="266" t="s">
        <v>481</v>
      </c>
      <c r="G369" s="264"/>
      <c r="H369" s="267">
        <v>0.6</v>
      </c>
      <c r="I369" s="268"/>
      <c r="J369" s="264"/>
      <c r="K369" s="264"/>
      <c r="L369" s="269"/>
      <c r="M369" s="270"/>
      <c r="N369" s="271"/>
      <c r="O369" s="271"/>
      <c r="P369" s="271"/>
      <c r="Q369" s="271"/>
      <c r="R369" s="271"/>
      <c r="S369" s="271"/>
      <c r="T369" s="27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3" t="s">
        <v>144</v>
      </c>
      <c r="AU369" s="273" t="s">
        <v>92</v>
      </c>
      <c r="AV369" s="14" t="s">
        <v>92</v>
      </c>
      <c r="AW369" s="14" t="s">
        <v>37</v>
      </c>
      <c r="AX369" s="14" t="s">
        <v>82</v>
      </c>
      <c r="AY369" s="273" t="s">
        <v>133</v>
      </c>
    </row>
    <row r="370" spans="1:51" s="15" customFormat="1" ht="12">
      <c r="A370" s="15"/>
      <c r="B370" s="274"/>
      <c r="C370" s="275"/>
      <c r="D370" s="249" t="s">
        <v>144</v>
      </c>
      <c r="E370" s="276" t="s">
        <v>1</v>
      </c>
      <c r="F370" s="277" t="s">
        <v>149</v>
      </c>
      <c r="G370" s="275"/>
      <c r="H370" s="278">
        <v>679.37</v>
      </c>
      <c r="I370" s="279"/>
      <c r="J370" s="275"/>
      <c r="K370" s="275"/>
      <c r="L370" s="280"/>
      <c r="M370" s="281"/>
      <c r="N370" s="282"/>
      <c r="O370" s="282"/>
      <c r="P370" s="282"/>
      <c r="Q370" s="282"/>
      <c r="R370" s="282"/>
      <c r="S370" s="282"/>
      <c r="T370" s="283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84" t="s">
        <v>144</v>
      </c>
      <c r="AU370" s="284" t="s">
        <v>92</v>
      </c>
      <c r="AV370" s="15" t="s">
        <v>140</v>
      </c>
      <c r="AW370" s="15" t="s">
        <v>37</v>
      </c>
      <c r="AX370" s="15" t="s">
        <v>90</v>
      </c>
      <c r="AY370" s="284" t="s">
        <v>133</v>
      </c>
    </row>
    <row r="371" spans="1:65" s="2" customFormat="1" ht="16.5" customHeight="1">
      <c r="A371" s="39"/>
      <c r="B371" s="40"/>
      <c r="C371" s="296" t="s">
        <v>482</v>
      </c>
      <c r="D371" s="296" t="s">
        <v>324</v>
      </c>
      <c r="E371" s="297" t="s">
        <v>483</v>
      </c>
      <c r="F371" s="298" t="s">
        <v>484</v>
      </c>
      <c r="G371" s="299" t="s">
        <v>165</v>
      </c>
      <c r="H371" s="300">
        <v>679.37</v>
      </c>
      <c r="I371" s="301"/>
      <c r="J371" s="302">
        <f>ROUND(I371*H371,2)</f>
        <v>0</v>
      </c>
      <c r="K371" s="298" t="s">
        <v>1</v>
      </c>
      <c r="L371" s="303"/>
      <c r="M371" s="304" t="s">
        <v>1</v>
      </c>
      <c r="N371" s="305" t="s">
        <v>47</v>
      </c>
      <c r="O371" s="92"/>
      <c r="P371" s="245">
        <f>O371*H371</f>
        <v>0</v>
      </c>
      <c r="Q371" s="245">
        <v>0.036</v>
      </c>
      <c r="R371" s="245">
        <f>Q371*H371</f>
        <v>24.45732</v>
      </c>
      <c r="S371" s="245">
        <v>0</v>
      </c>
      <c r="T371" s="246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47" t="s">
        <v>186</v>
      </c>
      <c r="AT371" s="247" t="s">
        <v>324</v>
      </c>
      <c r="AU371" s="247" t="s">
        <v>92</v>
      </c>
      <c r="AY371" s="18" t="s">
        <v>133</v>
      </c>
      <c r="BE371" s="248">
        <f>IF(N371="základní",J371,0)</f>
        <v>0</v>
      </c>
      <c r="BF371" s="248">
        <f>IF(N371="snížená",J371,0)</f>
        <v>0</v>
      </c>
      <c r="BG371" s="248">
        <f>IF(N371="zákl. přenesená",J371,0)</f>
        <v>0</v>
      </c>
      <c r="BH371" s="248">
        <f>IF(N371="sníž. přenesená",J371,0)</f>
        <v>0</v>
      </c>
      <c r="BI371" s="248">
        <f>IF(N371="nulová",J371,0)</f>
        <v>0</v>
      </c>
      <c r="BJ371" s="18" t="s">
        <v>90</v>
      </c>
      <c r="BK371" s="248">
        <f>ROUND(I371*H371,2)</f>
        <v>0</v>
      </c>
      <c r="BL371" s="18" t="s">
        <v>140</v>
      </c>
      <c r="BM371" s="247" t="s">
        <v>485</v>
      </c>
    </row>
    <row r="372" spans="1:65" s="2" customFormat="1" ht="36" customHeight="1">
      <c r="A372" s="39"/>
      <c r="B372" s="40"/>
      <c r="C372" s="236" t="s">
        <v>486</v>
      </c>
      <c r="D372" s="236" t="s">
        <v>135</v>
      </c>
      <c r="E372" s="237" t="s">
        <v>487</v>
      </c>
      <c r="F372" s="238" t="s">
        <v>488</v>
      </c>
      <c r="G372" s="239" t="s">
        <v>489</v>
      </c>
      <c r="H372" s="240">
        <v>8</v>
      </c>
      <c r="I372" s="241"/>
      <c r="J372" s="242">
        <f>ROUND(I372*H372,2)</f>
        <v>0</v>
      </c>
      <c r="K372" s="238" t="s">
        <v>139</v>
      </c>
      <c r="L372" s="45"/>
      <c r="M372" s="243" t="s">
        <v>1</v>
      </c>
      <c r="N372" s="244" t="s">
        <v>47</v>
      </c>
      <c r="O372" s="92"/>
      <c r="P372" s="245">
        <f>O372*H372</f>
        <v>0</v>
      </c>
      <c r="Q372" s="245">
        <v>0.00167</v>
      </c>
      <c r="R372" s="245">
        <f>Q372*H372</f>
        <v>0.01336</v>
      </c>
      <c r="S372" s="245">
        <v>0</v>
      </c>
      <c r="T372" s="246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7" t="s">
        <v>140</v>
      </c>
      <c r="AT372" s="247" t="s">
        <v>135</v>
      </c>
      <c r="AU372" s="247" t="s">
        <v>92</v>
      </c>
      <c r="AY372" s="18" t="s">
        <v>133</v>
      </c>
      <c r="BE372" s="248">
        <f>IF(N372="základní",J372,0)</f>
        <v>0</v>
      </c>
      <c r="BF372" s="248">
        <f>IF(N372="snížená",J372,0)</f>
        <v>0</v>
      </c>
      <c r="BG372" s="248">
        <f>IF(N372="zákl. přenesená",J372,0)</f>
        <v>0</v>
      </c>
      <c r="BH372" s="248">
        <f>IF(N372="sníž. přenesená",J372,0)</f>
        <v>0</v>
      </c>
      <c r="BI372" s="248">
        <f>IF(N372="nulová",J372,0)</f>
        <v>0</v>
      </c>
      <c r="BJ372" s="18" t="s">
        <v>90</v>
      </c>
      <c r="BK372" s="248">
        <f>ROUND(I372*H372,2)</f>
        <v>0</v>
      </c>
      <c r="BL372" s="18" t="s">
        <v>140</v>
      </c>
      <c r="BM372" s="247" t="s">
        <v>490</v>
      </c>
    </row>
    <row r="373" spans="1:51" s="14" customFormat="1" ht="12">
      <c r="A373" s="14"/>
      <c r="B373" s="263"/>
      <c r="C373" s="264"/>
      <c r="D373" s="249" t="s">
        <v>144</v>
      </c>
      <c r="E373" s="265" t="s">
        <v>1</v>
      </c>
      <c r="F373" s="266" t="s">
        <v>491</v>
      </c>
      <c r="G373" s="264"/>
      <c r="H373" s="267">
        <v>8</v>
      </c>
      <c r="I373" s="268"/>
      <c r="J373" s="264"/>
      <c r="K373" s="264"/>
      <c r="L373" s="269"/>
      <c r="M373" s="270"/>
      <c r="N373" s="271"/>
      <c r="O373" s="271"/>
      <c r="P373" s="271"/>
      <c r="Q373" s="271"/>
      <c r="R373" s="271"/>
      <c r="S373" s="271"/>
      <c r="T373" s="272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3" t="s">
        <v>144</v>
      </c>
      <c r="AU373" s="273" t="s">
        <v>92</v>
      </c>
      <c r="AV373" s="14" t="s">
        <v>92</v>
      </c>
      <c r="AW373" s="14" t="s">
        <v>37</v>
      </c>
      <c r="AX373" s="14" t="s">
        <v>90</v>
      </c>
      <c r="AY373" s="273" t="s">
        <v>133</v>
      </c>
    </row>
    <row r="374" spans="1:65" s="2" customFormat="1" ht="16.5" customHeight="1">
      <c r="A374" s="39"/>
      <c r="B374" s="40"/>
      <c r="C374" s="296" t="s">
        <v>492</v>
      </c>
      <c r="D374" s="296" t="s">
        <v>324</v>
      </c>
      <c r="E374" s="297" t="s">
        <v>493</v>
      </c>
      <c r="F374" s="298" t="s">
        <v>494</v>
      </c>
      <c r="G374" s="299" t="s">
        <v>489</v>
      </c>
      <c r="H374" s="300">
        <v>1</v>
      </c>
      <c r="I374" s="301"/>
      <c r="J374" s="302">
        <f>ROUND(I374*H374,2)</f>
        <v>0</v>
      </c>
      <c r="K374" s="298" t="s">
        <v>1</v>
      </c>
      <c r="L374" s="303"/>
      <c r="M374" s="304" t="s">
        <v>1</v>
      </c>
      <c r="N374" s="305" t="s">
        <v>47</v>
      </c>
      <c r="O374" s="92"/>
      <c r="P374" s="245">
        <f>O374*H374</f>
        <v>0</v>
      </c>
      <c r="Q374" s="245">
        <v>1E-05</v>
      </c>
      <c r="R374" s="245">
        <f>Q374*H374</f>
        <v>1E-05</v>
      </c>
      <c r="S374" s="245">
        <v>0</v>
      </c>
      <c r="T374" s="246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7" t="s">
        <v>186</v>
      </c>
      <c r="AT374" s="247" t="s">
        <v>324</v>
      </c>
      <c r="AU374" s="247" t="s">
        <v>92</v>
      </c>
      <c r="AY374" s="18" t="s">
        <v>133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18" t="s">
        <v>90</v>
      </c>
      <c r="BK374" s="248">
        <f>ROUND(I374*H374,2)</f>
        <v>0</v>
      </c>
      <c r="BL374" s="18" t="s">
        <v>140</v>
      </c>
      <c r="BM374" s="247" t="s">
        <v>495</v>
      </c>
    </row>
    <row r="375" spans="1:65" s="2" customFormat="1" ht="16.5" customHeight="1">
      <c r="A375" s="39"/>
      <c r="B375" s="40"/>
      <c r="C375" s="296" t="s">
        <v>496</v>
      </c>
      <c r="D375" s="296" t="s">
        <v>324</v>
      </c>
      <c r="E375" s="297" t="s">
        <v>497</v>
      </c>
      <c r="F375" s="298" t="s">
        <v>498</v>
      </c>
      <c r="G375" s="299" t="s">
        <v>489</v>
      </c>
      <c r="H375" s="300">
        <v>1</v>
      </c>
      <c r="I375" s="301"/>
      <c r="J375" s="302">
        <f>ROUND(I375*H375,2)</f>
        <v>0</v>
      </c>
      <c r="K375" s="298" t="s">
        <v>1</v>
      </c>
      <c r="L375" s="303"/>
      <c r="M375" s="304" t="s">
        <v>1</v>
      </c>
      <c r="N375" s="305" t="s">
        <v>47</v>
      </c>
      <c r="O375" s="92"/>
      <c r="P375" s="245">
        <f>O375*H375</f>
        <v>0</v>
      </c>
      <c r="Q375" s="245">
        <v>1E-05</v>
      </c>
      <c r="R375" s="245">
        <f>Q375*H375</f>
        <v>1E-05</v>
      </c>
      <c r="S375" s="245">
        <v>0</v>
      </c>
      <c r="T375" s="246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7" t="s">
        <v>186</v>
      </c>
      <c r="AT375" s="247" t="s">
        <v>324</v>
      </c>
      <c r="AU375" s="247" t="s">
        <v>92</v>
      </c>
      <c r="AY375" s="18" t="s">
        <v>133</v>
      </c>
      <c r="BE375" s="248">
        <f>IF(N375="základní",J375,0)</f>
        <v>0</v>
      </c>
      <c r="BF375" s="248">
        <f>IF(N375="snížená",J375,0)</f>
        <v>0</v>
      </c>
      <c r="BG375" s="248">
        <f>IF(N375="zákl. přenesená",J375,0)</f>
        <v>0</v>
      </c>
      <c r="BH375" s="248">
        <f>IF(N375="sníž. přenesená",J375,0)</f>
        <v>0</v>
      </c>
      <c r="BI375" s="248">
        <f>IF(N375="nulová",J375,0)</f>
        <v>0</v>
      </c>
      <c r="BJ375" s="18" t="s">
        <v>90</v>
      </c>
      <c r="BK375" s="248">
        <f>ROUND(I375*H375,2)</f>
        <v>0</v>
      </c>
      <c r="BL375" s="18" t="s">
        <v>140</v>
      </c>
      <c r="BM375" s="247" t="s">
        <v>499</v>
      </c>
    </row>
    <row r="376" spans="1:65" s="2" customFormat="1" ht="16.5" customHeight="1">
      <c r="A376" s="39"/>
      <c r="B376" s="40"/>
      <c r="C376" s="296" t="s">
        <v>500</v>
      </c>
      <c r="D376" s="296" t="s">
        <v>324</v>
      </c>
      <c r="E376" s="297" t="s">
        <v>501</v>
      </c>
      <c r="F376" s="298" t="s">
        <v>502</v>
      </c>
      <c r="G376" s="299" t="s">
        <v>489</v>
      </c>
      <c r="H376" s="300">
        <v>1</v>
      </c>
      <c r="I376" s="301"/>
      <c r="J376" s="302">
        <f>ROUND(I376*H376,2)</f>
        <v>0</v>
      </c>
      <c r="K376" s="298" t="s">
        <v>1</v>
      </c>
      <c r="L376" s="303"/>
      <c r="M376" s="304" t="s">
        <v>1</v>
      </c>
      <c r="N376" s="305" t="s">
        <v>47</v>
      </c>
      <c r="O376" s="92"/>
      <c r="P376" s="245">
        <f>O376*H376</f>
        <v>0</v>
      </c>
      <c r="Q376" s="245">
        <v>2E-05</v>
      </c>
      <c r="R376" s="245">
        <f>Q376*H376</f>
        <v>2E-05</v>
      </c>
      <c r="S376" s="245">
        <v>0</v>
      </c>
      <c r="T376" s="246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7" t="s">
        <v>186</v>
      </c>
      <c r="AT376" s="247" t="s">
        <v>324</v>
      </c>
      <c r="AU376" s="247" t="s">
        <v>92</v>
      </c>
      <c r="AY376" s="18" t="s">
        <v>133</v>
      </c>
      <c r="BE376" s="248">
        <f>IF(N376="základní",J376,0)</f>
        <v>0</v>
      </c>
      <c r="BF376" s="248">
        <f>IF(N376="snížená",J376,0)</f>
        <v>0</v>
      </c>
      <c r="BG376" s="248">
        <f>IF(N376="zákl. přenesená",J376,0)</f>
        <v>0</v>
      </c>
      <c r="BH376" s="248">
        <f>IF(N376="sníž. přenesená",J376,0)</f>
        <v>0</v>
      </c>
      <c r="BI376" s="248">
        <f>IF(N376="nulová",J376,0)</f>
        <v>0</v>
      </c>
      <c r="BJ376" s="18" t="s">
        <v>90</v>
      </c>
      <c r="BK376" s="248">
        <f>ROUND(I376*H376,2)</f>
        <v>0</v>
      </c>
      <c r="BL376" s="18" t="s">
        <v>140</v>
      </c>
      <c r="BM376" s="247" t="s">
        <v>503</v>
      </c>
    </row>
    <row r="377" spans="1:65" s="2" customFormat="1" ht="16.5" customHeight="1">
      <c r="A377" s="39"/>
      <c r="B377" s="40"/>
      <c r="C377" s="296" t="s">
        <v>504</v>
      </c>
      <c r="D377" s="296" t="s">
        <v>324</v>
      </c>
      <c r="E377" s="297" t="s">
        <v>505</v>
      </c>
      <c r="F377" s="298" t="s">
        <v>506</v>
      </c>
      <c r="G377" s="299" t="s">
        <v>489</v>
      </c>
      <c r="H377" s="300">
        <v>2</v>
      </c>
      <c r="I377" s="301"/>
      <c r="J377" s="302">
        <f>ROUND(I377*H377,2)</f>
        <v>0</v>
      </c>
      <c r="K377" s="298" t="s">
        <v>1</v>
      </c>
      <c r="L377" s="303"/>
      <c r="M377" s="304" t="s">
        <v>1</v>
      </c>
      <c r="N377" s="305" t="s">
        <v>47</v>
      </c>
      <c r="O377" s="92"/>
      <c r="P377" s="245">
        <f>O377*H377</f>
        <v>0</v>
      </c>
      <c r="Q377" s="245">
        <v>1E-05</v>
      </c>
      <c r="R377" s="245">
        <f>Q377*H377</f>
        <v>2E-05</v>
      </c>
      <c r="S377" s="245">
        <v>0</v>
      </c>
      <c r="T377" s="246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47" t="s">
        <v>186</v>
      </c>
      <c r="AT377" s="247" t="s">
        <v>324</v>
      </c>
      <c r="AU377" s="247" t="s">
        <v>92</v>
      </c>
      <c r="AY377" s="18" t="s">
        <v>133</v>
      </c>
      <c r="BE377" s="248">
        <f>IF(N377="základní",J377,0)</f>
        <v>0</v>
      </c>
      <c r="BF377" s="248">
        <f>IF(N377="snížená",J377,0)</f>
        <v>0</v>
      </c>
      <c r="BG377" s="248">
        <f>IF(N377="zákl. přenesená",J377,0)</f>
        <v>0</v>
      </c>
      <c r="BH377" s="248">
        <f>IF(N377="sníž. přenesená",J377,0)</f>
        <v>0</v>
      </c>
      <c r="BI377" s="248">
        <f>IF(N377="nulová",J377,0)</f>
        <v>0</v>
      </c>
      <c r="BJ377" s="18" t="s">
        <v>90</v>
      </c>
      <c r="BK377" s="248">
        <f>ROUND(I377*H377,2)</f>
        <v>0</v>
      </c>
      <c r="BL377" s="18" t="s">
        <v>140</v>
      </c>
      <c r="BM377" s="247" t="s">
        <v>507</v>
      </c>
    </row>
    <row r="378" spans="1:65" s="2" customFormat="1" ht="16.5" customHeight="1">
      <c r="A378" s="39"/>
      <c r="B378" s="40"/>
      <c r="C378" s="296" t="s">
        <v>508</v>
      </c>
      <c r="D378" s="296" t="s">
        <v>324</v>
      </c>
      <c r="E378" s="297" t="s">
        <v>509</v>
      </c>
      <c r="F378" s="298" t="s">
        <v>510</v>
      </c>
      <c r="G378" s="299" t="s">
        <v>489</v>
      </c>
      <c r="H378" s="300">
        <v>1</v>
      </c>
      <c r="I378" s="301"/>
      <c r="J378" s="302">
        <f>ROUND(I378*H378,2)</f>
        <v>0</v>
      </c>
      <c r="K378" s="298" t="s">
        <v>1</v>
      </c>
      <c r="L378" s="303"/>
      <c r="M378" s="304" t="s">
        <v>1</v>
      </c>
      <c r="N378" s="305" t="s">
        <v>47</v>
      </c>
      <c r="O378" s="92"/>
      <c r="P378" s="245">
        <f>O378*H378</f>
        <v>0</v>
      </c>
      <c r="Q378" s="245">
        <v>1E-05</v>
      </c>
      <c r="R378" s="245">
        <f>Q378*H378</f>
        <v>1E-05</v>
      </c>
      <c r="S378" s="245">
        <v>0</v>
      </c>
      <c r="T378" s="246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7" t="s">
        <v>186</v>
      </c>
      <c r="AT378" s="247" t="s">
        <v>324</v>
      </c>
      <c r="AU378" s="247" t="s">
        <v>92</v>
      </c>
      <c r="AY378" s="18" t="s">
        <v>133</v>
      </c>
      <c r="BE378" s="248">
        <f>IF(N378="základní",J378,0)</f>
        <v>0</v>
      </c>
      <c r="BF378" s="248">
        <f>IF(N378="snížená",J378,0)</f>
        <v>0</v>
      </c>
      <c r="BG378" s="248">
        <f>IF(N378="zákl. přenesená",J378,0)</f>
        <v>0</v>
      </c>
      <c r="BH378" s="248">
        <f>IF(N378="sníž. přenesená",J378,0)</f>
        <v>0</v>
      </c>
      <c r="BI378" s="248">
        <f>IF(N378="nulová",J378,0)</f>
        <v>0</v>
      </c>
      <c r="BJ378" s="18" t="s">
        <v>90</v>
      </c>
      <c r="BK378" s="248">
        <f>ROUND(I378*H378,2)</f>
        <v>0</v>
      </c>
      <c r="BL378" s="18" t="s">
        <v>140</v>
      </c>
      <c r="BM378" s="247" t="s">
        <v>511</v>
      </c>
    </row>
    <row r="379" spans="1:65" s="2" customFormat="1" ht="16.5" customHeight="1">
      <c r="A379" s="39"/>
      <c r="B379" s="40"/>
      <c r="C379" s="296" t="s">
        <v>512</v>
      </c>
      <c r="D379" s="296" t="s">
        <v>324</v>
      </c>
      <c r="E379" s="297" t="s">
        <v>513</v>
      </c>
      <c r="F379" s="298" t="s">
        <v>514</v>
      </c>
      <c r="G379" s="299" t="s">
        <v>489</v>
      </c>
      <c r="H379" s="300">
        <v>1</v>
      </c>
      <c r="I379" s="301"/>
      <c r="J379" s="302">
        <f>ROUND(I379*H379,2)</f>
        <v>0</v>
      </c>
      <c r="K379" s="298" t="s">
        <v>1</v>
      </c>
      <c r="L379" s="303"/>
      <c r="M379" s="304" t="s">
        <v>1</v>
      </c>
      <c r="N379" s="305" t="s">
        <v>47</v>
      </c>
      <c r="O379" s="92"/>
      <c r="P379" s="245">
        <f>O379*H379</f>
        <v>0</v>
      </c>
      <c r="Q379" s="245">
        <v>0</v>
      </c>
      <c r="R379" s="245">
        <f>Q379*H379</f>
        <v>0</v>
      </c>
      <c r="S379" s="245">
        <v>0</v>
      </c>
      <c r="T379" s="246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47" t="s">
        <v>186</v>
      </c>
      <c r="AT379" s="247" t="s">
        <v>324</v>
      </c>
      <c r="AU379" s="247" t="s">
        <v>92</v>
      </c>
      <c r="AY379" s="18" t="s">
        <v>133</v>
      </c>
      <c r="BE379" s="248">
        <f>IF(N379="základní",J379,0)</f>
        <v>0</v>
      </c>
      <c r="BF379" s="248">
        <f>IF(N379="snížená",J379,0)</f>
        <v>0</v>
      </c>
      <c r="BG379" s="248">
        <f>IF(N379="zákl. přenesená",J379,0)</f>
        <v>0</v>
      </c>
      <c r="BH379" s="248">
        <f>IF(N379="sníž. přenesená",J379,0)</f>
        <v>0</v>
      </c>
      <c r="BI379" s="248">
        <f>IF(N379="nulová",J379,0)</f>
        <v>0</v>
      </c>
      <c r="BJ379" s="18" t="s">
        <v>90</v>
      </c>
      <c r="BK379" s="248">
        <f>ROUND(I379*H379,2)</f>
        <v>0</v>
      </c>
      <c r="BL379" s="18" t="s">
        <v>140</v>
      </c>
      <c r="BM379" s="247" t="s">
        <v>515</v>
      </c>
    </row>
    <row r="380" spans="1:65" s="2" customFormat="1" ht="16.5" customHeight="1">
      <c r="A380" s="39"/>
      <c r="B380" s="40"/>
      <c r="C380" s="296" t="s">
        <v>516</v>
      </c>
      <c r="D380" s="296" t="s">
        <v>324</v>
      </c>
      <c r="E380" s="297" t="s">
        <v>517</v>
      </c>
      <c r="F380" s="298" t="s">
        <v>518</v>
      </c>
      <c r="G380" s="299" t="s">
        <v>489</v>
      </c>
      <c r="H380" s="300">
        <v>1</v>
      </c>
      <c r="I380" s="301"/>
      <c r="J380" s="302">
        <f>ROUND(I380*H380,2)</f>
        <v>0</v>
      </c>
      <c r="K380" s="298" t="s">
        <v>1</v>
      </c>
      <c r="L380" s="303"/>
      <c r="M380" s="304" t="s">
        <v>1</v>
      </c>
      <c r="N380" s="305" t="s">
        <v>47</v>
      </c>
      <c r="O380" s="92"/>
      <c r="P380" s="245">
        <f>O380*H380</f>
        <v>0</v>
      </c>
      <c r="Q380" s="245">
        <v>0</v>
      </c>
      <c r="R380" s="245">
        <f>Q380*H380</f>
        <v>0</v>
      </c>
      <c r="S380" s="245">
        <v>0</v>
      </c>
      <c r="T380" s="246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7" t="s">
        <v>186</v>
      </c>
      <c r="AT380" s="247" t="s">
        <v>324</v>
      </c>
      <c r="AU380" s="247" t="s">
        <v>92</v>
      </c>
      <c r="AY380" s="18" t="s">
        <v>133</v>
      </c>
      <c r="BE380" s="248">
        <f>IF(N380="základní",J380,0)</f>
        <v>0</v>
      </c>
      <c r="BF380" s="248">
        <f>IF(N380="snížená",J380,0)</f>
        <v>0</v>
      </c>
      <c r="BG380" s="248">
        <f>IF(N380="zákl. přenesená",J380,0)</f>
        <v>0</v>
      </c>
      <c r="BH380" s="248">
        <f>IF(N380="sníž. přenesená",J380,0)</f>
        <v>0</v>
      </c>
      <c r="BI380" s="248">
        <f>IF(N380="nulová",J380,0)</f>
        <v>0</v>
      </c>
      <c r="BJ380" s="18" t="s">
        <v>90</v>
      </c>
      <c r="BK380" s="248">
        <f>ROUND(I380*H380,2)</f>
        <v>0</v>
      </c>
      <c r="BL380" s="18" t="s">
        <v>140</v>
      </c>
      <c r="BM380" s="247" t="s">
        <v>519</v>
      </c>
    </row>
    <row r="381" spans="1:65" s="2" customFormat="1" ht="36" customHeight="1">
      <c r="A381" s="39"/>
      <c r="B381" s="40"/>
      <c r="C381" s="236" t="s">
        <v>520</v>
      </c>
      <c r="D381" s="236" t="s">
        <v>135</v>
      </c>
      <c r="E381" s="237" t="s">
        <v>521</v>
      </c>
      <c r="F381" s="238" t="s">
        <v>522</v>
      </c>
      <c r="G381" s="239" t="s">
        <v>489</v>
      </c>
      <c r="H381" s="240">
        <v>1</v>
      </c>
      <c r="I381" s="241"/>
      <c r="J381" s="242">
        <f>ROUND(I381*H381,2)</f>
        <v>0</v>
      </c>
      <c r="K381" s="238" t="s">
        <v>139</v>
      </c>
      <c r="L381" s="45"/>
      <c r="M381" s="243" t="s">
        <v>1</v>
      </c>
      <c r="N381" s="244" t="s">
        <v>47</v>
      </c>
      <c r="O381" s="92"/>
      <c r="P381" s="245">
        <f>O381*H381</f>
        <v>0</v>
      </c>
      <c r="Q381" s="245">
        <v>0.00171</v>
      </c>
      <c r="R381" s="245">
        <f>Q381*H381</f>
        <v>0.00171</v>
      </c>
      <c r="S381" s="245">
        <v>0</v>
      </c>
      <c r="T381" s="246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47" t="s">
        <v>140</v>
      </c>
      <c r="AT381" s="247" t="s">
        <v>135</v>
      </c>
      <c r="AU381" s="247" t="s">
        <v>92</v>
      </c>
      <c r="AY381" s="18" t="s">
        <v>133</v>
      </c>
      <c r="BE381" s="248">
        <f>IF(N381="základní",J381,0)</f>
        <v>0</v>
      </c>
      <c r="BF381" s="248">
        <f>IF(N381="snížená",J381,0)</f>
        <v>0</v>
      </c>
      <c r="BG381" s="248">
        <f>IF(N381="zákl. přenesená",J381,0)</f>
        <v>0</v>
      </c>
      <c r="BH381" s="248">
        <f>IF(N381="sníž. přenesená",J381,0)</f>
        <v>0</v>
      </c>
      <c r="BI381" s="248">
        <f>IF(N381="nulová",J381,0)</f>
        <v>0</v>
      </c>
      <c r="BJ381" s="18" t="s">
        <v>90</v>
      </c>
      <c r="BK381" s="248">
        <f>ROUND(I381*H381,2)</f>
        <v>0</v>
      </c>
      <c r="BL381" s="18" t="s">
        <v>140</v>
      </c>
      <c r="BM381" s="247" t="s">
        <v>523</v>
      </c>
    </row>
    <row r="382" spans="1:65" s="2" customFormat="1" ht="16.5" customHeight="1">
      <c r="A382" s="39"/>
      <c r="B382" s="40"/>
      <c r="C382" s="296" t="s">
        <v>524</v>
      </c>
      <c r="D382" s="296" t="s">
        <v>324</v>
      </c>
      <c r="E382" s="297" t="s">
        <v>525</v>
      </c>
      <c r="F382" s="298" t="s">
        <v>526</v>
      </c>
      <c r="G382" s="299" t="s">
        <v>489</v>
      </c>
      <c r="H382" s="300">
        <v>1</v>
      </c>
      <c r="I382" s="301"/>
      <c r="J382" s="302">
        <f>ROUND(I382*H382,2)</f>
        <v>0</v>
      </c>
      <c r="K382" s="298" t="s">
        <v>1</v>
      </c>
      <c r="L382" s="303"/>
      <c r="M382" s="304" t="s">
        <v>1</v>
      </c>
      <c r="N382" s="305" t="s">
        <v>47</v>
      </c>
      <c r="O382" s="92"/>
      <c r="P382" s="245">
        <f>O382*H382</f>
        <v>0</v>
      </c>
      <c r="Q382" s="245">
        <v>2E-05</v>
      </c>
      <c r="R382" s="245">
        <f>Q382*H382</f>
        <v>2E-05</v>
      </c>
      <c r="S382" s="245">
        <v>0</v>
      </c>
      <c r="T382" s="246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47" t="s">
        <v>186</v>
      </c>
      <c r="AT382" s="247" t="s">
        <v>324</v>
      </c>
      <c r="AU382" s="247" t="s">
        <v>92</v>
      </c>
      <c r="AY382" s="18" t="s">
        <v>133</v>
      </c>
      <c r="BE382" s="248">
        <f>IF(N382="základní",J382,0)</f>
        <v>0</v>
      </c>
      <c r="BF382" s="248">
        <f>IF(N382="snížená",J382,0)</f>
        <v>0</v>
      </c>
      <c r="BG382" s="248">
        <f>IF(N382="zákl. přenesená",J382,0)</f>
        <v>0</v>
      </c>
      <c r="BH382" s="248">
        <f>IF(N382="sníž. přenesená",J382,0)</f>
        <v>0</v>
      </c>
      <c r="BI382" s="248">
        <f>IF(N382="nulová",J382,0)</f>
        <v>0</v>
      </c>
      <c r="BJ382" s="18" t="s">
        <v>90</v>
      </c>
      <c r="BK382" s="248">
        <f>ROUND(I382*H382,2)</f>
        <v>0</v>
      </c>
      <c r="BL382" s="18" t="s">
        <v>140</v>
      </c>
      <c r="BM382" s="247" t="s">
        <v>527</v>
      </c>
    </row>
    <row r="383" spans="1:65" s="2" customFormat="1" ht="48" customHeight="1">
      <c r="A383" s="39"/>
      <c r="B383" s="40"/>
      <c r="C383" s="236" t="s">
        <v>528</v>
      </c>
      <c r="D383" s="236" t="s">
        <v>135</v>
      </c>
      <c r="E383" s="237" t="s">
        <v>529</v>
      </c>
      <c r="F383" s="238" t="s">
        <v>530</v>
      </c>
      <c r="G383" s="239" t="s">
        <v>489</v>
      </c>
      <c r="H383" s="240">
        <v>1</v>
      </c>
      <c r="I383" s="241"/>
      <c r="J383" s="242">
        <f>ROUND(I383*H383,2)</f>
        <v>0</v>
      </c>
      <c r="K383" s="238" t="s">
        <v>1</v>
      </c>
      <c r="L383" s="45"/>
      <c r="M383" s="243" t="s">
        <v>1</v>
      </c>
      <c r="N383" s="244" t="s">
        <v>47</v>
      </c>
      <c r="O383" s="92"/>
      <c r="P383" s="245">
        <f>O383*H383</f>
        <v>0</v>
      </c>
      <c r="Q383" s="245">
        <v>0.00021</v>
      </c>
      <c r="R383" s="245">
        <f>Q383*H383</f>
        <v>0.00021</v>
      </c>
      <c r="S383" s="245">
        <v>0</v>
      </c>
      <c r="T383" s="246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47" t="s">
        <v>140</v>
      </c>
      <c r="AT383" s="247" t="s">
        <v>135</v>
      </c>
      <c r="AU383" s="247" t="s">
        <v>92</v>
      </c>
      <c r="AY383" s="18" t="s">
        <v>133</v>
      </c>
      <c r="BE383" s="248">
        <f>IF(N383="základní",J383,0)</f>
        <v>0</v>
      </c>
      <c r="BF383" s="248">
        <f>IF(N383="snížená",J383,0)</f>
        <v>0</v>
      </c>
      <c r="BG383" s="248">
        <f>IF(N383="zákl. přenesená",J383,0)</f>
        <v>0</v>
      </c>
      <c r="BH383" s="248">
        <f>IF(N383="sníž. přenesená",J383,0)</f>
        <v>0</v>
      </c>
      <c r="BI383" s="248">
        <f>IF(N383="nulová",J383,0)</f>
        <v>0</v>
      </c>
      <c r="BJ383" s="18" t="s">
        <v>90</v>
      </c>
      <c r="BK383" s="248">
        <f>ROUND(I383*H383,2)</f>
        <v>0</v>
      </c>
      <c r="BL383" s="18" t="s">
        <v>140</v>
      </c>
      <c r="BM383" s="247" t="s">
        <v>531</v>
      </c>
    </row>
    <row r="384" spans="1:65" s="2" customFormat="1" ht="16.5" customHeight="1">
      <c r="A384" s="39"/>
      <c r="B384" s="40"/>
      <c r="C384" s="296" t="s">
        <v>532</v>
      </c>
      <c r="D384" s="296" t="s">
        <v>324</v>
      </c>
      <c r="E384" s="297" t="s">
        <v>533</v>
      </c>
      <c r="F384" s="298" t="s">
        <v>534</v>
      </c>
      <c r="G384" s="299" t="s">
        <v>489</v>
      </c>
      <c r="H384" s="300">
        <v>1</v>
      </c>
      <c r="I384" s="301"/>
      <c r="J384" s="302">
        <f>ROUND(I384*H384,2)</f>
        <v>0</v>
      </c>
      <c r="K384" s="298" t="s">
        <v>1</v>
      </c>
      <c r="L384" s="303"/>
      <c r="M384" s="304" t="s">
        <v>1</v>
      </c>
      <c r="N384" s="305" t="s">
        <v>47</v>
      </c>
      <c r="O384" s="92"/>
      <c r="P384" s="245">
        <f>O384*H384</f>
        <v>0</v>
      </c>
      <c r="Q384" s="245">
        <v>2E-05</v>
      </c>
      <c r="R384" s="245">
        <f>Q384*H384</f>
        <v>2E-05</v>
      </c>
      <c r="S384" s="245">
        <v>0</v>
      </c>
      <c r="T384" s="246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47" t="s">
        <v>186</v>
      </c>
      <c r="AT384" s="247" t="s">
        <v>324</v>
      </c>
      <c r="AU384" s="247" t="s">
        <v>92</v>
      </c>
      <c r="AY384" s="18" t="s">
        <v>133</v>
      </c>
      <c r="BE384" s="248">
        <f>IF(N384="základní",J384,0)</f>
        <v>0</v>
      </c>
      <c r="BF384" s="248">
        <f>IF(N384="snížená",J384,0)</f>
        <v>0</v>
      </c>
      <c r="BG384" s="248">
        <f>IF(N384="zákl. přenesená",J384,0)</f>
        <v>0</v>
      </c>
      <c r="BH384" s="248">
        <f>IF(N384="sníž. přenesená",J384,0)</f>
        <v>0</v>
      </c>
      <c r="BI384" s="248">
        <f>IF(N384="nulová",J384,0)</f>
        <v>0</v>
      </c>
      <c r="BJ384" s="18" t="s">
        <v>90</v>
      </c>
      <c r="BK384" s="248">
        <f>ROUND(I384*H384,2)</f>
        <v>0</v>
      </c>
      <c r="BL384" s="18" t="s">
        <v>140</v>
      </c>
      <c r="BM384" s="247" t="s">
        <v>535</v>
      </c>
    </row>
    <row r="385" spans="1:65" s="2" customFormat="1" ht="48" customHeight="1">
      <c r="A385" s="39"/>
      <c r="B385" s="40"/>
      <c r="C385" s="236" t="s">
        <v>536</v>
      </c>
      <c r="D385" s="236" t="s">
        <v>135</v>
      </c>
      <c r="E385" s="237" t="s">
        <v>537</v>
      </c>
      <c r="F385" s="238" t="s">
        <v>538</v>
      </c>
      <c r="G385" s="239" t="s">
        <v>489</v>
      </c>
      <c r="H385" s="240">
        <v>1</v>
      </c>
      <c r="I385" s="241"/>
      <c r="J385" s="242">
        <f>ROUND(I385*H385,2)</f>
        <v>0</v>
      </c>
      <c r="K385" s="238" t="s">
        <v>1</v>
      </c>
      <c r="L385" s="45"/>
      <c r="M385" s="243" t="s">
        <v>1</v>
      </c>
      <c r="N385" s="244" t="s">
        <v>47</v>
      </c>
      <c r="O385" s="92"/>
      <c r="P385" s="245">
        <f>O385*H385</f>
        <v>0</v>
      </c>
      <c r="Q385" s="245">
        <v>0.0001</v>
      </c>
      <c r="R385" s="245">
        <f>Q385*H385</f>
        <v>0.0001</v>
      </c>
      <c r="S385" s="245">
        <v>0</v>
      </c>
      <c r="T385" s="246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47" t="s">
        <v>140</v>
      </c>
      <c r="AT385" s="247" t="s">
        <v>135</v>
      </c>
      <c r="AU385" s="247" t="s">
        <v>92</v>
      </c>
      <c r="AY385" s="18" t="s">
        <v>133</v>
      </c>
      <c r="BE385" s="248">
        <f>IF(N385="základní",J385,0)</f>
        <v>0</v>
      </c>
      <c r="BF385" s="248">
        <f>IF(N385="snížená",J385,0)</f>
        <v>0</v>
      </c>
      <c r="BG385" s="248">
        <f>IF(N385="zákl. přenesená",J385,0)</f>
        <v>0</v>
      </c>
      <c r="BH385" s="248">
        <f>IF(N385="sníž. přenesená",J385,0)</f>
        <v>0</v>
      </c>
      <c r="BI385" s="248">
        <f>IF(N385="nulová",J385,0)</f>
        <v>0</v>
      </c>
      <c r="BJ385" s="18" t="s">
        <v>90</v>
      </c>
      <c r="BK385" s="248">
        <f>ROUND(I385*H385,2)</f>
        <v>0</v>
      </c>
      <c r="BL385" s="18" t="s">
        <v>140</v>
      </c>
      <c r="BM385" s="247" t="s">
        <v>539</v>
      </c>
    </row>
    <row r="386" spans="1:65" s="2" customFormat="1" ht="16.5" customHeight="1">
      <c r="A386" s="39"/>
      <c r="B386" s="40"/>
      <c r="C386" s="296" t="s">
        <v>540</v>
      </c>
      <c r="D386" s="296" t="s">
        <v>324</v>
      </c>
      <c r="E386" s="297" t="s">
        <v>541</v>
      </c>
      <c r="F386" s="298" t="s">
        <v>542</v>
      </c>
      <c r="G386" s="299" t="s">
        <v>489</v>
      </c>
      <c r="H386" s="300">
        <v>1</v>
      </c>
      <c r="I386" s="301"/>
      <c r="J386" s="302">
        <f>ROUND(I386*H386,2)</f>
        <v>0</v>
      </c>
      <c r="K386" s="298" t="s">
        <v>1</v>
      </c>
      <c r="L386" s="303"/>
      <c r="M386" s="304" t="s">
        <v>1</v>
      </c>
      <c r="N386" s="305" t="s">
        <v>47</v>
      </c>
      <c r="O386" s="92"/>
      <c r="P386" s="245">
        <f>O386*H386</f>
        <v>0</v>
      </c>
      <c r="Q386" s="245">
        <v>1E-05</v>
      </c>
      <c r="R386" s="245">
        <f>Q386*H386</f>
        <v>1E-05</v>
      </c>
      <c r="S386" s="245">
        <v>0</v>
      </c>
      <c r="T386" s="246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7" t="s">
        <v>186</v>
      </c>
      <c r="AT386" s="247" t="s">
        <v>324</v>
      </c>
      <c r="AU386" s="247" t="s">
        <v>92</v>
      </c>
      <c r="AY386" s="18" t="s">
        <v>133</v>
      </c>
      <c r="BE386" s="248">
        <f>IF(N386="základní",J386,0)</f>
        <v>0</v>
      </c>
      <c r="BF386" s="248">
        <f>IF(N386="snížená",J386,0)</f>
        <v>0</v>
      </c>
      <c r="BG386" s="248">
        <f>IF(N386="zákl. přenesená",J386,0)</f>
        <v>0</v>
      </c>
      <c r="BH386" s="248">
        <f>IF(N386="sníž. přenesená",J386,0)</f>
        <v>0</v>
      </c>
      <c r="BI386" s="248">
        <f>IF(N386="nulová",J386,0)</f>
        <v>0</v>
      </c>
      <c r="BJ386" s="18" t="s">
        <v>90</v>
      </c>
      <c r="BK386" s="248">
        <f>ROUND(I386*H386,2)</f>
        <v>0</v>
      </c>
      <c r="BL386" s="18" t="s">
        <v>140</v>
      </c>
      <c r="BM386" s="247" t="s">
        <v>543</v>
      </c>
    </row>
    <row r="387" spans="1:65" s="2" customFormat="1" ht="48" customHeight="1">
      <c r="A387" s="39"/>
      <c r="B387" s="40"/>
      <c r="C387" s="236" t="s">
        <v>544</v>
      </c>
      <c r="D387" s="236" t="s">
        <v>135</v>
      </c>
      <c r="E387" s="237" t="s">
        <v>545</v>
      </c>
      <c r="F387" s="238" t="s">
        <v>546</v>
      </c>
      <c r="G387" s="239" t="s">
        <v>489</v>
      </c>
      <c r="H387" s="240">
        <v>1</v>
      </c>
      <c r="I387" s="241"/>
      <c r="J387" s="242">
        <f>ROUND(I387*H387,2)</f>
        <v>0</v>
      </c>
      <c r="K387" s="238" t="s">
        <v>1</v>
      </c>
      <c r="L387" s="45"/>
      <c r="M387" s="243" t="s">
        <v>1</v>
      </c>
      <c r="N387" s="244" t="s">
        <v>47</v>
      </c>
      <c r="O387" s="92"/>
      <c r="P387" s="245">
        <f>O387*H387</f>
        <v>0</v>
      </c>
      <c r="Q387" s="245">
        <v>0.00021</v>
      </c>
      <c r="R387" s="245">
        <f>Q387*H387</f>
        <v>0.00021</v>
      </c>
      <c r="S387" s="245">
        <v>0</v>
      </c>
      <c r="T387" s="246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7" t="s">
        <v>140</v>
      </c>
      <c r="AT387" s="247" t="s">
        <v>135</v>
      </c>
      <c r="AU387" s="247" t="s">
        <v>92</v>
      </c>
      <c r="AY387" s="18" t="s">
        <v>133</v>
      </c>
      <c r="BE387" s="248">
        <f>IF(N387="základní",J387,0)</f>
        <v>0</v>
      </c>
      <c r="BF387" s="248">
        <f>IF(N387="snížená",J387,0)</f>
        <v>0</v>
      </c>
      <c r="BG387" s="248">
        <f>IF(N387="zákl. přenesená",J387,0)</f>
        <v>0</v>
      </c>
      <c r="BH387" s="248">
        <f>IF(N387="sníž. přenesená",J387,0)</f>
        <v>0</v>
      </c>
      <c r="BI387" s="248">
        <f>IF(N387="nulová",J387,0)</f>
        <v>0</v>
      </c>
      <c r="BJ387" s="18" t="s">
        <v>90</v>
      </c>
      <c r="BK387" s="248">
        <f>ROUND(I387*H387,2)</f>
        <v>0</v>
      </c>
      <c r="BL387" s="18" t="s">
        <v>140</v>
      </c>
      <c r="BM387" s="247" t="s">
        <v>547</v>
      </c>
    </row>
    <row r="388" spans="1:65" s="2" customFormat="1" ht="16.5" customHeight="1">
      <c r="A388" s="39"/>
      <c r="B388" s="40"/>
      <c r="C388" s="296" t="s">
        <v>548</v>
      </c>
      <c r="D388" s="296" t="s">
        <v>324</v>
      </c>
      <c r="E388" s="297" t="s">
        <v>549</v>
      </c>
      <c r="F388" s="298" t="s">
        <v>550</v>
      </c>
      <c r="G388" s="299" t="s">
        <v>489</v>
      </c>
      <c r="H388" s="300">
        <v>1</v>
      </c>
      <c r="I388" s="301"/>
      <c r="J388" s="302">
        <f>ROUND(I388*H388,2)</f>
        <v>0</v>
      </c>
      <c r="K388" s="298" t="s">
        <v>1</v>
      </c>
      <c r="L388" s="303"/>
      <c r="M388" s="304" t="s">
        <v>1</v>
      </c>
      <c r="N388" s="305" t="s">
        <v>47</v>
      </c>
      <c r="O388" s="92"/>
      <c r="P388" s="245">
        <f>O388*H388</f>
        <v>0</v>
      </c>
      <c r="Q388" s="245">
        <v>1E-05</v>
      </c>
      <c r="R388" s="245">
        <f>Q388*H388</f>
        <v>1E-05</v>
      </c>
      <c r="S388" s="245">
        <v>0</v>
      </c>
      <c r="T388" s="246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7" t="s">
        <v>186</v>
      </c>
      <c r="AT388" s="247" t="s">
        <v>324</v>
      </c>
      <c r="AU388" s="247" t="s">
        <v>92</v>
      </c>
      <c r="AY388" s="18" t="s">
        <v>133</v>
      </c>
      <c r="BE388" s="248">
        <f>IF(N388="základní",J388,0)</f>
        <v>0</v>
      </c>
      <c r="BF388" s="248">
        <f>IF(N388="snížená",J388,0)</f>
        <v>0</v>
      </c>
      <c r="BG388" s="248">
        <f>IF(N388="zákl. přenesená",J388,0)</f>
        <v>0</v>
      </c>
      <c r="BH388" s="248">
        <f>IF(N388="sníž. přenesená",J388,0)</f>
        <v>0</v>
      </c>
      <c r="BI388" s="248">
        <f>IF(N388="nulová",J388,0)</f>
        <v>0</v>
      </c>
      <c r="BJ388" s="18" t="s">
        <v>90</v>
      </c>
      <c r="BK388" s="248">
        <f>ROUND(I388*H388,2)</f>
        <v>0</v>
      </c>
      <c r="BL388" s="18" t="s">
        <v>140</v>
      </c>
      <c r="BM388" s="247" t="s">
        <v>551</v>
      </c>
    </row>
    <row r="389" spans="1:65" s="2" customFormat="1" ht="48" customHeight="1">
      <c r="A389" s="39"/>
      <c r="B389" s="40"/>
      <c r="C389" s="236" t="s">
        <v>552</v>
      </c>
      <c r="D389" s="236" t="s">
        <v>135</v>
      </c>
      <c r="E389" s="237" t="s">
        <v>553</v>
      </c>
      <c r="F389" s="238" t="s">
        <v>554</v>
      </c>
      <c r="G389" s="239" t="s">
        <v>489</v>
      </c>
      <c r="H389" s="240">
        <v>12</v>
      </c>
      <c r="I389" s="241"/>
      <c r="J389" s="242">
        <f>ROUND(I389*H389,2)</f>
        <v>0</v>
      </c>
      <c r="K389" s="238" t="s">
        <v>139</v>
      </c>
      <c r="L389" s="45"/>
      <c r="M389" s="243" t="s">
        <v>1</v>
      </c>
      <c r="N389" s="244" t="s">
        <v>47</v>
      </c>
      <c r="O389" s="92"/>
      <c r="P389" s="245">
        <f>O389*H389</f>
        <v>0</v>
      </c>
      <c r="Q389" s="245">
        <v>0</v>
      </c>
      <c r="R389" s="245">
        <f>Q389*H389</f>
        <v>0</v>
      </c>
      <c r="S389" s="245">
        <v>0</v>
      </c>
      <c r="T389" s="246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7" t="s">
        <v>140</v>
      </c>
      <c r="AT389" s="247" t="s">
        <v>135</v>
      </c>
      <c r="AU389" s="247" t="s">
        <v>92</v>
      </c>
      <c r="AY389" s="18" t="s">
        <v>133</v>
      </c>
      <c r="BE389" s="248">
        <f>IF(N389="základní",J389,0)</f>
        <v>0</v>
      </c>
      <c r="BF389" s="248">
        <f>IF(N389="snížená",J389,0)</f>
        <v>0</v>
      </c>
      <c r="BG389" s="248">
        <f>IF(N389="zákl. přenesená",J389,0)</f>
        <v>0</v>
      </c>
      <c r="BH389" s="248">
        <f>IF(N389="sníž. přenesená",J389,0)</f>
        <v>0</v>
      </c>
      <c r="BI389" s="248">
        <f>IF(N389="nulová",J389,0)</f>
        <v>0</v>
      </c>
      <c r="BJ389" s="18" t="s">
        <v>90</v>
      </c>
      <c r="BK389" s="248">
        <f>ROUND(I389*H389,2)</f>
        <v>0</v>
      </c>
      <c r="BL389" s="18" t="s">
        <v>140</v>
      </c>
      <c r="BM389" s="247" t="s">
        <v>555</v>
      </c>
    </row>
    <row r="390" spans="1:51" s="14" customFormat="1" ht="12">
      <c r="A390" s="14"/>
      <c r="B390" s="263"/>
      <c r="C390" s="264"/>
      <c r="D390" s="249" t="s">
        <v>144</v>
      </c>
      <c r="E390" s="265" t="s">
        <v>1</v>
      </c>
      <c r="F390" s="266" t="s">
        <v>556</v>
      </c>
      <c r="G390" s="264"/>
      <c r="H390" s="267">
        <v>12</v>
      </c>
      <c r="I390" s="268"/>
      <c r="J390" s="264"/>
      <c r="K390" s="264"/>
      <c r="L390" s="269"/>
      <c r="M390" s="270"/>
      <c r="N390" s="271"/>
      <c r="O390" s="271"/>
      <c r="P390" s="271"/>
      <c r="Q390" s="271"/>
      <c r="R390" s="271"/>
      <c r="S390" s="271"/>
      <c r="T390" s="27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3" t="s">
        <v>144</v>
      </c>
      <c r="AU390" s="273" t="s">
        <v>92</v>
      </c>
      <c r="AV390" s="14" t="s">
        <v>92</v>
      </c>
      <c r="AW390" s="14" t="s">
        <v>37</v>
      </c>
      <c r="AX390" s="14" t="s">
        <v>90</v>
      </c>
      <c r="AY390" s="273" t="s">
        <v>133</v>
      </c>
    </row>
    <row r="391" spans="1:65" s="2" customFormat="1" ht="16.5" customHeight="1">
      <c r="A391" s="39"/>
      <c r="B391" s="40"/>
      <c r="C391" s="296" t="s">
        <v>557</v>
      </c>
      <c r="D391" s="296" t="s">
        <v>324</v>
      </c>
      <c r="E391" s="297" t="s">
        <v>558</v>
      </c>
      <c r="F391" s="298" t="s">
        <v>559</v>
      </c>
      <c r="G391" s="299" t="s">
        <v>489</v>
      </c>
      <c r="H391" s="300">
        <v>7</v>
      </c>
      <c r="I391" s="301"/>
      <c r="J391" s="302">
        <f>ROUND(I391*H391,2)</f>
        <v>0</v>
      </c>
      <c r="K391" s="298" t="s">
        <v>1</v>
      </c>
      <c r="L391" s="303"/>
      <c r="M391" s="304" t="s">
        <v>1</v>
      </c>
      <c r="N391" s="305" t="s">
        <v>47</v>
      </c>
      <c r="O391" s="92"/>
      <c r="P391" s="245">
        <f>O391*H391</f>
        <v>0</v>
      </c>
      <c r="Q391" s="245">
        <v>1E-05</v>
      </c>
      <c r="R391" s="245">
        <f>Q391*H391</f>
        <v>7.000000000000001E-05</v>
      </c>
      <c r="S391" s="245">
        <v>0</v>
      </c>
      <c r="T391" s="246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47" t="s">
        <v>186</v>
      </c>
      <c r="AT391" s="247" t="s">
        <v>324</v>
      </c>
      <c r="AU391" s="247" t="s">
        <v>92</v>
      </c>
      <c r="AY391" s="18" t="s">
        <v>133</v>
      </c>
      <c r="BE391" s="248">
        <f>IF(N391="základní",J391,0)</f>
        <v>0</v>
      </c>
      <c r="BF391" s="248">
        <f>IF(N391="snížená",J391,0)</f>
        <v>0</v>
      </c>
      <c r="BG391" s="248">
        <f>IF(N391="zákl. přenesená",J391,0)</f>
        <v>0</v>
      </c>
      <c r="BH391" s="248">
        <f>IF(N391="sníž. přenesená",J391,0)</f>
        <v>0</v>
      </c>
      <c r="BI391" s="248">
        <f>IF(N391="nulová",J391,0)</f>
        <v>0</v>
      </c>
      <c r="BJ391" s="18" t="s">
        <v>90</v>
      </c>
      <c r="BK391" s="248">
        <f>ROUND(I391*H391,2)</f>
        <v>0</v>
      </c>
      <c r="BL391" s="18" t="s">
        <v>140</v>
      </c>
      <c r="BM391" s="247" t="s">
        <v>560</v>
      </c>
    </row>
    <row r="392" spans="1:65" s="2" customFormat="1" ht="16.5" customHeight="1">
      <c r="A392" s="39"/>
      <c r="B392" s="40"/>
      <c r="C392" s="296" t="s">
        <v>561</v>
      </c>
      <c r="D392" s="296" t="s">
        <v>324</v>
      </c>
      <c r="E392" s="297" t="s">
        <v>562</v>
      </c>
      <c r="F392" s="298" t="s">
        <v>563</v>
      </c>
      <c r="G392" s="299" t="s">
        <v>489</v>
      </c>
      <c r="H392" s="300">
        <v>1</v>
      </c>
      <c r="I392" s="301"/>
      <c r="J392" s="302">
        <f>ROUND(I392*H392,2)</f>
        <v>0</v>
      </c>
      <c r="K392" s="298" t="s">
        <v>1</v>
      </c>
      <c r="L392" s="303"/>
      <c r="M392" s="304" t="s">
        <v>1</v>
      </c>
      <c r="N392" s="305" t="s">
        <v>47</v>
      </c>
      <c r="O392" s="92"/>
      <c r="P392" s="245">
        <f>O392*H392</f>
        <v>0</v>
      </c>
      <c r="Q392" s="245">
        <v>1E-05</v>
      </c>
      <c r="R392" s="245">
        <f>Q392*H392</f>
        <v>1E-05</v>
      </c>
      <c r="S392" s="245">
        <v>0</v>
      </c>
      <c r="T392" s="246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7" t="s">
        <v>186</v>
      </c>
      <c r="AT392" s="247" t="s">
        <v>324</v>
      </c>
      <c r="AU392" s="247" t="s">
        <v>92</v>
      </c>
      <c r="AY392" s="18" t="s">
        <v>133</v>
      </c>
      <c r="BE392" s="248">
        <f>IF(N392="základní",J392,0)</f>
        <v>0</v>
      </c>
      <c r="BF392" s="248">
        <f>IF(N392="snížená",J392,0)</f>
        <v>0</v>
      </c>
      <c r="BG392" s="248">
        <f>IF(N392="zákl. přenesená",J392,0)</f>
        <v>0</v>
      </c>
      <c r="BH392" s="248">
        <f>IF(N392="sníž. přenesená",J392,0)</f>
        <v>0</v>
      </c>
      <c r="BI392" s="248">
        <f>IF(N392="nulová",J392,0)</f>
        <v>0</v>
      </c>
      <c r="BJ392" s="18" t="s">
        <v>90</v>
      </c>
      <c r="BK392" s="248">
        <f>ROUND(I392*H392,2)</f>
        <v>0</v>
      </c>
      <c r="BL392" s="18" t="s">
        <v>140</v>
      </c>
      <c r="BM392" s="247" t="s">
        <v>564</v>
      </c>
    </row>
    <row r="393" spans="1:65" s="2" customFormat="1" ht="16.5" customHeight="1">
      <c r="A393" s="39"/>
      <c r="B393" s="40"/>
      <c r="C393" s="296" t="s">
        <v>565</v>
      </c>
      <c r="D393" s="296" t="s">
        <v>324</v>
      </c>
      <c r="E393" s="297" t="s">
        <v>566</v>
      </c>
      <c r="F393" s="298" t="s">
        <v>567</v>
      </c>
      <c r="G393" s="299" t="s">
        <v>489</v>
      </c>
      <c r="H393" s="300">
        <v>4</v>
      </c>
      <c r="I393" s="301"/>
      <c r="J393" s="302">
        <f>ROUND(I393*H393,2)</f>
        <v>0</v>
      </c>
      <c r="K393" s="298" t="s">
        <v>1</v>
      </c>
      <c r="L393" s="303"/>
      <c r="M393" s="304" t="s">
        <v>1</v>
      </c>
      <c r="N393" s="305" t="s">
        <v>47</v>
      </c>
      <c r="O393" s="92"/>
      <c r="P393" s="245">
        <f>O393*H393</f>
        <v>0</v>
      </c>
      <c r="Q393" s="245">
        <v>1E-05</v>
      </c>
      <c r="R393" s="245">
        <f>Q393*H393</f>
        <v>4E-05</v>
      </c>
      <c r="S393" s="245">
        <v>0</v>
      </c>
      <c r="T393" s="246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47" t="s">
        <v>186</v>
      </c>
      <c r="AT393" s="247" t="s">
        <v>324</v>
      </c>
      <c r="AU393" s="247" t="s">
        <v>92</v>
      </c>
      <c r="AY393" s="18" t="s">
        <v>133</v>
      </c>
      <c r="BE393" s="248">
        <f>IF(N393="základní",J393,0)</f>
        <v>0</v>
      </c>
      <c r="BF393" s="248">
        <f>IF(N393="snížená",J393,0)</f>
        <v>0</v>
      </c>
      <c r="BG393" s="248">
        <f>IF(N393="zákl. přenesená",J393,0)</f>
        <v>0</v>
      </c>
      <c r="BH393" s="248">
        <f>IF(N393="sníž. přenesená",J393,0)</f>
        <v>0</v>
      </c>
      <c r="BI393" s="248">
        <f>IF(N393="nulová",J393,0)</f>
        <v>0</v>
      </c>
      <c r="BJ393" s="18" t="s">
        <v>90</v>
      </c>
      <c r="BK393" s="248">
        <f>ROUND(I393*H393,2)</f>
        <v>0</v>
      </c>
      <c r="BL393" s="18" t="s">
        <v>140</v>
      </c>
      <c r="BM393" s="247" t="s">
        <v>568</v>
      </c>
    </row>
    <row r="394" spans="1:65" s="2" customFormat="1" ht="36" customHeight="1">
      <c r="A394" s="39"/>
      <c r="B394" s="40"/>
      <c r="C394" s="236" t="s">
        <v>569</v>
      </c>
      <c r="D394" s="236" t="s">
        <v>135</v>
      </c>
      <c r="E394" s="237" t="s">
        <v>570</v>
      </c>
      <c r="F394" s="238" t="s">
        <v>571</v>
      </c>
      <c r="G394" s="239" t="s">
        <v>489</v>
      </c>
      <c r="H394" s="240">
        <v>5</v>
      </c>
      <c r="I394" s="241"/>
      <c r="J394" s="242">
        <f>ROUND(I394*H394,2)</f>
        <v>0</v>
      </c>
      <c r="K394" s="238" t="s">
        <v>139</v>
      </c>
      <c r="L394" s="45"/>
      <c r="M394" s="243" t="s">
        <v>1</v>
      </c>
      <c r="N394" s="244" t="s">
        <v>47</v>
      </c>
      <c r="O394" s="92"/>
      <c r="P394" s="245">
        <f>O394*H394</f>
        <v>0</v>
      </c>
      <c r="Q394" s="245">
        <v>0.00301</v>
      </c>
      <c r="R394" s="245">
        <f>Q394*H394</f>
        <v>0.015050000000000001</v>
      </c>
      <c r="S394" s="245">
        <v>0</v>
      </c>
      <c r="T394" s="246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47" t="s">
        <v>140</v>
      </c>
      <c r="AT394" s="247" t="s">
        <v>135</v>
      </c>
      <c r="AU394" s="247" t="s">
        <v>92</v>
      </c>
      <c r="AY394" s="18" t="s">
        <v>133</v>
      </c>
      <c r="BE394" s="248">
        <f>IF(N394="základní",J394,0)</f>
        <v>0</v>
      </c>
      <c r="BF394" s="248">
        <f>IF(N394="snížená",J394,0)</f>
        <v>0</v>
      </c>
      <c r="BG394" s="248">
        <f>IF(N394="zákl. přenesená",J394,0)</f>
        <v>0</v>
      </c>
      <c r="BH394" s="248">
        <f>IF(N394="sníž. přenesená",J394,0)</f>
        <v>0</v>
      </c>
      <c r="BI394" s="248">
        <f>IF(N394="nulová",J394,0)</f>
        <v>0</v>
      </c>
      <c r="BJ394" s="18" t="s">
        <v>90</v>
      </c>
      <c r="BK394" s="248">
        <f>ROUND(I394*H394,2)</f>
        <v>0</v>
      </c>
      <c r="BL394" s="18" t="s">
        <v>140</v>
      </c>
      <c r="BM394" s="247" t="s">
        <v>572</v>
      </c>
    </row>
    <row r="395" spans="1:51" s="14" customFormat="1" ht="12">
      <c r="A395" s="14"/>
      <c r="B395" s="263"/>
      <c r="C395" s="264"/>
      <c r="D395" s="249" t="s">
        <v>144</v>
      </c>
      <c r="E395" s="265" t="s">
        <v>1</v>
      </c>
      <c r="F395" s="266" t="s">
        <v>573</v>
      </c>
      <c r="G395" s="264"/>
      <c r="H395" s="267">
        <v>5</v>
      </c>
      <c r="I395" s="268"/>
      <c r="J395" s="264"/>
      <c r="K395" s="264"/>
      <c r="L395" s="269"/>
      <c r="M395" s="270"/>
      <c r="N395" s="271"/>
      <c r="O395" s="271"/>
      <c r="P395" s="271"/>
      <c r="Q395" s="271"/>
      <c r="R395" s="271"/>
      <c r="S395" s="271"/>
      <c r="T395" s="272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3" t="s">
        <v>144</v>
      </c>
      <c r="AU395" s="273" t="s">
        <v>92</v>
      </c>
      <c r="AV395" s="14" t="s">
        <v>92</v>
      </c>
      <c r="AW395" s="14" t="s">
        <v>37</v>
      </c>
      <c r="AX395" s="14" t="s">
        <v>90</v>
      </c>
      <c r="AY395" s="273" t="s">
        <v>133</v>
      </c>
    </row>
    <row r="396" spans="1:65" s="2" customFormat="1" ht="16.5" customHeight="1">
      <c r="A396" s="39"/>
      <c r="B396" s="40"/>
      <c r="C396" s="296" t="s">
        <v>574</v>
      </c>
      <c r="D396" s="296" t="s">
        <v>324</v>
      </c>
      <c r="E396" s="297" t="s">
        <v>575</v>
      </c>
      <c r="F396" s="298" t="s">
        <v>576</v>
      </c>
      <c r="G396" s="299" t="s">
        <v>489</v>
      </c>
      <c r="H396" s="300">
        <v>2</v>
      </c>
      <c r="I396" s="301"/>
      <c r="J396" s="302">
        <f>ROUND(I396*H396,2)</f>
        <v>0</v>
      </c>
      <c r="K396" s="298" t="s">
        <v>1</v>
      </c>
      <c r="L396" s="303"/>
      <c r="M396" s="304" t="s">
        <v>1</v>
      </c>
      <c r="N396" s="305" t="s">
        <v>47</v>
      </c>
      <c r="O396" s="92"/>
      <c r="P396" s="245">
        <f>O396*H396</f>
        <v>0</v>
      </c>
      <c r="Q396" s="245">
        <v>6E-05</v>
      </c>
      <c r="R396" s="245">
        <f>Q396*H396</f>
        <v>0.00012</v>
      </c>
      <c r="S396" s="245">
        <v>0</v>
      </c>
      <c r="T396" s="246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7" t="s">
        <v>186</v>
      </c>
      <c r="AT396" s="247" t="s">
        <v>324</v>
      </c>
      <c r="AU396" s="247" t="s">
        <v>92</v>
      </c>
      <c r="AY396" s="18" t="s">
        <v>133</v>
      </c>
      <c r="BE396" s="248">
        <f>IF(N396="základní",J396,0)</f>
        <v>0</v>
      </c>
      <c r="BF396" s="248">
        <f>IF(N396="snížená",J396,0)</f>
        <v>0</v>
      </c>
      <c r="BG396" s="248">
        <f>IF(N396="zákl. přenesená",J396,0)</f>
        <v>0</v>
      </c>
      <c r="BH396" s="248">
        <f>IF(N396="sníž. přenesená",J396,0)</f>
        <v>0</v>
      </c>
      <c r="BI396" s="248">
        <f>IF(N396="nulová",J396,0)</f>
        <v>0</v>
      </c>
      <c r="BJ396" s="18" t="s">
        <v>90</v>
      </c>
      <c r="BK396" s="248">
        <f>ROUND(I396*H396,2)</f>
        <v>0</v>
      </c>
      <c r="BL396" s="18" t="s">
        <v>140</v>
      </c>
      <c r="BM396" s="247" t="s">
        <v>577</v>
      </c>
    </row>
    <row r="397" spans="1:65" s="2" customFormat="1" ht="16.5" customHeight="1">
      <c r="A397" s="39"/>
      <c r="B397" s="40"/>
      <c r="C397" s="296" t="s">
        <v>578</v>
      </c>
      <c r="D397" s="296" t="s">
        <v>324</v>
      </c>
      <c r="E397" s="297" t="s">
        <v>579</v>
      </c>
      <c r="F397" s="298" t="s">
        <v>580</v>
      </c>
      <c r="G397" s="299" t="s">
        <v>489</v>
      </c>
      <c r="H397" s="300">
        <v>1</v>
      </c>
      <c r="I397" s="301"/>
      <c r="J397" s="302">
        <f>ROUND(I397*H397,2)</f>
        <v>0</v>
      </c>
      <c r="K397" s="298" t="s">
        <v>1</v>
      </c>
      <c r="L397" s="303"/>
      <c r="M397" s="304" t="s">
        <v>1</v>
      </c>
      <c r="N397" s="305" t="s">
        <v>47</v>
      </c>
      <c r="O397" s="92"/>
      <c r="P397" s="245">
        <f>O397*H397</f>
        <v>0</v>
      </c>
      <c r="Q397" s="245">
        <v>1E-05</v>
      </c>
      <c r="R397" s="245">
        <f>Q397*H397</f>
        <v>1E-05</v>
      </c>
      <c r="S397" s="245">
        <v>0</v>
      </c>
      <c r="T397" s="246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47" t="s">
        <v>186</v>
      </c>
      <c r="AT397" s="247" t="s">
        <v>324</v>
      </c>
      <c r="AU397" s="247" t="s">
        <v>92</v>
      </c>
      <c r="AY397" s="18" t="s">
        <v>133</v>
      </c>
      <c r="BE397" s="248">
        <f>IF(N397="základní",J397,0)</f>
        <v>0</v>
      </c>
      <c r="BF397" s="248">
        <f>IF(N397="snížená",J397,0)</f>
        <v>0</v>
      </c>
      <c r="BG397" s="248">
        <f>IF(N397="zákl. přenesená",J397,0)</f>
        <v>0</v>
      </c>
      <c r="BH397" s="248">
        <f>IF(N397="sníž. přenesená",J397,0)</f>
        <v>0</v>
      </c>
      <c r="BI397" s="248">
        <f>IF(N397="nulová",J397,0)</f>
        <v>0</v>
      </c>
      <c r="BJ397" s="18" t="s">
        <v>90</v>
      </c>
      <c r="BK397" s="248">
        <f>ROUND(I397*H397,2)</f>
        <v>0</v>
      </c>
      <c r="BL397" s="18" t="s">
        <v>140</v>
      </c>
      <c r="BM397" s="247" t="s">
        <v>581</v>
      </c>
    </row>
    <row r="398" spans="1:65" s="2" customFormat="1" ht="16.5" customHeight="1">
      <c r="A398" s="39"/>
      <c r="B398" s="40"/>
      <c r="C398" s="296" t="s">
        <v>582</v>
      </c>
      <c r="D398" s="296" t="s">
        <v>324</v>
      </c>
      <c r="E398" s="297" t="s">
        <v>583</v>
      </c>
      <c r="F398" s="298" t="s">
        <v>584</v>
      </c>
      <c r="G398" s="299" t="s">
        <v>489</v>
      </c>
      <c r="H398" s="300">
        <v>2</v>
      </c>
      <c r="I398" s="301"/>
      <c r="J398" s="302">
        <f>ROUND(I398*H398,2)</f>
        <v>0</v>
      </c>
      <c r="K398" s="298" t="s">
        <v>1</v>
      </c>
      <c r="L398" s="303"/>
      <c r="M398" s="304" t="s">
        <v>1</v>
      </c>
      <c r="N398" s="305" t="s">
        <v>47</v>
      </c>
      <c r="O398" s="92"/>
      <c r="P398" s="245">
        <f>O398*H398</f>
        <v>0</v>
      </c>
      <c r="Q398" s="245">
        <v>1E-05</v>
      </c>
      <c r="R398" s="245">
        <f>Q398*H398</f>
        <v>2E-05</v>
      </c>
      <c r="S398" s="245">
        <v>0</v>
      </c>
      <c r="T398" s="246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7" t="s">
        <v>186</v>
      </c>
      <c r="AT398" s="247" t="s">
        <v>324</v>
      </c>
      <c r="AU398" s="247" t="s">
        <v>92</v>
      </c>
      <c r="AY398" s="18" t="s">
        <v>133</v>
      </c>
      <c r="BE398" s="248">
        <f>IF(N398="základní",J398,0)</f>
        <v>0</v>
      </c>
      <c r="BF398" s="248">
        <f>IF(N398="snížená",J398,0)</f>
        <v>0</v>
      </c>
      <c r="BG398" s="248">
        <f>IF(N398="zákl. přenesená",J398,0)</f>
        <v>0</v>
      </c>
      <c r="BH398" s="248">
        <f>IF(N398="sníž. přenesená",J398,0)</f>
        <v>0</v>
      </c>
      <c r="BI398" s="248">
        <f>IF(N398="nulová",J398,0)</f>
        <v>0</v>
      </c>
      <c r="BJ398" s="18" t="s">
        <v>90</v>
      </c>
      <c r="BK398" s="248">
        <f>ROUND(I398*H398,2)</f>
        <v>0</v>
      </c>
      <c r="BL398" s="18" t="s">
        <v>140</v>
      </c>
      <c r="BM398" s="247" t="s">
        <v>585</v>
      </c>
    </row>
    <row r="399" spans="1:65" s="2" customFormat="1" ht="36" customHeight="1">
      <c r="A399" s="39"/>
      <c r="B399" s="40"/>
      <c r="C399" s="236" t="s">
        <v>586</v>
      </c>
      <c r="D399" s="236" t="s">
        <v>135</v>
      </c>
      <c r="E399" s="237" t="s">
        <v>587</v>
      </c>
      <c r="F399" s="238" t="s">
        <v>588</v>
      </c>
      <c r="G399" s="239" t="s">
        <v>489</v>
      </c>
      <c r="H399" s="240">
        <v>2</v>
      </c>
      <c r="I399" s="241"/>
      <c r="J399" s="242">
        <f>ROUND(I399*H399,2)</f>
        <v>0</v>
      </c>
      <c r="K399" s="238" t="s">
        <v>139</v>
      </c>
      <c r="L399" s="45"/>
      <c r="M399" s="243" t="s">
        <v>1</v>
      </c>
      <c r="N399" s="244" t="s">
        <v>47</v>
      </c>
      <c r="O399" s="92"/>
      <c r="P399" s="245">
        <f>O399*H399</f>
        <v>0</v>
      </c>
      <c r="Q399" s="245">
        <v>0.0045</v>
      </c>
      <c r="R399" s="245">
        <f>Q399*H399</f>
        <v>0.009</v>
      </c>
      <c r="S399" s="245">
        <v>0</v>
      </c>
      <c r="T399" s="246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47" t="s">
        <v>140</v>
      </c>
      <c r="AT399" s="247" t="s">
        <v>135</v>
      </c>
      <c r="AU399" s="247" t="s">
        <v>92</v>
      </c>
      <c r="AY399" s="18" t="s">
        <v>133</v>
      </c>
      <c r="BE399" s="248">
        <f>IF(N399="základní",J399,0)</f>
        <v>0</v>
      </c>
      <c r="BF399" s="248">
        <f>IF(N399="snížená",J399,0)</f>
        <v>0</v>
      </c>
      <c r="BG399" s="248">
        <f>IF(N399="zákl. přenesená",J399,0)</f>
        <v>0</v>
      </c>
      <c r="BH399" s="248">
        <f>IF(N399="sníž. přenesená",J399,0)</f>
        <v>0</v>
      </c>
      <c r="BI399" s="248">
        <f>IF(N399="nulová",J399,0)</f>
        <v>0</v>
      </c>
      <c r="BJ399" s="18" t="s">
        <v>90</v>
      </c>
      <c r="BK399" s="248">
        <f>ROUND(I399*H399,2)</f>
        <v>0</v>
      </c>
      <c r="BL399" s="18" t="s">
        <v>140</v>
      </c>
      <c r="BM399" s="247" t="s">
        <v>589</v>
      </c>
    </row>
    <row r="400" spans="1:65" s="2" customFormat="1" ht="16.5" customHeight="1">
      <c r="A400" s="39"/>
      <c r="B400" s="40"/>
      <c r="C400" s="296" t="s">
        <v>590</v>
      </c>
      <c r="D400" s="296" t="s">
        <v>324</v>
      </c>
      <c r="E400" s="297" t="s">
        <v>591</v>
      </c>
      <c r="F400" s="298" t="s">
        <v>592</v>
      </c>
      <c r="G400" s="299" t="s">
        <v>489</v>
      </c>
      <c r="H400" s="300">
        <v>2</v>
      </c>
      <c r="I400" s="301"/>
      <c r="J400" s="302">
        <f>ROUND(I400*H400,2)</f>
        <v>0</v>
      </c>
      <c r="K400" s="298" t="s">
        <v>1</v>
      </c>
      <c r="L400" s="303"/>
      <c r="M400" s="304" t="s">
        <v>1</v>
      </c>
      <c r="N400" s="305" t="s">
        <v>47</v>
      </c>
      <c r="O400" s="92"/>
      <c r="P400" s="245">
        <f>O400*H400</f>
        <v>0</v>
      </c>
      <c r="Q400" s="245">
        <v>4E-05</v>
      </c>
      <c r="R400" s="245">
        <f>Q400*H400</f>
        <v>8E-05</v>
      </c>
      <c r="S400" s="245">
        <v>0</v>
      </c>
      <c r="T400" s="246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7" t="s">
        <v>186</v>
      </c>
      <c r="AT400" s="247" t="s">
        <v>324</v>
      </c>
      <c r="AU400" s="247" t="s">
        <v>92</v>
      </c>
      <c r="AY400" s="18" t="s">
        <v>133</v>
      </c>
      <c r="BE400" s="248">
        <f>IF(N400="základní",J400,0)</f>
        <v>0</v>
      </c>
      <c r="BF400" s="248">
        <f>IF(N400="snížená",J400,0)</f>
        <v>0</v>
      </c>
      <c r="BG400" s="248">
        <f>IF(N400="zákl. přenesená",J400,0)</f>
        <v>0</v>
      </c>
      <c r="BH400" s="248">
        <f>IF(N400="sníž. přenesená",J400,0)</f>
        <v>0</v>
      </c>
      <c r="BI400" s="248">
        <f>IF(N400="nulová",J400,0)</f>
        <v>0</v>
      </c>
      <c r="BJ400" s="18" t="s">
        <v>90</v>
      </c>
      <c r="BK400" s="248">
        <f>ROUND(I400*H400,2)</f>
        <v>0</v>
      </c>
      <c r="BL400" s="18" t="s">
        <v>140</v>
      </c>
      <c r="BM400" s="247" t="s">
        <v>593</v>
      </c>
    </row>
    <row r="401" spans="1:65" s="2" customFormat="1" ht="36" customHeight="1">
      <c r="A401" s="39"/>
      <c r="B401" s="40"/>
      <c r="C401" s="236" t="s">
        <v>594</v>
      </c>
      <c r="D401" s="236" t="s">
        <v>135</v>
      </c>
      <c r="E401" s="237" t="s">
        <v>595</v>
      </c>
      <c r="F401" s="238" t="s">
        <v>596</v>
      </c>
      <c r="G401" s="239" t="s">
        <v>489</v>
      </c>
      <c r="H401" s="240">
        <v>1</v>
      </c>
      <c r="I401" s="241"/>
      <c r="J401" s="242">
        <f>ROUND(I401*H401,2)</f>
        <v>0</v>
      </c>
      <c r="K401" s="238" t="s">
        <v>139</v>
      </c>
      <c r="L401" s="45"/>
      <c r="M401" s="243" t="s">
        <v>1</v>
      </c>
      <c r="N401" s="244" t="s">
        <v>47</v>
      </c>
      <c r="O401" s="92"/>
      <c r="P401" s="245">
        <f>O401*H401</f>
        <v>0</v>
      </c>
      <c r="Q401" s="245">
        <v>2E-05</v>
      </c>
      <c r="R401" s="245">
        <f>Q401*H401</f>
        <v>2E-05</v>
      </c>
      <c r="S401" s="245">
        <v>0</v>
      </c>
      <c r="T401" s="246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47" t="s">
        <v>140</v>
      </c>
      <c r="AT401" s="247" t="s">
        <v>135</v>
      </c>
      <c r="AU401" s="247" t="s">
        <v>92</v>
      </c>
      <c r="AY401" s="18" t="s">
        <v>133</v>
      </c>
      <c r="BE401" s="248">
        <f>IF(N401="základní",J401,0)</f>
        <v>0</v>
      </c>
      <c r="BF401" s="248">
        <f>IF(N401="snížená",J401,0)</f>
        <v>0</v>
      </c>
      <c r="BG401" s="248">
        <f>IF(N401="zákl. přenesená",J401,0)</f>
        <v>0</v>
      </c>
      <c r="BH401" s="248">
        <f>IF(N401="sníž. přenesená",J401,0)</f>
        <v>0</v>
      </c>
      <c r="BI401" s="248">
        <f>IF(N401="nulová",J401,0)</f>
        <v>0</v>
      </c>
      <c r="BJ401" s="18" t="s">
        <v>90</v>
      </c>
      <c r="BK401" s="248">
        <f>ROUND(I401*H401,2)</f>
        <v>0</v>
      </c>
      <c r="BL401" s="18" t="s">
        <v>140</v>
      </c>
      <c r="BM401" s="247" t="s">
        <v>597</v>
      </c>
    </row>
    <row r="402" spans="1:65" s="2" customFormat="1" ht="16.5" customHeight="1">
      <c r="A402" s="39"/>
      <c r="B402" s="40"/>
      <c r="C402" s="296" t="s">
        <v>598</v>
      </c>
      <c r="D402" s="296" t="s">
        <v>324</v>
      </c>
      <c r="E402" s="297" t="s">
        <v>599</v>
      </c>
      <c r="F402" s="298" t="s">
        <v>600</v>
      </c>
      <c r="G402" s="299" t="s">
        <v>489</v>
      </c>
      <c r="H402" s="300">
        <v>1</v>
      </c>
      <c r="I402" s="301"/>
      <c r="J402" s="302">
        <f>ROUND(I402*H402,2)</f>
        <v>0</v>
      </c>
      <c r="K402" s="298" t="s">
        <v>1</v>
      </c>
      <c r="L402" s="303"/>
      <c r="M402" s="304" t="s">
        <v>1</v>
      </c>
      <c r="N402" s="305" t="s">
        <v>47</v>
      </c>
      <c r="O402" s="92"/>
      <c r="P402" s="245">
        <f>O402*H402</f>
        <v>0</v>
      </c>
      <c r="Q402" s="245">
        <v>0</v>
      </c>
      <c r="R402" s="245">
        <f>Q402*H402</f>
        <v>0</v>
      </c>
      <c r="S402" s="245">
        <v>0</v>
      </c>
      <c r="T402" s="246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47" t="s">
        <v>186</v>
      </c>
      <c r="AT402" s="247" t="s">
        <v>324</v>
      </c>
      <c r="AU402" s="247" t="s">
        <v>92</v>
      </c>
      <c r="AY402" s="18" t="s">
        <v>133</v>
      </c>
      <c r="BE402" s="248">
        <f>IF(N402="základní",J402,0)</f>
        <v>0</v>
      </c>
      <c r="BF402" s="248">
        <f>IF(N402="snížená",J402,0)</f>
        <v>0</v>
      </c>
      <c r="BG402" s="248">
        <f>IF(N402="zákl. přenesená",J402,0)</f>
        <v>0</v>
      </c>
      <c r="BH402" s="248">
        <f>IF(N402="sníž. přenesená",J402,0)</f>
        <v>0</v>
      </c>
      <c r="BI402" s="248">
        <f>IF(N402="nulová",J402,0)</f>
        <v>0</v>
      </c>
      <c r="BJ402" s="18" t="s">
        <v>90</v>
      </c>
      <c r="BK402" s="248">
        <f>ROUND(I402*H402,2)</f>
        <v>0</v>
      </c>
      <c r="BL402" s="18" t="s">
        <v>140</v>
      </c>
      <c r="BM402" s="247" t="s">
        <v>601</v>
      </c>
    </row>
    <row r="403" spans="1:51" s="14" customFormat="1" ht="12">
      <c r="A403" s="14"/>
      <c r="B403" s="263"/>
      <c r="C403" s="264"/>
      <c r="D403" s="249" t="s">
        <v>144</v>
      </c>
      <c r="E403" s="265" t="s">
        <v>1</v>
      </c>
      <c r="F403" s="266" t="s">
        <v>602</v>
      </c>
      <c r="G403" s="264"/>
      <c r="H403" s="267">
        <v>1</v>
      </c>
      <c r="I403" s="268"/>
      <c r="J403" s="264"/>
      <c r="K403" s="264"/>
      <c r="L403" s="269"/>
      <c r="M403" s="270"/>
      <c r="N403" s="271"/>
      <c r="O403" s="271"/>
      <c r="P403" s="271"/>
      <c r="Q403" s="271"/>
      <c r="R403" s="271"/>
      <c r="S403" s="271"/>
      <c r="T403" s="272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3" t="s">
        <v>144</v>
      </c>
      <c r="AU403" s="273" t="s">
        <v>92</v>
      </c>
      <c r="AV403" s="14" t="s">
        <v>92</v>
      </c>
      <c r="AW403" s="14" t="s">
        <v>37</v>
      </c>
      <c r="AX403" s="14" t="s">
        <v>90</v>
      </c>
      <c r="AY403" s="273" t="s">
        <v>133</v>
      </c>
    </row>
    <row r="404" spans="1:65" s="2" customFormat="1" ht="36" customHeight="1">
      <c r="A404" s="39"/>
      <c r="B404" s="40"/>
      <c r="C404" s="236" t="s">
        <v>603</v>
      </c>
      <c r="D404" s="236" t="s">
        <v>135</v>
      </c>
      <c r="E404" s="237" t="s">
        <v>604</v>
      </c>
      <c r="F404" s="238" t="s">
        <v>605</v>
      </c>
      <c r="G404" s="239" t="s">
        <v>489</v>
      </c>
      <c r="H404" s="240">
        <v>1</v>
      </c>
      <c r="I404" s="241"/>
      <c r="J404" s="242">
        <f>ROUND(I404*H404,2)</f>
        <v>0</v>
      </c>
      <c r="K404" s="238" t="s">
        <v>1</v>
      </c>
      <c r="L404" s="45"/>
      <c r="M404" s="243" t="s">
        <v>1</v>
      </c>
      <c r="N404" s="244" t="s">
        <v>47</v>
      </c>
      <c r="O404" s="92"/>
      <c r="P404" s="245">
        <f>O404*H404</f>
        <v>0</v>
      </c>
      <c r="Q404" s="245">
        <v>0.00072</v>
      </c>
      <c r="R404" s="245">
        <f>Q404*H404</f>
        <v>0.00072</v>
      </c>
      <c r="S404" s="245">
        <v>0</v>
      </c>
      <c r="T404" s="246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7" t="s">
        <v>140</v>
      </c>
      <c r="AT404" s="247" t="s">
        <v>135</v>
      </c>
      <c r="AU404" s="247" t="s">
        <v>92</v>
      </c>
      <c r="AY404" s="18" t="s">
        <v>133</v>
      </c>
      <c r="BE404" s="248">
        <f>IF(N404="základní",J404,0)</f>
        <v>0</v>
      </c>
      <c r="BF404" s="248">
        <f>IF(N404="snížená",J404,0)</f>
        <v>0</v>
      </c>
      <c r="BG404" s="248">
        <f>IF(N404="zákl. přenesená",J404,0)</f>
        <v>0</v>
      </c>
      <c r="BH404" s="248">
        <f>IF(N404="sníž. přenesená",J404,0)</f>
        <v>0</v>
      </c>
      <c r="BI404" s="248">
        <f>IF(N404="nulová",J404,0)</f>
        <v>0</v>
      </c>
      <c r="BJ404" s="18" t="s">
        <v>90</v>
      </c>
      <c r="BK404" s="248">
        <f>ROUND(I404*H404,2)</f>
        <v>0</v>
      </c>
      <c r="BL404" s="18" t="s">
        <v>140</v>
      </c>
      <c r="BM404" s="247" t="s">
        <v>606</v>
      </c>
    </row>
    <row r="405" spans="1:65" s="2" customFormat="1" ht="16.5" customHeight="1">
      <c r="A405" s="39"/>
      <c r="B405" s="40"/>
      <c r="C405" s="296" t="s">
        <v>607</v>
      </c>
      <c r="D405" s="296" t="s">
        <v>324</v>
      </c>
      <c r="E405" s="297" t="s">
        <v>608</v>
      </c>
      <c r="F405" s="298" t="s">
        <v>609</v>
      </c>
      <c r="G405" s="299" t="s">
        <v>489</v>
      </c>
      <c r="H405" s="300">
        <v>1</v>
      </c>
      <c r="I405" s="301"/>
      <c r="J405" s="302">
        <f>ROUND(I405*H405,2)</f>
        <v>0</v>
      </c>
      <c r="K405" s="298" t="s">
        <v>1</v>
      </c>
      <c r="L405" s="303"/>
      <c r="M405" s="304" t="s">
        <v>1</v>
      </c>
      <c r="N405" s="305" t="s">
        <v>47</v>
      </c>
      <c r="O405" s="92"/>
      <c r="P405" s="245">
        <f>O405*H405</f>
        <v>0</v>
      </c>
      <c r="Q405" s="245">
        <v>0</v>
      </c>
      <c r="R405" s="245">
        <f>Q405*H405</f>
        <v>0</v>
      </c>
      <c r="S405" s="245">
        <v>0</v>
      </c>
      <c r="T405" s="246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47" t="s">
        <v>186</v>
      </c>
      <c r="AT405" s="247" t="s">
        <v>324</v>
      </c>
      <c r="AU405" s="247" t="s">
        <v>92</v>
      </c>
      <c r="AY405" s="18" t="s">
        <v>133</v>
      </c>
      <c r="BE405" s="248">
        <f>IF(N405="základní",J405,0)</f>
        <v>0</v>
      </c>
      <c r="BF405" s="248">
        <f>IF(N405="snížená",J405,0)</f>
        <v>0</v>
      </c>
      <c r="BG405" s="248">
        <f>IF(N405="zákl. přenesená",J405,0)</f>
        <v>0</v>
      </c>
      <c r="BH405" s="248">
        <f>IF(N405="sníž. přenesená",J405,0)</f>
        <v>0</v>
      </c>
      <c r="BI405" s="248">
        <f>IF(N405="nulová",J405,0)</f>
        <v>0</v>
      </c>
      <c r="BJ405" s="18" t="s">
        <v>90</v>
      </c>
      <c r="BK405" s="248">
        <f>ROUND(I405*H405,2)</f>
        <v>0</v>
      </c>
      <c r="BL405" s="18" t="s">
        <v>140</v>
      </c>
      <c r="BM405" s="247" t="s">
        <v>610</v>
      </c>
    </row>
    <row r="406" spans="1:51" s="14" customFormat="1" ht="12">
      <c r="A406" s="14"/>
      <c r="B406" s="263"/>
      <c r="C406" s="264"/>
      <c r="D406" s="249" t="s">
        <v>144</v>
      </c>
      <c r="E406" s="265" t="s">
        <v>1</v>
      </c>
      <c r="F406" s="266" t="s">
        <v>602</v>
      </c>
      <c r="G406" s="264"/>
      <c r="H406" s="267">
        <v>1</v>
      </c>
      <c r="I406" s="268"/>
      <c r="J406" s="264"/>
      <c r="K406" s="264"/>
      <c r="L406" s="269"/>
      <c r="M406" s="270"/>
      <c r="N406" s="271"/>
      <c r="O406" s="271"/>
      <c r="P406" s="271"/>
      <c r="Q406" s="271"/>
      <c r="R406" s="271"/>
      <c r="S406" s="271"/>
      <c r="T406" s="272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3" t="s">
        <v>144</v>
      </c>
      <c r="AU406" s="273" t="s">
        <v>92</v>
      </c>
      <c r="AV406" s="14" t="s">
        <v>92</v>
      </c>
      <c r="AW406" s="14" t="s">
        <v>37</v>
      </c>
      <c r="AX406" s="14" t="s">
        <v>90</v>
      </c>
      <c r="AY406" s="273" t="s">
        <v>133</v>
      </c>
    </row>
    <row r="407" spans="1:65" s="2" customFormat="1" ht="48" customHeight="1">
      <c r="A407" s="39"/>
      <c r="B407" s="40"/>
      <c r="C407" s="236" t="s">
        <v>611</v>
      </c>
      <c r="D407" s="236" t="s">
        <v>135</v>
      </c>
      <c r="E407" s="237" t="s">
        <v>612</v>
      </c>
      <c r="F407" s="238" t="s">
        <v>613</v>
      </c>
      <c r="G407" s="239" t="s">
        <v>489</v>
      </c>
      <c r="H407" s="240">
        <v>1</v>
      </c>
      <c r="I407" s="241"/>
      <c r="J407" s="242">
        <f>ROUND(I407*H407,2)</f>
        <v>0</v>
      </c>
      <c r="K407" s="238" t="s">
        <v>139</v>
      </c>
      <c r="L407" s="45"/>
      <c r="M407" s="243" t="s">
        <v>1</v>
      </c>
      <c r="N407" s="244" t="s">
        <v>47</v>
      </c>
      <c r="O407" s="92"/>
      <c r="P407" s="245">
        <f>O407*H407</f>
        <v>0</v>
      </c>
      <c r="Q407" s="245">
        <v>0.00162</v>
      </c>
      <c r="R407" s="245">
        <f>Q407*H407</f>
        <v>0.00162</v>
      </c>
      <c r="S407" s="245">
        <v>0</v>
      </c>
      <c r="T407" s="246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7" t="s">
        <v>140</v>
      </c>
      <c r="AT407" s="247" t="s">
        <v>135</v>
      </c>
      <c r="AU407" s="247" t="s">
        <v>92</v>
      </c>
      <c r="AY407" s="18" t="s">
        <v>133</v>
      </c>
      <c r="BE407" s="248">
        <f>IF(N407="základní",J407,0)</f>
        <v>0</v>
      </c>
      <c r="BF407" s="248">
        <f>IF(N407="snížená",J407,0)</f>
        <v>0</v>
      </c>
      <c r="BG407" s="248">
        <f>IF(N407="zákl. přenesená",J407,0)</f>
        <v>0</v>
      </c>
      <c r="BH407" s="248">
        <f>IF(N407="sníž. přenesená",J407,0)</f>
        <v>0</v>
      </c>
      <c r="BI407" s="248">
        <f>IF(N407="nulová",J407,0)</f>
        <v>0</v>
      </c>
      <c r="BJ407" s="18" t="s">
        <v>90</v>
      </c>
      <c r="BK407" s="248">
        <f>ROUND(I407*H407,2)</f>
        <v>0</v>
      </c>
      <c r="BL407" s="18" t="s">
        <v>140</v>
      </c>
      <c r="BM407" s="247" t="s">
        <v>614</v>
      </c>
    </row>
    <row r="408" spans="1:65" s="2" customFormat="1" ht="16.5" customHeight="1">
      <c r="A408" s="39"/>
      <c r="B408" s="40"/>
      <c r="C408" s="296" t="s">
        <v>615</v>
      </c>
      <c r="D408" s="296" t="s">
        <v>324</v>
      </c>
      <c r="E408" s="297" t="s">
        <v>616</v>
      </c>
      <c r="F408" s="298" t="s">
        <v>617</v>
      </c>
      <c r="G408" s="299" t="s">
        <v>489</v>
      </c>
      <c r="H408" s="300">
        <v>1</v>
      </c>
      <c r="I408" s="301"/>
      <c r="J408" s="302">
        <f>ROUND(I408*H408,2)</f>
        <v>0</v>
      </c>
      <c r="K408" s="298" t="s">
        <v>1</v>
      </c>
      <c r="L408" s="303"/>
      <c r="M408" s="304" t="s">
        <v>1</v>
      </c>
      <c r="N408" s="305" t="s">
        <v>47</v>
      </c>
      <c r="O408" s="92"/>
      <c r="P408" s="245">
        <f>O408*H408</f>
        <v>0</v>
      </c>
      <c r="Q408" s="245">
        <v>2E-05</v>
      </c>
      <c r="R408" s="245">
        <f>Q408*H408</f>
        <v>2E-05</v>
      </c>
      <c r="S408" s="245">
        <v>0</v>
      </c>
      <c r="T408" s="246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47" t="s">
        <v>186</v>
      </c>
      <c r="AT408" s="247" t="s">
        <v>324</v>
      </c>
      <c r="AU408" s="247" t="s">
        <v>92</v>
      </c>
      <c r="AY408" s="18" t="s">
        <v>133</v>
      </c>
      <c r="BE408" s="248">
        <f>IF(N408="základní",J408,0)</f>
        <v>0</v>
      </c>
      <c r="BF408" s="248">
        <f>IF(N408="snížená",J408,0)</f>
        <v>0</v>
      </c>
      <c r="BG408" s="248">
        <f>IF(N408="zákl. přenesená",J408,0)</f>
        <v>0</v>
      </c>
      <c r="BH408" s="248">
        <f>IF(N408="sníž. přenesená",J408,0)</f>
        <v>0</v>
      </c>
      <c r="BI408" s="248">
        <f>IF(N408="nulová",J408,0)</f>
        <v>0</v>
      </c>
      <c r="BJ408" s="18" t="s">
        <v>90</v>
      </c>
      <c r="BK408" s="248">
        <f>ROUND(I408*H408,2)</f>
        <v>0</v>
      </c>
      <c r="BL408" s="18" t="s">
        <v>140</v>
      </c>
      <c r="BM408" s="247" t="s">
        <v>618</v>
      </c>
    </row>
    <row r="409" spans="1:51" s="14" customFormat="1" ht="12">
      <c r="A409" s="14"/>
      <c r="B409" s="263"/>
      <c r="C409" s="264"/>
      <c r="D409" s="249" t="s">
        <v>144</v>
      </c>
      <c r="E409" s="265" t="s">
        <v>1</v>
      </c>
      <c r="F409" s="266" t="s">
        <v>602</v>
      </c>
      <c r="G409" s="264"/>
      <c r="H409" s="267">
        <v>1</v>
      </c>
      <c r="I409" s="268"/>
      <c r="J409" s="264"/>
      <c r="K409" s="264"/>
      <c r="L409" s="269"/>
      <c r="M409" s="270"/>
      <c r="N409" s="271"/>
      <c r="O409" s="271"/>
      <c r="P409" s="271"/>
      <c r="Q409" s="271"/>
      <c r="R409" s="271"/>
      <c r="S409" s="271"/>
      <c r="T409" s="272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3" t="s">
        <v>144</v>
      </c>
      <c r="AU409" s="273" t="s">
        <v>92</v>
      </c>
      <c r="AV409" s="14" t="s">
        <v>92</v>
      </c>
      <c r="AW409" s="14" t="s">
        <v>37</v>
      </c>
      <c r="AX409" s="14" t="s">
        <v>90</v>
      </c>
      <c r="AY409" s="273" t="s">
        <v>133</v>
      </c>
    </row>
    <row r="410" spans="1:65" s="2" customFormat="1" ht="24" customHeight="1">
      <c r="A410" s="39"/>
      <c r="B410" s="40"/>
      <c r="C410" s="296" t="s">
        <v>619</v>
      </c>
      <c r="D410" s="296" t="s">
        <v>324</v>
      </c>
      <c r="E410" s="297" t="s">
        <v>620</v>
      </c>
      <c r="F410" s="298" t="s">
        <v>621</v>
      </c>
      <c r="G410" s="299" t="s">
        <v>489</v>
      </c>
      <c r="H410" s="300">
        <v>1</v>
      </c>
      <c r="I410" s="301"/>
      <c r="J410" s="302">
        <f>ROUND(I410*H410,2)</f>
        <v>0</v>
      </c>
      <c r="K410" s="298" t="s">
        <v>1</v>
      </c>
      <c r="L410" s="303"/>
      <c r="M410" s="304" t="s">
        <v>1</v>
      </c>
      <c r="N410" s="305" t="s">
        <v>47</v>
      </c>
      <c r="O410" s="92"/>
      <c r="P410" s="245">
        <f>O410*H410</f>
        <v>0</v>
      </c>
      <c r="Q410" s="245">
        <v>1E-05</v>
      </c>
      <c r="R410" s="245">
        <f>Q410*H410</f>
        <v>1E-05</v>
      </c>
      <c r="S410" s="245">
        <v>0</v>
      </c>
      <c r="T410" s="246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47" t="s">
        <v>186</v>
      </c>
      <c r="AT410" s="247" t="s">
        <v>324</v>
      </c>
      <c r="AU410" s="247" t="s">
        <v>92</v>
      </c>
      <c r="AY410" s="18" t="s">
        <v>133</v>
      </c>
      <c r="BE410" s="248">
        <f>IF(N410="základní",J410,0)</f>
        <v>0</v>
      </c>
      <c r="BF410" s="248">
        <f>IF(N410="snížená",J410,0)</f>
        <v>0</v>
      </c>
      <c r="BG410" s="248">
        <f>IF(N410="zákl. přenesená",J410,0)</f>
        <v>0</v>
      </c>
      <c r="BH410" s="248">
        <f>IF(N410="sníž. přenesená",J410,0)</f>
        <v>0</v>
      </c>
      <c r="BI410" s="248">
        <f>IF(N410="nulová",J410,0)</f>
        <v>0</v>
      </c>
      <c r="BJ410" s="18" t="s">
        <v>90</v>
      </c>
      <c r="BK410" s="248">
        <f>ROUND(I410*H410,2)</f>
        <v>0</v>
      </c>
      <c r="BL410" s="18" t="s">
        <v>140</v>
      </c>
      <c r="BM410" s="247" t="s">
        <v>622</v>
      </c>
    </row>
    <row r="411" spans="1:51" s="14" customFormat="1" ht="12">
      <c r="A411" s="14"/>
      <c r="B411" s="263"/>
      <c r="C411" s="264"/>
      <c r="D411" s="249" t="s">
        <v>144</v>
      </c>
      <c r="E411" s="265" t="s">
        <v>1</v>
      </c>
      <c r="F411" s="266" t="s">
        <v>602</v>
      </c>
      <c r="G411" s="264"/>
      <c r="H411" s="267">
        <v>1</v>
      </c>
      <c r="I411" s="268"/>
      <c r="J411" s="264"/>
      <c r="K411" s="264"/>
      <c r="L411" s="269"/>
      <c r="M411" s="270"/>
      <c r="N411" s="271"/>
      <c r="O411" s="271"/>
      <c r="P411" s="271"/>
      <c r="Q411" s="271"/>
      <c r="R411" s="271"/>
      <c r="S411" s="271"/>
      <c r="T411" s="27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3" t="s">
        <v>144</v>
      </c>
      <c r="AU411" s="273" t="s">
        <v>92</v>
      </c>
      <c r="AV411" s="14" t="s">
        <v>92</v>
      </c>
      <c r="AW411" s="14" t="s">
        <v>37</v>
      </c>
      <c r="AX411" s="14" t="s">
        <v>90</v>
      </c>
      <c r="AY411" s="273" t="s">
        <v>133</v>
      </c>
    </row>
    <row r="412" spans="1:65" s="2" customFormat="1" ht="36" customHeight="1">
      <c r="A412" s="39"/>
      <c r="B412" s="40"/>
      <c r="C412" s="236" t="s">
        <v>623</v>
      </c>
      <c r="D412" s="236" t="s">
        <v>135</v>
      </c>
      <c r="E412" s="237" t="s">
        <v>624</v>
      </c>
      <c r="F412" s="238" t="s">
        <v>625</v>
      </c>
      <c r="G412" s="239" t="s">
        <v>489</v>
      </c>
      <c r="H412" s="240">
        <v>2</v>
      </c>
      <c r="I412" s="241"/>
      <c r="J412" s="242">
        <f>ROUND(I412*H412,2)</f>
        <v>0</v>
      </c>
      <c r="K412" s="238" t="s">
        <v>139</v>
      </c>
      <c r="L412" s="45"/>
      <c r="M412" s="243" t="s">
        <v>1</v>
      </c>
      <c r="N412" s="244" t="s">
        <v>47</v>
      </c>
      <c r="O412" s="92"/>
      <c r="P412" s="245">
        <f>O412*H412</f>
        <v>0</v>
      </c>
      <c r="Q412" s="245">
        <v>0.00162</v>
      </c>
      <c r="R412" s="245">
        <f>Q412*H412</f>
        <v>0.00324</v>
      </c>
      <c r="S412" s="245">
        <v>0</v>
      </c>
      <c r="T412" s="246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47" t="s">
        <v>140</v>
      </c>
      <c r="AT412" s="247" t="s">
        <v>135</v>
      </c>
      <c r="AU412" s="247" t="s">
        <v>92</v>
      </c>
      <c r="AY412" s="18" t="s">
        <v>133</v>
      </c>
      <c r="BE412" s="248">
        <f>IF(N412="základní",J412,0)</f>
        <v>0</v>
      </c>
      <c r="BF412" s="248">
        <f>IF(N412="snížená",J412,0)</f>
        <v>0</v>
      </c>
      <c r="BG412" s="248">
        <f>IF(N412="zákl. přenesená",J412,0)</f>
        <v>0</v>
      </c>
      <c r="BH412" s="248">
        <f>IF(N412="sníž. přenesená",J412,0)</f>
        <v>0</v>
      </c>
      <c r="BI412" s="248">
        <f>IF(N412="nulová",J412,0)</f>
        <v>0</v>
      </c>
      <c r="BJ412" s="18" t="s">
        <v>90</v>
      </c>
      <c r="BK412" s="248">
        <f>ROUND(I412*H412,2)</f>
        <v>0</v>
      </c>
      <c r="BL412" s="18" t="s">
        <v>140</v>
      </c>
      <c r="BM412" s="247" t="s">
        <v>626</v>
      </c>
    </row>
    <row r="413" spans="1:65" s="2" customFormat="1" ht="16.5" customHeight="1">
      <c r="A413" s="39"/>
      <c r="B413" s="40"/>
      <c r="C413" s="296" t="s">
        <v>627</v>
      </c>
      <c r="D413" s="296" t="s">
        <v>324</v>
      </c>
      <c r="E413" s="297" t="s">
        <v>628</v>
      </c>
      <c r="F413" s="298" t="s">
        <v>629</v>
      </c>
      <c r="G413" s="299" t="s">
        <v>489</v>
      </c>
      <c r="H413" s="300">
        <v>2</v>
      </c>
      <c r="I413" s="301"/>
      <c r="J413" s="302">
        <f>ROUND(I413*H413,2)</f>
        <v>0</v>
      </c>
      <c r="K413" s="298" t="s">
        <v>1</v>
      </c>
      <c r="L413" s="303"/>
      <c r="M413" s="304" t="s">
        <v>1</v>
      </c>
      <c r="N413" s="305" t="s">
        <v>47</v>
      </c>
      <c r="O413" s="92"/>
      <c r="P413" s="245">
        <f>O413*H413</f>
        <v>0</v>
      </c>
      <c r="Q413" s="245">
        <v>1E-05</v>
      </c>
      <c r="R413" s="245">
        <f>Q413*H413</f>
        <v>2E-05</v>
      </c>
      <c r="S413" s="245">
        <v>0</v>
      </c>
      <c r="T413" s="246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7" t="s">
        <v>186</v>
      </c>
      <c r="AT413" s="247" t="s">
        <v>324</v>
      </c>
      <c r="AU413" s="247" t="s">
        <v>92</v>
      </c>
      <c r="AY413" s="18" t="s">
        <v>133</v>
      </c>
      <c r="BE413" s="248">
        <f>IF(N413="základní",J413,0)</f>
        <v>0</v>
      </c>
      <c r="BF413" s="248">
        <f>IF(N413="snížená",J413,0)</f>
        <v>0</v>
      </c>
      <c r="BG413" s="248">
        <f>IF(N413="zákl. přenesená",J413,0)</f>
        <v>0</v>
      </c>
      <c r="BH413" s="248">
        <f>IF(N413="sníž. přenesená",J413,0)</f>
        <v>0</v>
      </c>
      <c r="BI413" s="248">
        <f>IF(N413="nulová",J413,0)</f>
        <v>0</v>
      </c>
      <c r="BJ413" s="18" t="s">
        <v>90</v>
      </c>
      <c r="BK413" s="248">
        <f>ROUND(I413*H413,2)</f>
        <v>0</v>
      </c>
      <c r="BL413" s="18" t="s">
        <v>140</v>
      </c>
      <c r="BM413" s="247" t="s">
        <v>630</v>
      </c>
    </row>
    <row r="414" spans="1:51" s="14" customFormat="1" ht="12">
      <c r="A414" s="14"/>
      <c r="B414" s="263"/>
      <c r="C414" s="264"/>
      <c r="D414" s="249" t="s">
        <v>144</v>
      </c>
      <c r="E414" s="265" t="s">
        <v>1</v>
      </c>
      <c r="F414" s="266" t="s">
        <v>631</v>
      </c>
      <c r="G414" s="264"/>
      <c r="H414" s="267">
        <v>2</v>
      </c>
      <c r="I414" s="268"/>
      <c r="J414" s="264"/>
      <c r="K414" s="264"/>
      <c r="L414" s="269"/>
      <c r="M414" s="270"/>
      <c r="N414" s="271"/>
      <c r="O414" s="271"/>
      <c r="P414" s="271"/>
      <c r="Q414" s="271"/>
      <c r="R414" s="271"/>
      <c r="S414" s="271"/>
      <c r="T414" s="272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3" t="s">
        <v>144</v>
      </c>
      <c r="AU414" s="273" t="s">
        <v>92</v>
      </c>
      <c r="AV414" s="14" t="s">
        <v>92</v>
      </c>
      <c r="AW414" s="14" t="s">
        <v>37</v>
      </c>
      <c r="AX414" s="14" t="s">
        <v>90</v>
      </c>
      <c r="AY414" s="273" t="s">
        <v>133</v>
      </c>
    </row>
    <row r="415" spans="1:65" s="2" customFormat="1" ht="16.5" customHeight="1">
      <c r="A415" s="39"/>
      <c r="B415" s="40"/>
      <c r="C415" s="296" t="s">
        <v>632</v>
      </c>
      <c r="D415" s="296" t="s">
        <v>324</v>
      </c>
      <c r="E415" s="297" t="s">
        <v>633</v>
      </c>
      <c r="F415" s="298" t="s">
        <v>634</v>
      </c>
      <c r="G415" s="299" t="s">
        <v>489</v>
      </c>
      <c r="H415" s="300">
        <v>2</v>
      </c>
      <c r="I415" s="301"/>
      <c r="J415" s="302">
        <f>ROUND(I415*H415,2)</f>
        <v>0</v>
      </c>
      <c r="K415" s="298" t="s">
        <v>1</v>
      </c>
      <c r="L415" s="303"/>
      <c r="M415" s="304" t="s">
        <v>1</v>
      </c>
      <c r="N415" s="305" t="s">
        <v>47</v>
      </c>
      <c r="O415" s="92"/>
      <c r="P415" s="245">
        <f>O415*H415</f>
        <v>0</v>
      </c>
      <c r="Q415" s="245">
        <v>0</v>
      </c>
      <c r="R415" s="245">
        <f>Q415*H415</f>
        <v>0</v>
      </c>
      <c r="S415" s="245">
        <v>0</v>
      </c>
      <c r="T415" s="246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47" t="s">
        <v>186</v>
      </c>
      <c r="AT415" s="247" t="s">
        <v>324</v>
      </c>
      <c r="AU415" s="247" t="s">
        <v>92</v>
      </c>
      <c r="AY415" s="18" t="s">
        <v>133</v>
      </c>
      <c r="BE415" s="248">
        <f>IF(N415="základní",J415,0)</f>
        <v>0</v>
      </c>
      <c r="BF415" s="248">
        <f>IF(N415="snížená",J415,0)</f>
        <v>0</v>
      </c>
      <c r="BG415" s="248">
        <f>IF(N415="zákl. přenesená",J415,0)</f>
        <v>0</v>
      </c>
      <c r="BH415" s="248">
        <f>IF(N415="sníž. přenesená",J415,0)</f>
        <v>0</v>
      </c>
      <c r="BI415" s="248">
        <f>IF(N415="nulová",J415,0)</f>
        <v>0</v>
      </c>
      <c r="BJ415" s="18" t="s">
        <v>90</v>
      </c>
      <c r="BK415" s="248">
        <f>ROUND(I415*H415,2)</f>
        <v>0</v>
      </c>
      <c r="BL415" s="18" t="s">
        <v>140</v>
      </c>
      <c r="BM415" s="247" t="s">
        <v>635</v>
      </c>
    </row>
    <row r="416" spans="1:51" s="14" customFormat="1" ht="12">
      <c r="A416" s="14"/>
      <c r="B416" s="263"/>
      <c r="C416" s="264"/>
      <c r="D416" s="249" t="s">
        <v>144</v>
      </c>
      <c r="E416" s="265" t="s">
        <v>1</v>
      </c>
      <c r="F416" s="266" t="s">
        <v>631</v>
      </c>
      <c r="G416" s="264"/>
      <c r="H416" s="267">
        <v>2</v>
      </c>
      <c r="I416" s="268"/>
      <c r="J416" s="264"/>
      <c r="K416" s="264"/>
      <c r="L416" s="269"/>
      <c r="M416" s="270"/>
      <c r="N416" s="271"/>
      <c r="O416" s="271"/>
      <c r="P416" s="271"/>
      <c r="Q416" s="271"/>
      <c r="R416" s="271"/>
      <c r="S416" s="271"/>
      <c r="T416" s="272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3" t="s">
        <v>144</v>
      </c>
      <c r="AU416" s="273" t="s">
        <v>92</v>
      </c>
      <c r="AV416" s="14" t="s">
        <v>92</v>
      </c>
      <c r="AW416" s="14" t="s">
        <v>37</v>
      </c>
      <c r="AX416" s="14" t="s">
        <v>90</v>
      </c>
      <c r="AY416" s="273" t="s">
        <v>133</v>
      </c>
    </row>
    <row r="417" spans="1:65" s="2" customFormat="1" ht="24" customHeight="1">
      <c r="A417" s="39"/>
      <c r="B417" s="40"/>
      <c r="C417" s="236" t="s">
        <v>636</v>
      </c>
      <c r="D417" s="236" t="s">
        <v>135</v>
      </c>
      <c r="E417" s="237" t="s">
        <v>637</v>
      </c>
      <c r="F417" s="238" t="s">
        <v>638</v>
      </c>
      <c r="G417" s="239" t="s">
        <v>489</v>
      </c>
      <c r="H417" s="240">
        <v>1</v>
      </c>
      <c r="I417" s="241"/>
      <c r="J417" s="242">
        <f>ROUND(I417*H417,2)</f>
        <v>0</v>
      </c>
      <c r="K417" s="238" t="s">
        <v>1</v>
      </c>
      <c r="L417" s="45"/>
      <c r="M417" s="243" t="s">
        <v>1</v>
      </c>
      <c r="N417" s="244" t="s">
        <v>47</v>
      </c>
      <c r="O417" s="92"/>
      <c r="P417" s="245">
        <f>O417*H417</f>
        <v>0</v>
      </c>
      <c r="Q417" s="245">
        <v>0</v>
      </c>
      <c r="R417" s="245">
        <f>Q417*H417</f>
        <v>0</v>
      </c>
      <c r="S417" s="245">
        <v>0.0173</v>
      </c>
      <c r="T417" s="246">
        <f>S417*H417</f>
        <v>0.0173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47" t="s">
        <v>140</v>
      </c>
      <c r="AT417" s="247" t="s">
        <v>135</v>
      </c>
      <c r="AU417" s="247" t="s">
        <v>92</v>
      </c>
      <c r="AY417" s="18" t="s">
        <v>133</v>
      </c>
      <c r="BE417" s="248">
        <f>IF(N417="základní",J417,0)</f>
        <v>0</v>
      </c>
      <c r="BF417" s="248">
        <f>IF(N417="snížená",J417,0)</f>
        <v>0</v>
      </c>
      <c r="BG417" s="248">
        <f>IF(N417="zákl. přenesená",J417,0)</f>
        <v>0</v>
      </c>
      <c r="BH417" s="248">
        <f>IF(N417="sníž. přenesená",J417,0)</f>
        <v>0</v>
      </c>
      <c r="BI417" s="248">
        <f>IF(N417="nulová",J417,0)</f>
        <v>0</v>
      </c>
      <c r="BJ417" s="18" t="s">
        <v>90</v>
      </c>
      <c r="BK417" s="248">
        <f>ROUND(I417*H417,2)</f>
        <v>0</v>
      </c>
      <c r="BL417" s="18" t="s">
        <v>140</v>
      </c>
      <c r="BM417" s="247" t="s">
        <v>639</v>
      </c>
    </row>
    <row r="418" spans="1:51" s="13" customFormat="1" ht="12">
      <c r="A418" s="13"/>
      <c r="B418" s="253"/>
      <c r="C418" s="254"/>
      <c r="D418" s="249" t="s">
        <v>144</v>
      </c>
      <c r="E418" s="255" t="s">
        <v>1</v>
      </c>
      <c r="F418" s="256" t="s">
        <v>640</v>
      </c>
      <c r="G418" s="254"/>
      <c r="H418" s="255" t="s">
        <v>1</v>
      </c>
      <c r="I418" s="257"/>
      <c r="J418" s="254"/>
      <c r="K418" s="254"/>
      <c r="L418" s="258"/>
      <c r="M418" s="259"/>
      <c r="N418" s="260"/>
      <c r="O418" s="260"/>
      <c r="P418" s="260"/>
      <c r="Q418" s="260"/>
      <c r="R418" s="260"/>
      <c r="S418" s="260"/>
      <c r="T418" s="26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2" t="s">
        <v>144</v>
      </c>
      <c r="AU418" s="262" t="s">
        <v>92</v>
      </c>
      <c r="AV418" s="13" t="s">
        <v>90</v>
      </c>
      <c r="AW418" s="13" t="s">
        <v>37</v>
      </c>
      <c r="AX418" s="13" t="s">
        <v>82</v>
      </c>
      <c r="AY418" s="262" t="s">
        <v>133</v>
      </c>
    </row>
    <row r="419" spans="1:51" s="14" customFormat="1" ht="12">
      <c r="A419" s="14"/>
      <c r="B419" s="263"/>
      <c r="C419" s="264"/>
      <c r="D419" s="249" t="s">
        <v>144</v>
      </c>
      <c r="E419" s="265" t="s">
        <v>1</v>
      </c>
      <c r="F419" s="266" t="s">
        <v>90</v>
      </c>
      <c r="G419" s="264"/>
      <c r="H419" s="267">
        <v>1</v>
      </c>
      <c r="I419" s="268"/>
      <c r="J419" s="264"/>
      <c r="K419" s="264"/>
      <c r="L419" s="269"/>
      <c r="M419" s="270"/>
      <c r="N419" s="271"/>
      <c r="O419" s="271"/>
      <c r="P419" s="271"/>
      <c r="Q419" s="271"/>
      <c r="R419" s="271"/>
      <c r="S419" s="271"/>
      <c r="T419" s="272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3" t="s">
        <v>144</v>
      </c>
      <c r="AU419" s="273" t="s">
        <v>92</v>
      </c>
      <c r="AV419" s="14" t="s">
        <v>92</v>
      </c>
      <c r="AW419" s="14" t="s">
        <v>37</v>
      </c>
      <c r="AX419" s="14" t="s">
        <v>90</v>
      </c>
      <c r="AY419" s="273" t="s">
        <v>133</v>
      </c>
    </row>
    <row r="420" spans="1:65" s="2" customFormat="1" ht="24" customHeight="1">
      <c r="A420" s="39"/>
      <c r="B420" s="40"/>
      <c r="C420" s="236" t="s">
        <v>641</v>
      </c>
      <c r="D420" s="236" t="s">
        <v>135</v>
      </c>
      <c r="E420" s="237" t="s">
        <v>642</v>
      </c>
      <c r="F420" s="238" t="s">
        <v>643</v>
      </c>
      <c r="G420" s="239" t="s">
        <v>489</v>
      </c>
      <c r="H420" s="240">
        <v>1</v>
      </c>
      <c r="I420" s="241"/>
      <c r="J420" s="242">
        <f>ROUND(I420*H420,2)</f>
        <v>0</v>
      </c>
      <c r="K420" s="238" t="s">
        <v>139</v>
      </c>
      <c r="L420" s="45"/>
      <c r="M420" s="243" t="s">
        <v>1</v>
      </c>
      <c r="N420" s="244" t="s">
        <v>47</v>
      </c>
      <c r="O420" s="92"/>
      <c r="P420" s="245">
        <f>O420*H420</f>
        <v>0</v>
      </c>
      <c r="Q420" s="245">
        <v>0.00357</v>
      </c>
      <c r="R420" s="245">
        <f>Q420*H420</f>
        <v>0.00357</v>
      </c>
      <c r="S420" s="245">
        <v>0</v>
      </c>
      <c r="T420" s="246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47" t="s">
        <v>140</v>
      </c>
      <c r="AT420" s="247" t="s">
        <v>135</v>
      </c>
      <c r="AU420" s="247" t="s">
        <v>92</v>
      </c>
      <c r="AY420" s="18" t="s">
        <v>133</v>
      </c>
      <c r="BE420" s="248">
        <f>IF(N420="základní",J420,0)</f>
        <v>0</v>
      </c>
      <c r="BF420" s="248">
        <f>IF(N420="snížená",J420,0)</f>
        <v>0</v>
      </c>
      <c r="BG420" s="248">
        <f>IF(N420="zákl. přenesená",J420,0)</f>
        <v>0</v>
      </c>
      <c r="BH420" s="248">
        <f>IF(N420="sníž. přenesená",J420,0)</f>
        <v>0</v>
      </c>
      <c r="BI420" s="248">
        <f>IF(N420="nulová",J420,0)</f>
        <v>0</v>
      </c>
      <c r="BJ420" s="18" t="s">
        <v>90</v>
      </c>
      <c r="BK420" s="248">
        <f>ROUND(I420*H420,2)</f>
        <v>0</v>
      </c>
      <c r="BL420" s="18" t="s">
        <v>140</v>
      </c>
      <c r="BM420" s="247" t="s">
        <v>644</v>
      </c>
    </row>
    <row r="421" spans="1:65" s="2" customFormat="1" ht="24" customHeight="1">
      <c r="A421" s="39"/>
      <c r="B421" s="40"/>
      <c r="C421" s="296" t="s">
        <v>645</v>
      </c>
      <c r="D421" s="296" t="s">
        <v>324</v>
      </c>
      <c r="E421" s="297" t="s">
        <v>646</v>
      </c>
      <c r="F421" s="298" t="s">
        <v>647</v>
      </c>
      <c r="G421" s="299" t="s">
        <v>489</v>
      </c>
      <c r="H421" s="300">
        <v>1</v>
      </c>
      <c r="I421" s="301"/>
      <c r="J421" s="302">
        <f>ROUND(I421*H421,2)</f>
        <v>0</v>
      </c>
      <c r="K421" s="298" t="s">
        <v>139</v>
      </c>
      <c r="L421" s="303"/>
      <c r="M421" s="304" t="s">
        <v>1</v>
      </c>
      <c r="N421" s="305" t="s">
        <v>47</v>
      </c>
      <c r="O421" s="92"/>
      <c r="P421" s="245">
        <f>O421*H421</f>
        <v>0</v>
      </c>
      <c r="Q421" s="245">
        <v>0.018</v>
      </c>
      <c r="R421" s="245">
        <f>Q421*H421</f>
        <v>0.018</v>
      </c>
      <c r="S421" s="245">
        <v>0</v>
      </c>
      <c r="T421" s="246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7" t="s">
        <v>186</v>
      </c>
      <c r="AT421" s="247" t="s">
        <v>324</v>
      </c>
      <c r="AU421" s="247" t="s">
        <v>92</v>
      </c>
      <c r="AY421" s="18" t="s">
        <v>133</v>
      </c>
      <c r="BE421" s="248">
        <f>IF(N421="základní",J421,0)</f>
        <v>0</v>
      </c>
      <c r="BF421" s="248">
        <f>IF(N421="snížená",J421,0)</f>
        <v>0</v>
      </c>
      <c r="BG421" s="248">
        <f>IF(N421="zákl. přenesená",J421,0)</f>
        <v>0</v>
      </c>
      <c r="BH421" s="248">
        <f>IF(N421="sníž. přenesená",J421,0)</f>
        <v>0</v>
      </c>
      <c r="BI421" s="248">
        <f>IF(N421="nulová",J421,0)</f>
        <v>0</v>
      </c>
      <c r="BJ421" s="18" t="s">
        <v>90</v>
      </c>
      <c r="BK421" s="248">
        <f>ROUND(I421*H421,2)</f>
        <v>0</v>
      </c>
      <c r="BL421" s="18" t="s">
        <v>140</v>
      </c>
      <c r="BM421" s="247" t="s">
        <v>648</v>
      </c>
    </row>
    <row r="422" spans="1:51" s="14" customFormat="1" ht="12">
      <c r="A422" s="14"/>
      <c r="B422" s="263"/>
      <c r="C422" s="264"/>
      <c r="D422" s="249" t="s">
        <v>144</v>
      </c>
      <c r="E422" s="265" t="s">
        <v>1</v>
      </c>
      <c r="F422" s="266" t="s">
        <v>602</v>
      </c>
      <c r="G422" s="264"/>
      <c r="H422" s="267">
        <v>1</v>
      </c>
      <c r="I422" s="268"/>
      <c r="J422" s="264"/>
      <c r="K422" s="264"/>
      <c r="L422" s="269"/>
      <c r="M422" s="270"/>
      <c r="N422" s="271"/>
      <c r="O422" s="271"/>
      <c r="P422" s="271"/>
      <c r="Q422" s="271"/>
      <c r="R422" s="271"/>
      <c r="S422" s="271"/>
      <c r="T422" s="27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3" t="s">
        <v>144</v>
      </c>
      <c r="AU422" s="273" t="s">
        <v>92</v>
      </c>
      <c r="AV422" s="14" t="s">
        <v>92</v>
      </c>
      <c r="AW422" s="14" t="s">
        <v>37</v>
      </c>
      <c r="AX422" s="14" t="s">
        <v>90</v>
      </c>
      <c r="AY422" s="273" t="s">
        <v>133</v>
      </c>
    </row>
    <row r="423" spans="1:65" s="2" customFormat="1" ht="24" customHeight="1">
      <c r="A423" s="39"/>
      <c r="B423" s="40"/>
      <c r="C423" s="236" t="s">
        <v>649</v>
      </c>
      <c r="D423" s="236" t="s">
        <v>135</v>
      </c>
      <c r="E423" s="237" t="s">
        <v>650</v>
      </c>
      <c r="F423" s="238" t="s">
        <v>651</v>
      </c>
      <c r="G423" s="239" t="s">
        <v>489</v>
      </c>
      <c r="H423" s="240">
        <v>1</v>
      </c>
      <c r="I423" s="241"/>
      <c r="J423" s="242">
        <f>ROUND(I423*H423,2)</f>
        <v>0</v>
      </c>
      <c r="K423" s="238" t="s">
        <v>139</v>
      </c>
      <c r="L423" s="45"/>
      <c r="M423" s="243" t="s">
        <v>1</v>
      </c>
      <c r="N423" s="244" t="s">
        <v>47</v>
      </c>
      <c r="O423" s="92"/>
      <c r="P423" s="245">
        <f>O423*H423</f>
        <v>0</v>
      </c>
      <c r="Q423" s="245">
        <v>0.00034</v>
      </c>
      <c r="R423" s="245">
        <f>Q423*H423</f>
        <v>0.00034</v>
      </c>
      <c r="S423" s="245">
        <v>0</v>
      </c>
      <c r="T423" s="246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47" t="s">
        <v>140</v>
      </c>
      <c r="AT423" s="247" t="s">
        <v>135</v>
      </c>
      <c r="AU423" s="247" t="s">
        <v>92</v>
      </c>
      <c r="AY423" s="18" t="s">
        <v>133</v>
      </c>
      <c r="BE423" s="248">
        <f>IF(N423="základní",J423,0)</f>
        <v>0</v>
      </c>
      <c r="BF423" s="248">
        <f>IF(N423="snížená",J423,0)</f>
        <v>0</v>
      </c>
      <c r="BG423" s="248">
        <f>IF(N423="zákl. přenesená",J423,0)</f>
        <v>0</v>
      </c>
      <c r="BH423" s="248">
        <f>IF(N423="sníž. přenesená",J423,0)</f>
        <v>0</v>
      </c>
      <c r="BI423" s="248">
        <f>IF(N423="nulová",J423,0)</f>
        <v>0</v>
      </c>
      <c r="BJ423" s="18" t="s">
        <v>90</v>
      </c>
      <c r="BK423" s="248">
        <f>ROUND(I423*H423,2)</f>
        <v>0</v>
      </c>
      <c r="BL423" s="18" t="s">
        <v>140</v>
      </c>
      <c r="BM423" s="247" t="s">
        <v>652</v>
      </c>
    </row>
    <row r="424" spans="1:51" s="13" customFormat="1" ht="12">
      <c r="A424" s="13"/>
      <c r="B424" s="253"/>
      <c r="C424" s="254"/>
      <c r="D424" s="249" t="s">
        <v>144</v>
      </c>
      <c r="E424" s="255" t="s">
        <v>1</v>
      </c>
      <c r="F424" s="256" t="s">
        <v>414</v>
      </c>
      <c r="G424" s="254"/>
      <c r="H424" s="255" t="s">
        <v>1</v>
      </c>
      <c r="I424" s="257"/>
      <c r="J424" s="254"/>
      <c r="K424" s="254"/>
      <c r="L424" s="258"/>
      <c r="M424" s="259"/>
      <c r="N424" s="260"/>
      <c r="O424" s="260"/>
      <c r="P424" s="260"/>
      <c r="Q424" s="260"/>
      <c r="R424" s="260"/>
      <c r="S424" s="260"/>
      <c r="T424" s="26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2" t="s">
        <v>144</v>
      </c>
      <c r="AU424" s="262" t="s">
        <v>92</v>
      </c>
      <c r="AV424" s="13" t="s">
        <v>90</v>
      </c>
      <c r="AW424" s="13" t="s">
        <v>37</v>
      </c>
      <c r="AX424" s="13" t="s">
        <v>82</v>
      </c>
      <c r="AY424" s="262" t="s">
        <v>133</v>
      </c>
    </row>
    <row r="425" spans="1:51" s="13" customFormat="1" ht="12">
      <c r="A425" s="13"/>
      <c r="B425" s="253"/>
      <c r="C425" s="254"/>
      <c r="D425" s="249" t="s">
        <v>144</v>
      </c>
      <c r="E425" s="255" t="s">
        <v>1</v>
      </c>
      <c r="F425" s="256" t="s">
        <v>653</v>
      </c>
      <c r="G425" s="254"/>
      <c r="H425" s="255" t="s">
        <v>1</v>
      </c>
      <c r="I425" s="257"/>
      <c r="J425" s="254"/>
      <c r="K425" s="254"/>
      <c r="L425" s="258"/>
      <c r="M425" s="259"/>
      <c r="N425" s="260"/>
      <c r="O425" s="260"/>
      <c r="P425" s="260"/>
      <c r="Q425" s="260"/>
      <c r="R425" s="260"/>
      <c r="S425" s="260"/>
      <c r="T425" s="26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2" t="s">
        <v>144</v>
      </c>
      <c r="AU425" s="262" t="s">
        <v>92</v>
      </c>
      <c r="AV425" s="13" t="s">
        <v>90</v>
      </c>
      <c r="AW425" s="13" t="s">
        <v>37</v>
      </c>
      <c r="AX425" s="13" t="s">
        <v>82</v>
      </c>
      <c r="AY425" s="262" t="s">
        <v>133</v>
      </c>
    </row>
    <row r="426" spans="1:51" s="14" customFormat="1" ht="12">
      <c r="A426" s="14"/>
      <c r="B426" s="263"/>
      <c r="C426" s="264"/>
      <c r="D426" s="249" t="s">
        <v>144</v>
      </c>
      <c r="E426" s="265" t="s">
        <v>1</v>
      </c>
      <c r="F426" s="266" t="s">
        <v>90</v>
      </c>
      <c r="G426" s="264"/>
      <c r="H426" s="267">
        <v>1</v>
      </c>
      <c r="I426" s="268"/>
      <c r="J426" s="264"/>
      <c r="K426" s="264"/>
      <c r="L426" s="269"/>
      <c r="M426" s="270"/>
      <c r="N426" s="271"/>
      <c r="O426" s="271"/>
      <c r="P426" s="271"/>
      <c r="Q426" s="271"/>
      <c r="R426" s="271"/>
      <c r="S426" s="271"/>
      <c r="T426" s="27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73" t="s">
        <v>144</v>
      </c>
      <c r="AU426" s="273" t="s">
        <v>92</v>
      </c>
      <c r="AV426" s="14" t="s">
        <v>92</v>
      </c>
      <c r="AW426" s="14" t="s">
        <v>37</v>
      </c>
      <c r="AX426" s="14" t="s">
        <v>90</v>
      </c>
      <c r="AY426" s="273" t="s">
        <v>133</v>
      </c>
    </row>
    <row r="427" spans="1:65" s="2" customFormat="1" ht="48" customHeight="1">
      <c r="A427" s="39"/>
      <c r="B427" s="40"/>
      <c r="C427" s="236" t="s">
        <v>654</v>
      </c>
      <c r="D427" s="236" t="s">
        <v>135</v>
      </c>
      <c r="E427" s="237" t="s">
        <v>655</v>
      </c>
      <c r="F427" s="238" t="s">
        <v>656</v>
      </c>
      <c r="G427" s="239" t="s">
        <v>489</v>
      </c>
      <c r="H427" s="240">
        <v>1</v>
      </c>
      <c r="I427" s="241"/>
      <c r="J427" s="242">
        <f>ROUND(I427*H427,2)</f>
        <v>0</v>
      </c>
      <c r="K427" s="238" t="s">
        <v>139</v>
      </c>
      <c r="L427" s="45"/>
      <c r="M427" s="243" t="s">
        <v>1</v>
      </c>
      <c r="N427" s="244" t="s">
        <v>47</v>
      </c>
      <c r="O427" s="92"/>
      <c r="P427" s="245">
        <f>O427*H427</f>
        <v>0</v>
      </c>
      <c r="Q427" s="245">
        <v>0.00301</v>
      </c>
      <c r="R427" s="245">
        <f>Q427*H427</f>
        <v>0.00301</v>
      </c>
      <c r="S427" s="245">
        <v>0</v>
      </c>
      <c r="T427" s="246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47" t="s">
        <v>140</v>
      </c>
      <c r="AT427" s="247" t="s">
        <v>135</v>
      </c>
      <c r="AU427" s="247" t="s">
        <v>92</v>
      </c>
      <c r="AY427" s="18" t="s">
        <v>133</v>
      </c>
      <c r="BE427" s="248">
        <f>IF(N427="základní",J427,0)</f>
        <v>0</v>
      </c>
      <c r="BF427" s="248">
        <f>IF(N427="snížená",J427,0)</f>
        <v>0</v>
      </c>
      <c r="BG427" s="248">
        <f>IF(N427="zákl. přenesená",J427,0)</f>
        <v>0</v>
      </c>
      <c r="BH427" s="248">
        <f>IF(N427="sníž. přenesená",J427,0)</f>
        <v>0</v>
      </c>
      <c r="BI427" s="248">
        <f>IF(N427="nulová",J427,0)</f>
        <v>0</v>
      </c>
      <c r="BJ427" s="18" t="s">
        <v>90</v>
      </c>
      <c r="BK427" s="248">
        <f>ROUND(I427*H427,2)</f>
        <v>0</v>
      </c>
      <c r="BL427" s="18" t="s">
        <v>140</v>
      </c>
      <c r="BM427" s="247" t="s">
        <v>657</v>
      </c>
    </row>
    <row r="428" spans="1:65" s="2" customFormat="1" ht="16.5" customHeight="1">
      <c r="A428" s="39"/>
      <c r="B428" s="40"/>
      <c r="C428" s="296" t="s">
        <v>658</v>
      </c>
      <c r="D428" s="296" t="s">
        <v>324</v>
      </c>
      <c r="E428" s="297" t="s">
        <v>659</v>
      </c>
      <c r="F428" s="298" t="s">
        <v>660</v>
      </c>
      <c r="G428" s="299" t="s">
        <v>489</v>
      </c>
      <c r="H428" s="300">
        <v>1</v>
      </c>
      <c r="I428" s="301"/>
      <c r="J428" s="302">
        <f>ROUND(I428*H428,2)</f>
        <v>0</v>
      </c>
      <c r="K428" s="298" t="s">
        <v>1</v>
      </c>
      <c r="L428" s="303"/>
      <c r="M428" s="304" t="s">
        <v>1</v>
      </c>
      <c r="N428" s="305" t="s">
        <v>47</v>
      </c>
      <c r="O428" s="92"/>
      <c r="P428" s="245">
        <f>O428*H428</f>
        <v>0</v>
      </c>
      <c r="Q428" s="245">
        <v>6E-05</v>
      </c>
      <c r="R428" s="245">
        <f>Q428*H428</f>
        <v>6E-05</v>
      </c>
      <c r="S428" s="245">
        <v>0</v>
      </c>
      <c r="T428" s="246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47" t="s">
        <v>186</v>
      </c>
      <c r="AT428" s="247" t="s">
        <v>324</v>
      </c>
      <c r="AU428" s="247" t="s">
        <v>92</v>
      </c>
      <c r="AY428" s="18" t="s">
        <v>133</v>
      </c>
      <c r="BE428" s="248">
        <f>IF(N428="základní",J428,0)</f>
        <v>0</v>
      </c>
      <c r="BF428" s="248">
        <f>IF(N428="snížená",J428,0)</f>
        <v>0</v>
      </c>
      <c r="BG428" s="248">
        <f>IF(N428="zákl. přenesená",J428,0)</f>
        <v>0</v>
      </c>
      <c r="BH428" s="248">
        <f>IF(N428="sníž. přenesená",J428,0)</f>
        <v>0</v>
      </c>
      <c r="BI428" s="248">
        <f>IF(N428="nulová",J428,0)</f>
        <v>0</v>
      </c>
      <c r="BJ428" s="18" t="s">
        <v>90</v>
      </c>
      <c r="BK428" s="248">
        <f>ROUND(I428*H428,2)</f>
        <v>0</v>
      </c>
      <c r="BL428" s="18" t="s">
        <v>140</v>
      </c>
      <c r="BM428" s="247" t="s">
        <v>661</v>
      </c>
    </row>
    <row r="429" spans="1:51" s="14" customFormat="1" ht="12">
      <c r="A429" s="14"/>
      <c r="B429" s="263"/>
      <c r="C429" s="264"/>
      <c r="D429" s="249" t="s">
        <v>144</v>
      </c>
      <c r="E429" s="265" t="s">
        <v>1</v>
      </c>
      <c r="F429" s="266" t="s">
        <v>602</v>
      </c>
      <c r="G429" s="264"/>
      <c r="H429" s="267">
        <v>1</v>
      </c>
      <c r="I429" s="268"/>
      <c r="J429" s="264"/>
      <c r="K429" s="264"/>
      <c r="L429" s="269"/>
      <c r="M429" s="270"/>
      <c r="N429" s="271"/>
      <c r="O429" s="271"/>
      <c r="P429" s="271"/>
      <c r="Q429" s="271"/>
      <c r="R429" s="271"/>
      <c r="S429" s="271"/>
      <c r="T429" s="272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3" t="s">
        <v>144</v>
      </c>
      <c r="AU429" s="273" t="s">
        <v>92</v>
      </c>
      <c r="AV429" s="14" t="s">
        <v>92</v>
      </c>
      <c r="AW429" s="14" t="s">
        <v>37</v>
      </c>
      <c r="AX429" s="14" t="s">
        <v>90</v>
      </c>
      <c r="AY429" s="273" t="s">
        <v>133</v>
      </c>
    </row>
    <row r="430" spans="1:65" s="2" customFormat="1" ht="24" customHeight="1">
      <c r="A430" s="39"/>
      <c r="B430" s="40"/>
      <c r="C430" s="296" t="s">
        <v>662</v>
      </c>
      <c r="D430" s="296" t="s">
        <v>324</v>
      </c>
      <c r="E430" s="297" t="s">
        <v>663</v>
      </c>
      <c r="F430" s="298" t="s">
        <v>664</v>
      </c>
      <c r="G430" s="299" t="s">
        <v>489</v>
      </c>
      <c r="H430" s="300">
        <v>1</v>
      </c>
      <c r="I430" s="301"/>
      <c r="J430" s="302">
        <f>ROUND(I430*H430,2)</f>
        <v>0</v>
      </c>
      <c r="K430" s="298" t="s">
        <v>1</v>
      </c>
      <c r="L430" s="303"/>
      <c r="M430" s="304" t="s">
        <v>1</v>
      </c>
      <c r="N430" s="305" t="s">
        <v>47</v>
      </c>
      <c r="O430" s="92"/>
      <c r="P430" s="245">
        <f>O430*H430</f>
        <v>0</v>
      </c>
      <c r="Q430" s="245">
        <v>1E-05</v>
      </c>
      <c r="R430" s="245">
        <f>Q430*H430</f>
        <v>1E-05</v>
      </c>
      <c r="S430" s="245">
        <v>0</v>
      </c>
      <c r="T430" s="246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47" t="s">
        <v>186</v>
      </c>
      <c r="AT430" s="247" t="s">
        <v>324</v>
      </c>
      <c r="AU430" s="247" t="s">
        <v>92</v>
      </c>
      <c r="AY430" s="18" t="s">
        <v>133</v>
      </c>
      <c r="BE430" s="248">
        <f>IF(N430="základní",J430,0)</f>
        <v>0</v>
      </c>
      <c r="BF430" s="248">
        <f>IF(N430="snížená",J430,0)</f>
        <v>0</v>
      </c>
      <c r="BG430" s="248">
        <f>IF(N430="zákl. přenesená",J430,0)</f>
        <v>0</v>
      </c>
      <c r="BH430" s="248">
        <f>IF(N430="sníž. přenesená",J430,0)</f>
        <v>0</v>
      </c>
      <c r="BI430" s="248">
        <f>IF(N430="nulová",J430,0)</f>
        <v>0</v>
      </c>
      <c r="BJ430" s="18" t="s">
        <v>90</v>
      </c>
      <c r="BK430" s="248">
        <f>ROUND(I430*H430,2)</f>
        <v>0</v>
      </c>
      <c r="BL430" s="18" t="s">
        <v>140</v>
      </c>
      <c r="BM430" s="247" t="s">
        <v>665</v>
      </c>
    </row>
    <row r="431" spans="1:51" s="14" customFormat="1" ht="12">
      <c r="A431" s="14"/>
      <c r="B431" s="263"/>
      <c r="C431" s="264"/>
      <c r="D431" s="249" t="s">
        <v>144</v>
      </c>
      <c r="E431" s="265" t="s">
        <v>1</v>
      </c>
      <c r="F431" s="266" t="s">
        <v>602</v>
      </c>
      <c r="G431" s="264"/>
      <c r="H431" s="267">
        <v>1</v>
      </c>
      <c r="I431" s="268"/>
      <c r="J431" s="264"/>
      <c r="K431" s="264"/>
      <c r="L431" s="269"/>
      <c r="M431" s="270"/>
      <c r="N431" s="271"/>
      <c r="O431" s="271"/>
      <c r="P431" s="271"/>
      <c r="Q431" s="271"/>
      <c r="R431" s="271"/>
      <c r="S431" s="271"/>
      <c r="T431" s="272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3" t="s">
        <v>144</v>
      </c>
      <c r="AU431" s="273" t="s">
        <v>92</v>
      </c>
      <c r="AV431" s="14" t="s">
        <v>92</v>
      </c>
      <c r="AW431" s="14" t="s">
        <v>37</v>
      </c>
      <c r="AX431" s="14" t="s">
        <v>90</v>
      </c>
      <c r="AY431" s="273" t="s">
        <v>133</v>
      </c>
    </row>
    <row r="432" spans="1:65" s="2" customFormat="1" ht="36" customHeight="1">
      <c r="A432" s="39"/>
      <c r="B432" s="40"/>
      <c r="C432" s="236" t="s">
        <v>666</v>
      </c>
      <c r="D432" s="236" t="s">
        <v>135</v>
      </c>
      <c r="E432" s="237" t="s">
        <v>667</v>
      </c>
      <c r="F432" s="238" t="s">
        <v>668</v>
      </c>
      <c r="G432" s="239" t="s">
        <v>489</v>
      </c>
      <c r="H432" s="240">
        <v>1</v>
      </c>
      <c r="I432" s="241"/>
      <c r="J432" s="242">
        <f>ROUND(I432*H432,2)</f>
        <v>0</v>
      </c>
      <c r="K432" s="238" t="s">
        <v>139</v>
      </c>
      <c r="L432" s="45"/>
      <c r="M432" s="243" t="s">
        <v>1</v>
      </c>
      <c r="N432" s="244" t="s">
        <v>47</v>
      </c>
      <c r="O432" s="92"/>
      <c r="P432" s="245">
        <f>O432*H432</f>
        <v>0</v>
      </c>
      <c r="Q432" s="245">
        <v>0.00301</v>
      </c>
      <c r="R432" s="245">
        <f>Q432*H432</f>
        <v>0.00301</v>
      </c>
      <c r="S432" s="245">
        <v>0</v>
      </c>
      <c r="T432" s="246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47" t="s">
        <v>140</v>
      </c>
      <c r="AT432" s="247" t="s">
        <v>135</v>
      </c>
      <c r="AU432" s="247" t="s">
        <v>92</v>
      </c>
      <c r="AY432" s="18" t="s">
        <v>133</v>
      </c>
      <c r="BE432" s="248">
        <f>IF(N432="základní",J432,0)</f>
        <v>0</v>
      </c>
      <c r="BF432" s="248">
        <f>IF(N432="snížená",J432,0)</f>
        <v>0</v>
      </c>
      <c r="BG432" s="248">
        <f>IF(N432="zákl. přenesená",J432,0)</f>
        <v>0</v>
      </c>
      <c r="BH432" s="248">
        <f>IF(N432="sníž. přenesená",J432,0)</f>
        <v>0</v>
      </c>
      <c r="BI432" s="248">
        <f>IF(N432="nulová",J432,0)</f>
        <v>0</v>
      </c>
      <c r="BJ432" s="18" t="s">
        <v>90</v>
      </c>
      <c r="BK432" s="248">
        <f>ROUND(I432*H432,2)</f>
        <v>0</v>
      </c>
      <c r="BL432" s="18" t="s">
        <v>140</v>
      </c>
      <c r="BM432" s="247" t="s">
        <v>669</v>
      </c>
    </row>
    <row r="433" spans="1:65" s="2" customFormat="1" ht="16.5" customHeight="1">
      <c r="A433" s="39"/>
      <c r="B433" s="40"/>
      <c r="C433" s="296" t="s">
        <v>670</v>
      </c>
      <c r="D433" s="296" t="s">
        <v>324</v>
      </c>
      <c r="E433" s="297" t="s">
        <v>671</v>
      </c>
      <c r="F433" s="298" t="s">
        <v>672</v>
      </c>
      <c r="G433" s="299" t="s">
        <v>489</v>
      </c>
      <c r="H433" s="300">
        <v>1</v>
      </c>
      <c r="I433" s="301"/>
      <c r="J433" s="302">
        <f>ROUND(I433*H433,2)</f>
        <v>0</v>
      </c>
      <c r="K433" s="298" t="s">
        <v>1</v>
      </c>
      <c r="L433" s="303"/>
      <c r="M433" s="304" t="s">
        <v>1</v>
      </c>
      <c r="N433" s="305" t="s">
        <v>47</v>
      </c>
      <c r="O433" s="92"/>
      <c r="P433" s="245">
        <f>O433*H433</f>
        <v>0</v>
      </c>
      <c r="Q433" s="245">
        <v>5E-05</v>
      </c>
      <c r="R433" s="245">
        <f>Q433*H433</f>
        <v>5E-05</v>
      </c>
      <c r="S433" s="245">
        <v>0</v>
      </c>
      <c r="T433" s="246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47" t="s">
        <v>186</v>
      </c>
      <c r="AT433" s="247" t="s">
        <v>324</v>
      </c>
      <c r="AU433" s="247" t="s">
        <v>92</v>
      </c>
      <c r="AY433" s="18" t="s">
        <v>133</v>
      </c>
      <c r="BE433" s="248">
        <f>IF(N433="základní",J433,0)</f>
        <v>0</v>
      </c>
      <c r="BF433" s="248">
        <f>IF(N433="snížená",J433,0)</f>
        <v>0</v>
      </c>
      <c r="BG433" s="248">
        <f>IF(N433="zákl. přenesená",J433,0)</f>
        <v>0</v>
      </c>
      <c r="BH433" s="248">
        <f>IF(N433="sníž. přenesená",J433,0)</f>
        <v>0</v>
      </c>
      <c r="BI433" s="248">
        <f>IF(N433="nulová",J433,0)</f>
        <v>0</v>
      </c>
      <c r="BJ433" s="18" t="s">
        <v>90</v>
      </c>
      <c r="BK433" s="248">
        <f>ROUND(I433*H433,2)</f>
        <v>0</v>
      </c>
      <c r="BL433" s="18" t="s">
        <v>140</v>
      </c>
      <c r="BM433" s="247" t="s">
        <v>673</v>
      </c>
    </row>
    <row r="434" spans="1:51" s="14" customFormat="1" ht="12">
      <c r="A434" s="14"/>
      <c r="B434" s="263"/>
      <c r="C434" s="264"/>
      <c r="D434" s="249" t="s">
        <v>144</v>
      </c>
      <c r="E434" s="265" t="s">
        <v>1</v>
      </c>
      <c r="F434" s="266" t="s">
        <v>602</v>
      </c>
      <c r="G434" s="264"/>
      <c r="H434" s="267">
        <v>1</v>
      </c>
      <c r="I434" s="268"/>
      <c r="J434" s="264"/>
      <c r="K434" s="264"/>
      <c r="L434" s="269"/>
      <c r="M434" s="270"/>
      <c r="N434" s="271"/>
      <c r="O434" s="271"/>
      <c r="P434" s="271"/>
      <c r="Q434" s="271"/>
      <c r="R434" s="271"/>
      <c r="S434" s="271"/>
      <c r="T434" s="27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3" t="s">
        <v>144</v>
      </c>
      <c r="AU434" s="273" t="s">
        <v>92</v>
      </c>
      <c r="AV434" s="14" t="s">
        <v>92</v>
      </c>
      <c r="AW434" s="14" t="s">
        <v>37</v>
      </c>
      <c r="AX434" s="14" t="s">
        <v>90</v>
      </c>
      <c r="AY434" s="273" t="s">
        <v>133</v>
      </c>
    </row>
    <row r="435" spans="1:65" s="2" customFormat="1" ht="16.5" customHeight="1">
      <c r="A435" s="39"/>
      <c r="B435" s="40"/>
      <c r="C435" s="296" t="s">
        <v>674</v>
      </c>
      <c r="D435" s="296" t="s">
        <v>324</v>
      </c>
      <c r="E435" s="297" t="s">
        <v>675</v>
      </c>
      <c r="F435" s="298" t="s">
        <v>676</v>
      </c>
      <c r="G435" s="299" t="s">
        <v>489</v>
      </c>
      <c r="H435" s="300">
        <v>1</v>
      </c>
      <c r="I435" s="301"/>
      <c r="J435" s="302">
        <f>ROUND(I435*H435,2)</f>
        <v>0</v>
      </c>
      <c r="K435" s="298" t="s">
        <v>1</v>
      </c>
      <c r="L435" s="303"/>
      <c r="M435" s="304" t="s">
        <v>1</v>
      </c>
      <c r="N435" s="305" t="s">
        <v>47</v>
      </c>
      <c r="O435" s="92"/>
      <c r="P435" s="245">
        <f>O435*H435</f>
        <v>0</v>
      </c>
      <c r="Q435" s="245">
        <v>0</v>
      </c>
      <c r="R435" s="245">
        <f>Q435*H435</f>
        <v>0</v>
      </c>
      <c r="S435" s="245">
        <v>0</v>
      </c>
      <c r="T435" s="246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47" t="s">
        <v>186</v>
      </c>
      <c r="AT435" s="247" t="s">
        <v>324</v>
      </c>
      <c r="AU435" s="247" t="s">
        <v>92</v>
      </c>
      <c r="AY435" s="18" t="s">
        <v>133</v>
      </c>
      <c r="BE435" s="248">
        <f>IF(N435="základní",J435,0)</f>
        <v>0</v>
      </c>
      <c r="BF435" s="248">
        <f>IF(N435="snížená",J435,0)</f>
        <v>0</v>
      </c>
      <c r="BG435" s="248">
        <f>IF(N435="zákl. přenesená",J435,0)</f>
        <v>0</v>
      </c>
      <c r="BH435" s="248">
        <f>IF(N435="sníž. přenesená",J435,0)</f>
        <v>0</v>
      </c>
      <c r="BI435" s="248">
        <f>IF(N435="nulová",J435,0)</f>
        <v>0</v>
      </c>
      <c r="BJ435" s="18" t="s">
        <v>90</v>
      </c>
      <c r="BK435" s="248">
        <f>ROUND(I435*H435,2)</f>
        <v>0</v>
      </c>
      <c r="BL435" s="18" t="s">
        <v>140</v>
      </c>
      <c r="BM435" s="247" t="s">
        <v>677</v>
      </c>
    </row>
    <row r="436" spans="1:51" s="14" customFormat="1" ht="12">
      <c r="A436" s="14"/>
      <c r="B436" s="263"/>
      <c r="C436" s="264"/>
      <c r="D436" s="249" t="s">
        <v>144</v>
      </c>
      <c r="E436" s="265" t="s">
        <v>1</v>
      </c>
      <c r="F436" s="266" t="s">
        <v>602</v>
      </c>
      <c r="G436" s="264"/>
      <c r="H436" s="267">
        <v>1</v>
      </c>
      <c r="I436" s="268"/>
      <c r="J436" s="264"/>
      <c r="K436" s="264"/>
      <c r="L436" s="269"/>
      <c r="M436" s="270"/>
      <c r="N436" s="271"/>
      <c r="O436" s="271"/>
      <c r="P436" s="271"/>
      <c r="Q436" s="271"/>
      <c r="R436" s="271"/>
      <c r="S436" s="271"/>
      <c r="T436" s="27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73" t="s">
        <v>144</v>
      </c>
      <c r="AU436" s="273" t="s">
        <v>92</v>
      </c>
      <c r="AV436" s="14" t="s">
        <v>92</v>
      </c>
      <c r="AW436" s="14" t="s">
        <v>37</v>
      </c>
      <c r="AX436" s="14" t="s">
        <v>90</v>
      </c>
      <c r="AY436" s="273" t="s">
        <v>133</v>
      </c>
    </row>
    <row r="437" spans="1:65" s="2" customFormat="1" ht="36" customHeight="1">
      <c r="A437" s="39"/>
      <c r="B437" s="40"/>
      <c r="C437" s="236" t="s">
        <v>678</v>
      </c>
      <c r="D437" s="236" t="s">
        <v>135</v>
      </c>
      <c r="E437" s="237" t="s">
        <v>679</v>
      </c>
      <c r="F437" s="238" t="s">
        <v>680</v>
      </c>
      <c r="G437" s="239" t="s">
        <v>489</v>
      </c>
      <c r="H437" s="240">
        <v>1</v>
      </c>
      <c r="I437" s="241"/>
      <c r="J437" s="242">
        <f>ROUND(I437*H437,2)</f>
        <v>0</v>
      </c>
      <c r="K437" s="238" t="s">
        <v>1</v>
      </c>
      <c r="L437" s="45"/>
      <c r="M437" s="243" t="s">
        <v>1</v>
      </c>
      <c r="N437" s="244" t="s">
        <v>47</v>
      </c>
      <c r="O437" s="92"/>
      <c r="P437" s="245">
        <f>O437*H437</f>
        <v>0</v>
      </c>
      <c r="Q437" s="245">
        <v>0</v>
      </c>
      <c r="R437" s="245">
        <f>Q437*H437</f>
        <v>0</v>
      </c>
      <c r="S437" s="245">
        <v>0</v>
      </c>
      <c r="T437" s="246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47" t="s">
        <v>140</v>
      </c>
      <c r="AT437" s="247" t="s">
        <v>135</v>
      </c>
      <c r="AU437" s="247" t="s">
        <v>92</v>
      </c>
      <c r="AY437" s="18" t="s">
        <v>133</v>
      </c>
      <c r="BE437" s="248">
        <f>IF(N437="základní",J437,0)</f>
        <v>0</v>
      </c>
      <c r="BF437" s="248">
        <f>IF(N437="snížená",J437,0)</f>
        <v>0</v>
      </c>
      <c r="BG437" s="248">
        <f>IF(N437="zákl. přenesená",J437,0)</f>
        <v>0</v>
      </c>
      <c r="BH437" s="248">
        <f>IF(N437="sníž. přenesená",J437,0)</f>
        <v>0</v>
      </c>
      <c r="BI437" s="248">
        <f>IF(N437="nulová",J437,0)</f>
        <v>0</v>
      </c>
      <c r="BJ437" s="18" t="s">
        <v>90</v>
      </c>
      <c r="BK437" s="248">
        <f>ROUND(I437*H437,2)</f>
        <v>0</v>
      </c>
      <c r="BL437" s="18" t="s">
        <v>140</v>
      </c>
      <c r="BM437" s="247" t="s">
        <v>681</v>
      </c>
    </row>
    <row r="438" spans="1:65" s="2" customFormat="1" ht="16.5" customHeight="1">
      <c r="A438" s="39"/>
      <c r="B438" s="40"/>
      <c r="C438" s="296" t="s">
        <v>682</v>
      </c>
      <c r="D438" s="296" t="s">
        <v>324</v>
      </c>
      <c r="E438" s="297" t="s">
        <v>683</v>
      </c>
      <c r="F438" s="298" t="s">
        <v>684</v>
      </c>
      <c r="G438" s="299" t="s">
        <v>489</v>
      </c>
      <c r="H438" s="300">
        <v>1</v>
      </c>
      <c r="I438" s="301"/>
      <c r="J438" s="302">
        <f>ROUND(I438*H438,2)</f>
        <v>0</v>
      </c>
      <c r="K438" s="298" t="s">
        <v>1</v>
      </c>
      <c r="L438" s="303"/>
      <c r="M438" s="304" t="s">
        <v>1</v>
      </c>
      <c r="N438" s="305" t="s">
        <v>47</v>
      </c>
      <c r="O438" s="92"/>
      <c r="P438" s="245">
        <f>O438*H438</f>
        <v>0</v>
      </c>
      <c r="Q438" s="245">
        <v>2E-05</v>
      </c>
      <c r="R438" s="245">
        <f>Q438*H438</f>
        <v>2E-05</v>
      </c>
      <c r="S438" s="245">
        <v>0</v>
      </c>
      <c r="T438" s="246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47" t="s">
        <v>186</v>
      </c>
      <c r="AT438" s="247" t="s">
        <v>324</v>
      </c>
      <c r="AU438" s="247" t="s">
        <v>92</v>
      </c>
      <c r="AY438" s="18" t="s">
        <v>133</v>
      </c>
      <c r="BE438" s="248">
        <f>IF(N438="základní",J438,0)</f>
        <v>0</v>
      </c>
      <c r="BF438" s="248">
        <f>IF(N438="snížená",J438,0)</f>
        <v>0</v>
      </c>
      <c r="BG438" s="248">
        <f>IF(N438="zákl. přenesená",J438,0)</f>
        <v>0</v>
      </c>
      <c r="BH438" s="248">
        <f>IF(N438="sníž. přenesená",J438,0)</f>
        <v>0</v>
      </c>
      <c r="BI438" s="248">
        <f>IF(N438="nulová",J438,0)</f>
        <v>0</v>
      </c>
      <c r="BJ438" s="18" t="s">
        <v>90</v>
      </c>
      <c r="BK438" s="248">
        <f>ROUND(I438*H438,2)</f>
        <v>0</v>
      </c>
      <c r="BL438" s="18" t="s">
        <v>140</v>
      </c>
      <c r="BM438" s="247" t="s">
        <v>685</v>
      </c>
    </row>
    <row r="439" spans="1:51" s="14" customFormat="1" ht="12">
      <c r="A439" s="14"/>
      <c r="B439" s="263"/>
      <c r="C439" s="264"/>
      <c r="D439" s="249" t="s">
        <v>144</v>
      </c>
      <c r="E439" s="265" t="s">
        <v>1</v>
      </c>
      <c r="F439" s="266" t="s">
        <v>602</v>
      </c>
      <c r="G439" s="264"/>
      <c r="H439" s="267">
        <v>1</v>
      </c>
      <c r="I439" s="268"/>
      <c r="J439" s="264"/>
      <c r="K439" s="264"/>
      <c r="L439" s="269"/>
      <c r="M439" s="270"/>
      <c r="N439" s="271"/>
      <c r="O439" s="271"/>
      <c r="P439" s="271"/>
      <c r="Q439" s="271"/>
      <c r="R439" s="271"/>
      <c r="S439" s="271"/>
      <c r="T439" s="272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3" t="s">
        <v>144</v>
      </c>
      <c r="AU439" s="273" t="s">
        <v>92</v>
      </c>
      <c r="AV439" s="14" t="s">
        <v>92</v>
      </c>
      <c r="AW439" s="14" t="s">
        <v>37</v>
      </c>
      <c r="AX439" s="14" t="s">
        <v>90</v>
      </c>
      <c r="AY439" s="273" t="s">
        <v>133</v>
      </c>
    </row>
    <row r="440" spans="1:65" s="2" customFormat="1" ht="16.5" customHeight="1">
      <c r="A440" s="39"/>
      <c r="B440" s="40"/>
      <c r="C440" s="236" t="s">
        <v>686</v>
      </c>
      <c r="D440" s="236" t="s">
        <v>135</v>
      </c>
      <c r="E440" s="237" t="s">
        <v>687</v>
      </c>
      <c r="F440" s="238" t="s">
        <v>688</v>
      </c>
      <c r="G440" s="239" t="s">
        <v>165</v>
      </c>
      <c r="H440" s="240">
        <v>678.77</v>
      </c>
      <c r="I440" s="241"/>
      <c r="J440" s="242">
        <f>ROUND(I440*H440,2)</f>
        <v>0</v>
      </c>
      <c r="K440" s="238" t="s">
        <v>139</v>
      </c>
      <c r="L440" s="45"/>
      <c r="M440" s="243" t="s">
        <v>1</v>
      </c>
      <c r="N440" s="244" t="s">
        <v>47</v>
      </c>
      <c r="O440" s="92"/>
      <c r="P440" s="245">
        <f>O440*H440</f>
        <v>0</v>
      </c>
      <c r="Q440" s="245">
        <v>0</v>
      </c>
      <c r="R440" s="245">
        <f>Q440*H440</f>
        <v>0</v>
      </c>
      <c r="S440" s="245">
        <v>0</v>
      </c>
      <c r="T440" s="246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47" t="s">
        <v>140</v>
      </c>
      <c r="AT440" s="247" t="s">
        <v>135</v>
      </c>
      <c r="AU440" s="247" t="s">
        <v>92</v>
      </c>
      <c r="AY440" s="18" t="s">
        <v>133</v>
      </c>
      <c r="BE440" s="248">
        <f>IF(N440="základní",J440,0)</f>
        <v>0</v>
      </c>
      <c r="BF440" s="248">
        <f>IF(N440="snížená",J440,0)</f>
        <v>0</v>
      </c>
      <c r="BG440" s="248">
        <f>IF(N440="zákl. přenesená",J440,0)</f>
        <v>0</v>
      </c>
      <c r="BH440" s="248">
        <f>IF(N440="sníž. přenesená",J440,0)</f>
        <v>0</v>
      </c>
      <c r="BI440" s="248">
        <f>IF(N440="nulová",J440,0)</f>
        <v>0</v>
      </c>
      <c r="BJ440" s="18" t="s">
        <v>90</v>
      </c>
      <c r="BK440" s="248">
        <f>ROUND(I440*H440,2)</f>
        <v>0</v>
      </c>
      <c r="BL440" s="18" t="s">
        <v>140</v>
      </c>
      <c r="BM440" s="247" t="s">
        <v>689</v>
      </c>
    </row>
    <row r="441" spans="1:65" s="2" customFormat="1" ht="24" customHeight="1">
      <c r="A441" s="39"/>
      <c r="B441" s="40"/>
      <c r="C441" s="236" t="s">
        <v>690</v>
      </c>
      <c r="D441" s="236" t="s">
        <v>135</v>
      </c>
      <c r="E441" s="237" t="s">
        <v>691</v>
      </c>
      <c r="F441" s="238" t="s">
        <v>692</v>
      </c>
      <c r="G441" s="239" t="s">
        <v>165</v>
      </c>
      <c r="H441" s="240">
        <v>678.77</v>
      </c>
      <c r="I441" s="241"/>
      <c r="J441" s="242">
        <f>ROUND(I441*H441,2)</f>
        <v>0</v>
      </c>
      <c r="K441" s="238" t="s">
        <v>139</v>
      </c>
      <c r="L441" s="45"/>
      <c r="M441" s="243" t="s">
        <v>1</v>
      </c>
      <c r="N441" s="244" t="s">
        <v>47</v>
      </c>
      <c r="O441" s="92"/>
      <c r="P441" s="245">
        <f>O441*H441</f>
        <v>0</v>
      </c>
      <c r="Q441" s="245">
        <v>0</v>
      </c>
      <c r="R441" s="245">
        <f>Q441*H441</f>
        <v>0</v>
      </c>
      <c r="S441" s="245">
        <v>0</v>
      </c>
      <c r="T441" s="246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47" t="s">
        <v>140</v>
      </c>
      <c r="AT441" s="247" t="s">
        <v>135</v>
      </c>
      <c r="AU441" s="247" t="s">
        <v>92</v>
      </c>
      <c r="AY441" s="18" t="s">
        <v>133</v>
      </c>
      <c r="BE441" s="248">
        <f>IF(N441="základní",J441,0)</f>
        <v>0</v>
      </c>
      <c r="BF441" s="248">
        <f>IF(N441="snížená",J441,0)</f>
        <v>0</v>
      </c>
      <c r="BG441" s="248">
        <f>IF(N441="zákl. přenesená",J441,0)</f>
        <v>0</v>
      </c>
      <c r="BH441" s="248">
        <f>IF(N441="sníž. přenesená",J441,0)</f>
        <v>0</v>
      </c>
      <c r="BI441" s="248">
        <f>IF(N441="nulová",J441,0)</f>
        <v>0</v>
      </c>
      <c r="BJ441" s="18" t="s">
        <v>90</v>
      </c>
      <c r="BK441" s="248">
        <f>ROUND(I441*H441,2)</f>
        <v>0</v>
      </c>
      <c r="BL441" s="18" t="s">
        <v>140</v>
      </c>
      <c r="BM441" s="247" t="s">
        <v>693</v>
      </c>
    </row>
    <row r="442" spans="1:65" s="2" customFormat="1" ht="24" customHeight="1">
      <c r="A442" s="39"/>
      <c r="B442" s="40"/>
      <c r="C442" s="236" t="s">
        <v>694</v>
      </c>
      <c r="D442" s="236" t="s">
        <v>135</v>
      </c>
      <c r="E442" s="237" t="s">
        <v>695</v>
      </c>
      <c r="F442" s="238" t="s">
        <v>696</v>
      </c>
      <c r="G442" s="239" t="s">
        <v>489</v>
      </c>
      <c r="H442" s="240">
        <v>8</v>
      </c>
      <c r="I442" s="241"/>
      <c r="J442" s="242">
        <f>ROUND(I442*H442,2)</f>
        <v>0</v>
      </c>
      <c r="K442" s="238" t="s">
        <v>139</v>
      </c>
      <c r="L442" s="45"/>
      <c r="M442" s="243" t="s">
        <v>1</v>
      </c>
      <c r="N442" s="244" t="s">
        <v>47</v>
      </c>
      <c r="O442" s="92"/>
      <c r="P442" s="245">
        <f>O442*H442</f>
        <v>0</v>
      </c>
      <c r="Q442" s="245">
        <v>0.46009</v>
      </c>
      <c r="R442" s="245">
        <f>Q442*H442</f>
        <v>3.68072</v>
      </c>
      <c r="S442" s="245">
        <v>0</v>
      </c>
      <c r="T442" s="246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47" t="s">
        <v>140</v>
      </c>
      <c r="AT442" s="247" t="s">
        <v>135</v>
      </c>
      <c r="AU442" s="247" t="s">
        <v>92</v>
      </c>
      <c r="AY442" s="18" t="s">
        <v>133</v>
      </c>
      <c r="BE442" s="248">
        <f>IF(N442="základní",J442,0)</f>
        <v>0</v>
      </c>
      <c r="BF442" s="248">
        <f>IF(N442="snížená",J442,0)</f>
        <v>0</v>
      </c>
      <c r="BG442" s="248">
        <f>IF(N442="zákl. přenesená",J442,0)</f>
        <v>0</v>
      </c>
      <c r="BH442" s="248">
        <f>IF(N442="sníž. přenesená",J442,0)</f>
        <v>0</v>
      </c>
      <c r="BI442" s="248">
        <f>IF(N442="nulová",J442,0)</f>
        <v>0</v>
      </c>
      <c r="BJ442" s="18" t="s">
        <v>90</v>
      </c>
      <c r="BK442" s="248">
        <f>ROUND(I442*H442,2)</f>
        <v>0</v>
      </c>
      <c r="BL442" s="18" t="s">
        <v>140</v>
      </c>
      <c r="BM442" s="247" t="s">
        <v>697</v>
      </c>
    </row>
    <row r="443" spans="1:65" s="2" customFormat="1" ht="16.5" customHeight="1">
      <c r="A443" s="39"/>
      <c r="B443" s="40"/>
      <c r="C443" s="236" t="s">
        <v>698</v>
      </c>
      <c r="D443" s="236" t="s">
        <v>135</v>
      </c>
      <c r="E443" s="237" t="s">
        <v>699</v>
      </c>
      <c r="F443" s="238" t="s">
        <v>700</v>
      </c>
      <c r="G443" s="239" t="s">
        <v>489</v>
      </c>
      <c r="H443" s="240">
        <v>2</v>
      </c>
      <c r="I443" s="241"/>
      <c r="J443" s="242">
        <f>ROUND(I443*H443,2)</f>
        <v>0</v>
      </c>
      <c r="K443" s="238" t="s">
        <v>139</v>
      </c>
      <c r="L443" s="45"/>
      <c r="M443" s="243" t="s">
        <v>1</v>
      </c>
      <c r="N443" s="244" t="s">
        <v>47</v>
      </c>
      <c r="O443" s="92"/>
      <c r="P443" s="245">
        <f>O443*H443</f>
        <v>0</v>
      </c>
      <c r="Q443" s="245">
        <v>0.12303</v>
      </c>
      <c r="R443" s="245">
        <f>Q443*H443</f>
        <v>0.24606</v>
      </c>
      <c r="S443" s="245">
        <v>0</v>
      </c>
      <c r="T443" s="246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47" t="s">
        <v>140</v>
      </c>
      <c r="AT443" s="247" t="s">
        <v>135</v>
      </c>
      <c r="AU443" s="247" t="s">
        <v>92</v>
      </c>
      <c r="AY443" s="18" t="s">
        <v>133</v>
      </c>
      <c r="BE443" s="248">
        <f>IF(N443="základní",J443,0)</f>
        <v>0</v>
      </c>
      <c r="BF443" s="248">
        <f>IF(N443="snížená",J443,0)</f>
        <v>0</v>
      </c>
      <c r="BG443" s="248">
        <f>IF(N443="zákl. přenesená",J443,0)</f>
        <v>0</v>
      </c>
      <c r="BH443" s="248">
        <f>IF(N443="sníž. přenesená",J443,0)</f>
        <v>0</v>
      </c>
      <c r="BI443" s="248">
        <f>IF(N443="nulová",J443,0)</f>
        <v>0</v>
      </c>
      <c r="BJ443" s="18" t="s">
        <v>90</v>
      </c>
      <c r="BK443" s="248">
        <f>ROUND(I443*H443,2)</f>
        <v>0</v>
      </c>
      <c r="BL443" s="18" t="s">
        <v>140</v>
      </c>
      <c r="BM443" s="247" t="s">
        <v>701</v>
      </c>
    </row>
    <row r="444" spans="1:51" s="13" customFormat="1" ht="12">
      <c r="A444" s="13"/>
      <c r="B444" s="253"/>
      <c r="C444" s="254"/>
      <c r="D444" s="249" t="s">
        <v>144</v>
      </c>
      <c r="E444" s="255" t="s">
        <v>1</v>
      </c>
      <c r="F444" s="256" t="s">
        <v>414</v>
      </c>
      <c r="G444" s="254"/>
      <c r="H444" s="255" t="s">
        <v>1</v>
      </c>
      <c r="I444" s="257"/>
      <c r="J444" s="254"/>
      <c r="K444" s="254"/>
      <c r="L444" s="258"/>
      <c r="M444" s="259"/>
      <c r="N444" s="260"/>
      <c r="O444" s="260"/>
      <c r="P444" s="260"/>
      <c r="Q444" s="260"/>
      <c r="R444" s="260"/>
      <c r="S444" s="260"/>
      <c r="T444" s="26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2" t="s">
        <v>144</v>
      </c>
      <c r="AU444" s="262" t="s">
        <v>92</v>
      </c>
      <c r="AV444" s="13" t="s">
        <v>90</v>
      </c>
      <c r="AW444" s="13" t="s">
        <v>37</v>
      </c>
      <c r="AX444" s="13" t="s">
        <v>82</v>
      </c>
      <c r="AY444" s="262" t="s">
        <v>133</v>
      </c>
    </row>
    <row r="445" spans="1:51" s="14" customFormat="1" ht="12">
      <c r="A445" s="14"/>
      <c r="B445" s="263"/>
      <c r="C445" s="264"/>
      <c r="D445" s="249" t="s">
        <v>144</v>
      </c>
      <c r="E445" s="265" t="s">
        <v>1</v>
      </c>
      <c r="F445" s="266" t="s">
        <v>92</v>
      </c>
      <c r="G445" s="264"/>
      <c r="H445" s="267">
        <v>2</v>
      </c>
      <c r="I445" s="268"/>
      <c r="J445" s="264"/>
      <c r="K445" s="264"/>
      <c r="L445" s="269"/>
      <c r="M445" s="270"/>
      <c r="N445" s="271"/>
      <c r="O445" s="271"/>
      <c r="P445" s="271"/>
      <c r="Q445" s="271"/>
      <c r="R445" s="271"/>
      <c r="S445" s="271"/>
      <c r="T445" s="272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3" t="s">
        <v>144</v>
      </c>
      <c r="AU445" s="273" t="s">
        <v>92</v>
      </c>
      <c r="AV445" s="14" t="s">
        <v>92</v>
      </c>
      <c r="AW445" s="14" t="s">
        <v>37</v>
      </c>
      <c r="AX445" s="14" t="s">
        <v>90</v>
      </c>
      <c r="AY445" s="273" t="s">
        <v>133</v>
      </c>
    </row>
    <row r="446" spans="1:65" s="2" customFormat="1" ht="16.5" customHeight="1">
      <c r="A446" s="39"/>
      <c r="B446" s="40"/>
      <c r="C446" s="296" t="s">
        <v>702</v>
      </c>
      <c r="D446" s="296" t="s">
        <v>324</v>
      </c>
      <c r="E446" s="297" t="s">
        <v>703</v>
      </c>
      <c r="F446" s="298" t="s">
        <v>704</v>
      </c>
      <c r="G446" s="299" t="s">
        <v>705</v>
      </c>
      <c r="H446" s="300">
        <v>1</v>
      </c>
      <c r="I446" s="301"/>
      <c r="J446" s="302">
        <f>ROUND(I446*H446,2)</f>
        <v>0</v>
      </c>
      <c r="K446" s="298" t="s">
        <v>1</v>
      </c>
      <c r="L446" s="303"/>
      <c r="M446" s="304" t="s">
        <v>1</v>
      </c>
      <c r="N446" s="305" t="s">
        <v>47</v>
      </c>
      <c r="O446" s="92"/>
      <c r="P446" s="245">
        <f>O446*H446</f>
        <v>0</v>
      </c>
      <c r="Q446" s="245">
        <v>0.0071</v>
      </c>
      <c r="R446" s="245">
        <f>Q446*H446</f>
        <v>0.0071</v>
      </c>
      <c r="S446" s="245">
        <v>0</v>
      </c>
      <c r="T446" s="246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47" t="s">
        <v>186</v>
      </c>
      <c r="AT446" s="247" t="s">
        <v>324</v>
      </c>
      <c r="AU446" s="247" t="s">
        <v>92</v>
      </c>
      <c r="AY446" s="18" t="s">
        <v>133</v>
      </c>
      <c r="BE446" s="248">
        <f>IF(N446="základní",J446,0)</f>
        <v>0</v>
      </c>
      <c r="BF446" s="248">
        <f>IF(N446="snížená",J446,0)</f>
        <v>0</v>
      </c>
      <c r="BG446" s="248">
        <f>IF(N446="zákl. přenesená",J446,0)</f>
        <v>0</v>
      </c>
      <c r="BH446" s="248">
        <f>IF(N446="sníž. přenesená",J446,0)</f>
        <v>0</v>
      </c>
      <c r="BI446" s="248">
        <f>IF(N446="nulová",J446,0)</f>
        <v>0</v>
      </c>
      <c r="BJ446" s="18" t="s">
        <v>90</v>
      </c>
      <c r="BK446" s="248">
        <f>ROUND(I446*H446,2)</f>
        <v>0</v>
      </c>
      <c r="BL446" s="18" t="s">
        <v>140</v>
      </c>
      <c r="BM446" s="247" t="s">
        <v>706</v>
      </c>
    </row>
    <row r="447" spans="1:51" s="14" customFormat="1" ht="12">
      <c r="A447" s="14"/>
      <c r="B447" s="263"/>
      <c r="C447" s="264"/>
      <c r="D447" s="249" t="s">
        <v>144</v>
      </c>
      <c r="E447" s="265" t="s">
        <v>1</v>
      </c>
      <c r="F447" s="266" t="s">
        <v>602</v>
      </c>
      <c r="G447" s="264"/>
      <c r="H447" s="267">
        <v>1</v>
      </c>
      <c r="I447" s="268"/>
      <c r="J447" s="264"/>
      <c r="K447" s="264"/>
      <c r="L447" s="269"/>
      <c r="M447" s="270"/>
      <c r="N447" s="271"/>
      <c r="O447" s="271"/>
      <c r="P447" s="271"/>
      <c r="Q447" s="271"/>
      <c r="R447" s="271"/>
      <c r="S447" s="271"/>
      <c r="T447" s="272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73" t="s">
        <v>144</v>
      </c>
      <c r="AU447" s="273" t="s">
        <v>92</v>
      </c>
      <c r="AV447" s="14" t="s">
        <v>92</v>
      </c>
      <c r="AW447" s="14" t="s">
        <v>37</v>
      </c>
      <c r="AX447" s="14" t="s">
        <v>90</v>
      </c>
      <c r="AY447" s="273" t="s">
        <v>133</v>
      </c>
    </row>
    <row r="448" spans="1:65" s="2" customFormat="1" ht="16.5" customHeight="1">
      <c r="A448" s="39"/>
      <c r="B448" s="40"/>
      <c r="C448" s="296" t="s">
        <v>707</v>
      </c>
      <c r="D448" s="296" t="s">
        <v>324</v>
      </c>
      <c r="E448" s="297" t="s">
        <v>708</v>
      </c>
      <c r="F448" s="298" t="s">
        <v>709</v>
      </c>
      <c r="G448" s="299" t="s">
        <v>705</v>
      </c>
      <c r="H448" s="300">
        <v>2</v>
      </c>
      <c r="I448" s="301"/>
      <c r="J448" s="302">
        <f>ROUND(I448*H448,2)</f>
        <v>0</v>
      </c>
      <c r="K448" s="298" t="s">
        <v>1</v>
      </c>
      <c r="L448" s="303"/>
      <c r="M448" s="304" t="s">
        <v>1</v>
      </c>
      <c r="N448" s="305" t="s">
        <v>47</v>
      </c>
      <c r="O448" s="92"/>
      <c r="P448" s="245">
        <f>O448*H448</f>
        <v>0</v>
      </c>
      <c r="Q448" s="245">
        <v>0.00065</v>
      </c>
      <c r="R448" s="245">
        <f>Q448*H448</f>
        <v>0.0013</v>
      </c>
      <c r="S448" s="245">
        <v>0</v>
      </c>
      <c r="T448" s="246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47" t="s">
        <v>186</v>
      </c>
      <c r="AT448" s="247" t="s">
        <v>324</v>
      </c>
      <c r="AU448" s="247" t="s">
        <v>92</v>
      </c>
      <c r="AY448" s="18" t="s">
        <v>133</v>
      </c>
      <c r="BE448" s="248">
        <f>IF(N448="základní",J448,0)</f>
        <v>0</v>
      </c>
      <c r="BF448" s="248">
        <f>IF(N448="snížená",J448,0)</f>
        <v>0</v>
      </c>
      <c r="BG448" s="248">
        <f>IF(N448="zákl. přenesená",J448,0)</f>
        <v>0</v>
      </c>
      <c r="BH448" s="248">
        <f>IF(N448="sníž. přenesená",J448,0)</f>
        <v>0</v>
      </c>
      <c r="BI448" s="248">
        <f>IF(N448="nulová",J448,0)</f>
        <v>0</v>
      </c>
      <c r="BJ448" s="18" t="s">
        <v>90</v>
      </c>
      <c r="BK448" s="248">
        <f>ROUND(I448*H448,2)</f>
        <v>0</v>
      </c>
      <c r="BL448" s="18" t="s">
        <v>140</v>
      </c>
      <c r="BM448" s="247" t="s">
        <v>710</v>
      </c>
    </row>
    <row r="449" spans="1:65" s="2" customFormat="1" ht="16.5" customHeight="1">
      <c r="A449" s="39"/>
      <c r="B449" s="40"/>
      <c r="C449" s="236" t="s">
        <v>711</v>
      </c>
      <c r="D449" s="236" t="s">
        <v>135</v>
      </c>
      <c r="E449" s="237" t="s">
        <v>712</v>
      </c>
      <c r="F449" s="238" t="s">
        <v>713</v>
      </c>
      <c r="G449" s="239" t="s">
        <v>489</v>
      </c>
      <c r="H449" s="240">
        <v>1</v>
      </c>
      <c r="I449" s="241"/>
      <c r="J449" s="242">
        <f>ROUND(I449*H449,2)</f>
        <v>0</v>
      </c>
      <c r="K449" s="238" t="s">
        <v>139</v>
      </c>
      <c r="L449" s="45"/>
      <c r="M449" s="243" t="s">
        <v>1</v>
      </c>
      <c r="N449" s="244" t="s">
        <v>47</v>
      </c>
      <c r="O449" s="92"/>
      <c r="P449" s="245">
        <f>O449*H449</f>
        <v>0</v>
      </c>
      <c r="Q449" s="245">
        <v>0.32906</v>
      </c>
      <c r="R449" s="245">
        <f>Q449*H449</f>
        <v>0.32906</v>
      </c>
      <c r="S449" s="245">
        <v>0</v>
      </c>
      <c r="T449" s="246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47" t="s">
        <v>140</v>
      </c>
      <c r="AT449" s="247" t="s">
        <v>135</v>
      </c>
      <c r="AU449" s="247" t="s">
        <v>92</v>
      </c>
      <c r="AY449" s="18" t="s">
        <v>133</v>
      </c>
      <c r="BE449" s="248">
        <f>IF(N449="základní",J449,0)</f>
        <v>0</v>
      </c>
      <c r="BF449" s="248">
        <f>IF(N449="snížená",J449,0)</f>
        <v>0</v>
      </c>
      <c r="BG449" s="248">
        <f>IF(N449="zákl. přenesená",J449,0)</f>
        <v>0</v>
      </c>
      <c r="BH449" s="248">
        <f>IF(N449="sníž. přenesená",J449,0)</f>
        <v>0</v>
      </c>
      <c r="BI449" s="248">
        <f>IF(N449="nulová",J449,0)</f>
        <v>0</v>
      </c>
      <c r="BJ449" s="18" t="s">
        <v>90</v>
      </c>
      <c r="BK449" s="248">
        <f>ROUND(I449*H449,2)</f>
        <v>0</v>
      </c>
      <c r="BL449" s="18" t="s">
        <v>140</v>
      </c>
      <c r="BM449" s="247" t="s">
        <v>714</v>
      </c>
    </row>
    <row r="450" spans="1:51" s="13" customFormat="1" ht="12">
      <c r="A450" s="13"/>
      <c r="B450" s="253"/>
      <c r="C450" s="254"/>
      <c r="D450" s="249" t="s">
        <v>144</v>
      </c>
      <c r="E450" s="255" t="s">
        <v>1</v>
      </c>
      <c r="F450" s="256" t="s">
        <v>715</v>
      </c>
      <c r="G450" s="254"/>
      <c r="H450" s="255" t="s">
        <v>1</v>
      </c>
      <c r="I450" s="257"/>
      <c r="J450" s="254"/>
      <c r="K450" s="254"/>
      <c r="L450" s="258"/>
      <c r="M450" s="259"/>
      <c r="N450" s="260"/>
      <c r="O450" s="260"/>
      <c r="P450" s="260"/>
      <c r="Q450" s="260"/>
      <c r="R450" s="260"/>
      <c r="S450" s="260"/>
      <c r="T450" s="26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2" t="s">
        <v>144</v>
      </c>
      <c r="AU450" s="262" t="s">
        <v>92</v>
      </c>
      <c r="AV450" s="13" t="s">
        <v>90</v>
      </c>
      <c r="AW450" s="13" t="s">
        <v>37</v>
      </c>
      <c r="AX450" s="13" t="s">
        <v>82</v>
      </c>
      <c r="AY450" s="262" t="s">
        <v>133</v>
      </c>
    </row>
    <row r="451" spans="1:51" s="13" customFormat="1" ht="12">
      <c r="A451" s="13"/>
      <c r="B451" s="253"/>
      <c r="C451" s="254"/>
      <c r="D451" s="249" t="s">
        <v>144</v>
      </c>
      <c r="E451" s="255" t="s">
        <v>1</v>
      </c>
      <c r="F451" s="256" t="s">
        <v>716</v>
      </c>
      <c r="G451" s="254"/>
      <c r="H451" s="255" t="s">
        <v>1</v>
      </c>
      <c r="I451" s="257"/>
      <c r="J451" s="254"/>
      <c r="K451" s="254"/>
      <c r="L451" s="258"/>
      <c r="M451" s="259"/>
      <c r="N451" s="260"/>
      <c r="O451" s="260"/>
      <c r="P451" s="260"/>
      <c r="Q451" s="260"/>
      <c r="R451" s="260"/>
      <c r="S451" s="260"/>
      <c r="T451" s="261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2" t="s">
        <v>144</v>
      </c>
      <c r="AU451" s="262" t="s">
        <v>92</v>
      </c>
      <c r="AV451" s="13" t="s">
        <v>90</v>
      </c>
      <c r="AW451" s="13" t="s">
        <v>37</v>
      </c>
      <c r="AX451" s="13" t="s">
        <v>82</v>
      </c>
      <c r="AY451" s="262" t="s">
        <v>133</v>
      </c>
    </row>
    <row r="452" spans="1:51" s="14" customFormat="1" ht="12">
      <c r="A452" s="14"/>
      <c r="B452" s="263"/>
      <c r="C452" s="264"/>
      <c r="D452" s="249" t="s">
        <v>144</v>
      </c>
      <c r="E452" s="265" t="s">
        <v>1</v>
      </c>
      <c r="F452" s="266" t="s">
        <v>90</v>
      </c>
      <c r="G452" s="264"/>
      <c r="H452" s="267">
        <v>1</v>
      </c>
      <c r="I452" s="268"/>
      <c r="J452" s="264"/>
      <c r="K452" s="264"/>
      <c r="L452" s="269"/>
      <c r="M452" s="270"/>
      <c r="N452" s="271"/>
      <c r="O452" s="271"/>
      <c r="P452" s="271"/>
      <c r="Q452" s="271"/>
      <c r="R452" s="271"/>
      <c r="S452" s="271"/>
      <c r="T452" s="27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73" t="s">
        <v>144</v>
      </c>
      <c r="AU452" s="273" t="s">
        <v>92</v>
      </c>
      <c r="AV452" s="14" t="s">
        <v>92</v>
      </c>
      <c r="AW452" s="14" t="s">
        <v>37</v>
      </c>
      <c r="AX452" s="14" t="s">
        <v>90</v>
      </c>
      <c r="AY452" s="273" t="s">
        <v>133</v>
      </c>
    </row>
    <row r="453" spans="1:65" s="2" customFormat="1" ht="16.5" customHeight="1">
      <c r="A453" s="39"/>
      <c r="B453" s="40"/>
      <c r="C453" s="236" t="s">
        <v>717</v>
      </c>
      <c r="D453" s="236" t="s">
        <v>135</v>
      </c>
      <c r="E453" s="237" t="s">
        <v>718</v>
      </c>
      <c r="F453" s="238" t="s">
        <v>719</v>
      </c>
      <c r="G453" s="239" t="s">
        <v>165</v>
      </c>
      <c r="H453" s="240">
        <v>679.77</v>
      </c>
      <c r="I453" s="241"/>
      <c r="J453" s="242">
        <f>ROUND(I453*H453,2)</f>
        <v>0</v>
      </c>
      <c r="K453" s="238" t="s">
        <v>139</v>
      </c>
      <c r="L453" s="45"/>
      <c r="M453" s="243" t="s">
        <v>1</v>
      </c>
      <c r="N453" s="244" t="s">
        <v>47</v>
      </c>
      <c r="O453" s="92"/>
      <c r="P453" s="245">
        <f>O453*H453</f>
        <v>0</v>
      </c>
      <c r="Q453" s="245">
        <v>0.0002</v>
      </c>
      <c r="R453" s="245">
        <f>Q453*H453</f>
        <v>0.135954</v>
      </c>
      <c r="S453" s="245">
        <v>0</v>
      </c>
      <c r="T453" s="246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47" t="s">
        <v>140</v>
      </c>
      <c r="AT453" s="247" t="s">
        <v>135</v>
      </c>
      <c r="AU453" s="247" t="s">
        <v>92</v>
      </c>
      <c r="AY453" s="18" t="s">
        <v>133</v>
      </c>
      <c r="BE453" s="248">
        <f>IF(N453="základní",J453,0)</f>
        <v>0</v>
      </c>
      <c r="BF453" s="248">
        <f>IF(N453="snížená",J453,0)</f>
        <v>0</v>
      </c>
      <c r="BG453" s="248">
        <f>IF(N453="zákl. přenesená",J453,0)</f>
        <v>0</v>
      </c>
      <c r="BH453" s="248">
        <f>IF(N453="sníž. přenesená",J453,0)</f>
        <v>0</v>
      </c>
      <c r="BI453" s="248">
        <f>IF(N453="nulová",J453,0)</f>
        <v>0</v>
      </c>
      <c r="BJ453" s="18" t="s">
        <v>90</v>
      </c>
      <c r="BK453" s="248">
        <f>ROUND(I453*H453,2)</f>
        <v>0</v>
      </c>
      <c r="BL453" s="18" t="s">
        <v>140</v>
      </c>
      <c r="BM453" s="247" t="s">
        <v>720</v>
      </c>
    </row>
    <row r="454" spans="1:65" s="2" customFormat="1" ht="16.5" customHeight="1">
      <c r="A454" s="39"/>
      <c r="B454" s="40"/>
      <c r="C454" s="236" t="s">
        <v>721</v>
      </c>
      <c r="D454" s="236" t="s">
        <v>135</v>
      </c>
      <c r="E454" s="237" t="s">
        <v>722</v>
      </c>
      <c r="F454" s="238" t="s">
        <v>723</v>
      </c>
      <c r="G454" s="239" t="s">
        <v>165</v>
      </c>
      <c r="H454" s="240">
        <v>678.77</v>
      </c>
      <c r="I454" s="241"/>
      <c r="J454" s="242">
        <f>ROUND(I454*H454,2)</f>
        <v>0</v>
      </c>
      <c r="K454" s="238" t="s">
        <v>139</v>
      </c>
      <c r="L454" s="45"/>
      <c r="M454" s="243" t="s">
        <v>1</v>
      </c>
      <c r="N454" s="244" t="s">
        <v>47</v>
      </c>
      <c r="O454" s="92"/>
      <c r="P454" s="245">
        <f>O454*H454</f>
        <v>0</v>
      </c>
      <c r="Q454" s="245">
        <v>9E-05</v>
      </c>
      <c r="R454" s="245">
        <f>Q454*H454</f>
        <v>0.0610893</v>
      </c>
      <c r="S454" s="245">
        <v>0</v>
      </c>
      <c r="T454" s="246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47" t="s">
        <v>140</v>
      </c>
      <c r="AT454" s="247" t="s">
        <v>135</v>
      </c>
      <c r="AU454" s="247" t="s">
        <v>92</v>
      </c>
      <c r="AY454" s="18" t="s">
        <v>133</v>
      </c>
      <c r="BE454" s="248">
        <f>IF(N454="základní",J454,0)</f>
        <v>0</v>
      </c>
      <c r="BF454" s="248">
        <f>IF(N454="snížená",J454,0)</f>
        <v>0</v>
      </c>
      <c r="BG454" s="248">
        <f>IF(N454="zákl. přenesená",J454,0)</f>
        <v>0</v>
      </c>
      <c r="BH454" s="248">
        <f>IF(N454="sníž. přenesená",J454,0)</f>
        <v>0</v>
      </c>
      <c r="BI454" s="248">
        <f>IF(N454="nulová",J454,0)</f>
        <v>0</v>
      </c>
      <c r="BJ454" s="18" t="s">
        <v>90</v>
      </c>
      <c r="BK454" s="248">
        <f>ROUND(I454*H454,2)</f>
        <v>0</v>
      </c>
      <c r="BL454" s="18" t="s">
        <v>140</v>
      </c>
      <c r="BM454" s="247" t="s">
        <v>724</v>
      </c>
    </row>
    <row r="455" spans="1:65" s="2" customFormat="1" ht="36" customHeight="1">
      <c r="A455" s="39"/>
      <c r="B455" s="40"/>
      <c r="C455" s="236" t="s">
        <v>725</v>
      </c>
      <c r="D455" s="236" t="s">
        <v>135</v>
      </c>
      <c r="E455" s="237" t="s">
        <v>726</v>
      </c>
      <c r="F455" s="238" t="s">
        <v>727</v>
      </c>
      <c r="G455" s="239" t="s">
        <v>728</v>
      </c>
      <c r="H455" s="240">
        <v>10</v>
      </c>
      <c r="I455" s="241"/>
      <c r="J455" s="242">
        <f>ROUND(I455*H455,2)</f>
        <v>0</v>
      </c>
      <c r="K455" s="238" t="s">
        <v>139</v>
      </c>
      <c r="L455" s="45"/>
      <c r="M455" s="243" t="s">
        <v>1</v>
      </c>
      <c r="N455" s="244" t="s">
        <v>47</v>
      </c>
      <c r="O455" s="92"/>
      <c r="P455" s="245">
        <f>O455*H455</f>
        <v>0</v>
      </c>
      <c r="Q455" s="245">
        <v>0.00468</v>
      </c>
      <c r="R455" s="245">
        <f>Q455*H455</f>
        <v>0.0468</v>
      </c>
      <c r="S455" s="245">
        <v>0</v>
      </c>
      <c r="T455" s="246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47" t="s">
        <v>140</v>
      </c>
      <c r="AT455" s="247" t="s">
        <v>135</v>
      </c>
      <c r="AU455" s="247" t="s">
        <v>92</v>
      </c>
      <c r="AY455" s="18" t="s">
        <v>133</v>
      </c>
      <c r="BE455" s="248">
        <f>IF(N455="základní",J455,0)</f>
        <v>0</v>
      </c>
      <c r="BF455" s="248">
        <f>IF(N455="snížená",J455,0)</f>
        <v>0</v>
      </c>
      <c r="BG455" s="248">
        <f>IF(N455="zákl. přenesená",J455,0)</f>
        <v>0</v>
      </c>
      <c r="BH455" s="248">
        <f>IF(N455="sníž. přenesená",J455,0)</f>
        <v>0</v>
      </c>
      <c r="BI455" s="248">
        <f>IF(N455="nulová",J455,0)</f>
        <v>0</v>
      </c>
      <c r="BJ455" s="18" t="s">
        <v>90</v>
      </c>
      <c r="BK455" s="248">
        <f>ROUND(I455*H455,2)</f>
        <v>0</v>
      </c>
      <c r="BL455" s="18" t="s">
        <v>140</v>
      </c>
      <c r="BM455" s="247" t="s">
        <v>729</v>
      </c>
    </row>
    <row r="456" spans="1:65" s="2" customFormat="1" ht="16.5" customHeight="1">
      <c r="A456" s="39"/>
      <c r="B456" s="40"/>
      <c r="C456" s="296" t="s">
        <v>730</v>
      </c>
      <c r="D456" s="296" t="s">
        <v>324</v>
      </c>
      <c r="E456" s="297" t="s">
        <v>731</v>
      </c>
      <c r="F456" s="298" t="s">
        <v>732</v>
      </c>
      <c r="G456" s="299" t="s">
        <v>728</v>
      </c>
      <c r="H456" s="300">
        <v>10</v>
      </c>
      <c r="I456" s="301"/>
      <c r="J456" s="302">
        <f>ROUND(I456*H456,2)</f>
        <v>0</v>
      </c>
      <c r="K456" s="298" t="s">
        <v>139</v>
      </c>
      <c r="L456" s="303"/>
      <c r="M456" s="304" t="s">
        <v>1</v>
      </c>
      <c r="N456" s="305" t="s">
        <v>47</v>
      </c>
      <c r="O456" s="92"/>
      <c r="P456" s="245">
        <f>O456*H456</f>
        <v>0</v>
      </c>
      <c r="Q456" s="245">
        <v>1</v>
      </c>
      <c r="R456" s="245">
        <f>Q456*H456</f>
        <v>10</v>
      </c>
      <c r="S456" s="245">
        <v>0</v>
      </c>
      <c r="T456" s="246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47" t="s">
        <v>186</v>
      </c>
      <c r="AT456" s="247" t="s">
        <v>324</v>
      </c>
      <c r="AU456" s="247" t="s">
        <v>92</v>
      </c>
      <c r="AY456" s="18" t="s">
        <v>133</v>
      </c>
      <c r="BE456" s="248">
        <f>IF(N456="základní",J456,0)</f>
        <v>0</v>
      </c>
      <c r="BF456" s="248">
        <f>IF(N456="snížená",J456,0)</f>
        <v>0</v>
      </c>
      <c r="BG456" s="248">
        <f>IF(N456="zákl. přenesená",J456,0)</f>
        <v>0</v>
      </c>
      <c r="BH456" s="248">
        <f>IF(N456="sníž. přenesená",J456,0)</f>
        <v>0</v>
      </c>
      <c r="BI456" s="248">
        <f>IF(N456="nulová",J456,0)</f>
        <v>0</v>
      </c>
      <c r="BJ456" s="18" t="s">
        <v>90</v>
      </c>
      <c r="BK456" s="248">
        <f>ROUND(I456*H456,2)</f>
        <v>0</v>
      </c>
      <c r="BL456" s="18" t="s">
        <v>140</v>
      </c>
      <c r="BM456" s="247" t="s">
        <v>733</v>
      </c>
    </row>
    <row r="457" spans="1:51" s="13" customFormat="1" ht="12">
      <c r="A457" s="13"/>
      <c r="B457" s="253"/>
      <c r="C457" s="254"/>
      <c r="D457" s="249" t="s">
        <v>144</v>
      </c>
      <c r="E457" s="255" t="s">
        <v>1</v>
      </c>
      <c r="F457" s="256" t="s">
        <v>203</v>
      </c>
      <c r="G457" s="254"/>
      <c r="H457" s="255" t="s">
        <v>1</v>
      </c>
      <c r="I457" s="257"/>
      <c r="J457" s="254"/>
      <c r="K457" s="254"/>
      <c r="L457" s="258"/>
      <c r="M457" s="259"/>
      <c r="N457" s="260"/>
      <c r="O457" s="260"/>
      <c r="P457" s="260"/>
      <c r="Q457" s="260"/>
      <c r="R457" s="260"/>
      <c r="S457" s="260"/>
      <c r="T457" s="261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2" t="s">
        <v>144</v>
      </c>
      <c r="AU457" s="262" t="s">
        <v>92</v>
      </c>
      <c r="AV457" s="13" t="s">
        <v>90</v>
      </c>
      <c r="AW457" s="13" t="s">
        <v>37</v>
      </c>
      <c r="AX457" s="13" t="s">
        <v>82</v>
      </c>
      <c r="AY457" s="262" t="s">
        <v>133</v>
      </c>
    </row>
    <row r="458" spans="1:51" s="13" customFormat="1" ht="12">
      <c r="A458" s="13"/>
      <c r="B458" s="253"/>
      <c r="C458" s="254"/>
      <c r="D458" s="249" t="s">
        <v>144</v>
      </c>
      <c r="E458" s="255" t="s">
        <v>1</v>
      </c>
      <c r="F458" s="256" t="s">
        <v>734</v>
      </c>
      <c r="G458" s="254"/>
      <c r="H458" s="255" t="s">
        <v>1</v>
      </c>
      <c r="I458" s="257"/>
      <c r="J458" s="254"/>
      <c r="K458" s="254"/>
      <c r="L458" s="258"/>
      <c r="M458" s="259"/>
      <c r="N458" s="260"/>
      <c r="O458" s="260"/>
      <c r="P458" s="260"/>
      <c r="Q458" s="260"/>
      <c r="R458" s="260"/>
      <c r="S458" s="260"/>
      <c r="T458" s="26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2" t="s">
        <v>144</v>
      </c>
      <c r="AU458" s="262" t="s">
        <v>92</v>
      </c>
      <c r="AV458" s="13" t="s">
        <v>90</v>
      </c>
      <c r="AW458" s="13" t="s">
        <v>37</v>
      </c>
      <c r="AX458" s="13" t="s">
        <v>82</v>
      </c>
      <c r="AY458" s="262" t="s">
        <v>133</v>
      </c>
    </row>
    <row r="459" spans="1:51" s="14" customFormat="1" ht="12">
      <c r="A459" s="14"/>
      <c r="B459" s="263"/>
      <c r="C459" s="264"/>
      <c r="D459" s="249" t="s">
        <v>144</v>
      </c>
      <c r="E459" s="265" t="s">
        <v>1</v>
      </c>
      <c r="F459" s="266" t="s">
        <v>735</v>
      </c>
      <c r="G459" s="264"/>
      <c r="H459" s="267">
        <v>10</v>
      </c>
      <c r="I459" s="268"/>
      <c r="J459" s="264"/>
      <c r="K459" s="264"/>
      <c r="L459" s="269"/>
      <c r="M459" s="270"/>
      <c r="N459" s="271"/>
      <c r="O459" s="271"/>
      <c r="P459" s="271"/>
      <c r="Q459" s="271"/>
      <c r="R459" s="271"/>
      <c r="S459" s="271"/>
      <c r="T459" s="27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3" t="s">
        <v>144</v>
      </c>
      <c r="AU459" s="273" t="s">
        <v>92</v>
      </c>
      <c r="AV459" s="14" t="s">
        <v>92</v>
      </c>
      <c r="AW459" s="14" t="s">
        <v>37</v>
      </c>
      <c r="AX459" s="14" t="s">
        <v>90</v>
      </c>
      <c r="AY459" s="273" t="s">
        <v>133</v>
      </c>
    </row>
    <row r="460" spans="1:65" s="2" customFormat="1" ht="24" customHeight="1">
      <c r="A460" s="39"/>
      <c r="B460" s="40"/>
      <c r="C460" s="236" t="s">
        <v>736</v>
      </c>
      <c r="D460" s="236" t="s">
        <v>135</v>
      </c>
      <c r="E460" s="237" t="s">
        <v>737</v>
      </c>
      <c r="F460" s="238" t="s">
        <v>738</v>
      </c>
      <c r="G460" s="239" t="s">
        <v>489</v>
      </c>
      <c r="H460" s="240">
        <v>10</v>
      </c>
      <c r="I460" s="241"/>
      <c r="J460" s="242">
        <f>ROUND(I460*H460,2)</f>
        <v>0</v>
      </c>
      <c r="K460" s="238" t="s">
        <v>1</v>
      </c>
      <c r="L460" s="45"/>
      <c r="M460" s="243" t="s">
        <v>1</v>
      </c>
      <c r="N460" s="244" t="s">
        <v>47</v>
      </c>
      <c r="O460" s="92"/>
      <c r="P460" s="245">
        <f>O460*H460</f>
        <v>0</v>
      </c>
      <c r="Q460" s="245">
        <v>0.00015</v>
      </c>
      <c r="R460" s="245">
        <f>Q460*H460</f>
        <v>0.0014999999999999998</v>
      </c>
      <c r="S460" s="245">
        <v>0</v>
      </c>
      <c r="T460" s="246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47" t="s">
        <v>140</v>
      </c>
      <c r="AT460" s="247" t="s">
        <v>135</v>
      </c>
      <c r="AU460" s="247" t="s">
        <v>92</v>
      </c>
      <c r="AY460" s="18" t="s">
        <v>133</v>
      </c>
      <c r="BE460" s="248">
        <f>IF(N460="základní",J460,0)</f>
        <v>0</v>
      </c>
      <c r="BF460" s="248">
        <f>IF(N460="snížená",J460,0)</f>
        <v>0</v>
      </c>
      <c r="BG460" s="248">
        <f>IF(N460="zákl. přenesená",J460,0)</f>
        <v>0</v>
      </c>
      <c r="BH460" s="248">
        <f>IF(N460="sníž. přenesená",J460,0)</f>
        <v>0</v>
      </c>
      <c r="BI460" s="248">
        <f>IF(N460="nulová",J460,0)</f>
        <v>0</v>
      </c>
      <c r="BJ460" s="18" t="s">
        <v>90</v>
      </c>
      <c r="BK460" s="248">
        <f>ROUND(I460*H460,2)</f>
        <v>0</v>
      </c>
      <c r="BL460" s="18" t="s">
        <v>140</v>
      </c>
      <c r="BM460" s="247" t="s">
        <v>739</v>
      </c>
    </row>
    <row r="461" spans="1:51" s="13" customFormat="1" ht="12">
      <c r="A461" s="13"/>
      <c r="B461" s="253"/>
      <c r="C461" s="254"/>
      <c r="D461" s="249" t="s">
        <v>144</v>
      </c>
      <c r="E461" s="255" t="s">
        <v>1</v>
      </c>
      <c r="F461" s="256" t="s">
        <v>740</v>
      </c>
      <c r="G461" s="254"/>
      <c r="H461" s="255" t="s">
        <v>1</v>
      </c>
      <c r="I461" s="257"/>
      <c r="J461" s="254"/>
      <c r="K461" s="254"/>
      <c r="L461" s="258"/>
      <c r="M461" s="259"/>
      <c r="N461" s="260"/>
      <c r="O461" s="260"/>
      <c r="P461" s="260"/>
      <c r="Q461" s="260"/>
      <c r="R461" s="260"/>
      <c r="S461" s="260"/>
      <c r="T461" s="261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2" t="s">
        <v>144</v>
      </c>
      <c r="AU461" s="262" t="s">
        <v>92</v>
      </c>
      <c r="AV461" s="13" t="s">
        <v>90</v>
      </c>
      <c r="AW461" s="13" t="s">
        <v>37</v>
      </c>
      <c r="AX461" s="13" t="s">
        <v>82</v>
      </c>
      <c r="AY461" s="262" t="s">
        <v>133</v>
      </c>
    </row>
    <row r="462" spans="1:51" s="14" customFormat="1" ht="12">
      <c r="A462" s="14"/>
      <c r="B462" s="263"/>
      <c r="C462" s="264"/>
      <c r="D462" s="249" t="s">
        <v>144</v>
      </c>
      <c r="E462" s="265" t="s">
        <v>1</v>
      </c>
      <c r="F462" s="266" t="s">
        <v>198</v>
      </c>
      <c r="G462" s="264"/>
      <c r="H462" s="267">
        <v>10</v>
      </c>
      <c r="I462" s="268"/>
      <c r="J462" s="264"/>
      <c r="K462" s="264"/>
      <c r="L462" s="269"/>
      <c r="M462" s="270"/>
      <c r="N462" s="271"/>
      <c r="O462" s="271"/>
      <c r="P462" s="271"/>
      <c r="Q462" s="271"/>
      <c r="R462" s="271"/>
      <c r="S462" s="271"/>
      <c r="T462" s="272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3" t="s">
        <v>144</v>
      </c>
      <c r="AU462" s="273" t="s">
        <v>92</v>
      </c>
      <c r="AV462" s="14" t="s">
        <v>92</v>
      </c>
      <c r="AW462" s="14" t="s">
        <v>37</v>
      </c>
      <c r="AX462" s="14" t="s">
        <v>90</v>
      </c>
      <c r="AY462" s="273" t="s">
        <v>133</v>
      </c>
    </row>
    <row r="463" spans="1:63" s="12" customFormat="1" ht="22.8" customHeight="1">
      <c r="A463" s="12"/>
      <c r="B463" s="220"/>
      <c r="C463" s="221"/>
      <c r="D463" s="222" t="s">
        <v>81</v>
      </c>
      <c r="E463" s="234" t="s">
        <v>193</v>
      </c>
      <c r="F463" s="234" t="s">
        <v>741</v>
      </c>
      <c r="G463" s="221"/>
      <c r="H463" s="221"/>
      <c r="I463" s="224"/>
      <c r="J463" s="235">
        <f>BK463</f>
        <v>0</v>
      </c>
      <c r="K463" s="221"/>
      <c r="L463" s="226"/>
      <c r="M463" s="227"/>
      <c r="N463" s="228"/>
      <c r="O463" s="228"/>
      <c r="P463" s="229">
        <f>SUM(P464:P491)</f>
        <v>0</v>
      </c>
      <c r="Q463" s="228"/>
      <c r="R463" s="229">
        <f>SUM(R464:R491)</f>
        <v>63.46338269</v>
      </c>
      <c r="S463" s="228"/>
      <c r="T463" s="230">
        <f>SUM(T464:T491)</f>
        <v>66.0205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31" t="s">
        <v>90</v>
      </c>
      <c r="AT463" s="232" t="s">
        <v>81</v>
      </c>
      <c r="AU463" s="232" t="s">
        <v>90</v>
      </c>
      <c r="AY463" s="231" t="s">
        <v>133</v>
      </c>
      <c r="BK463" s="233">
        <f>SUM(BK464:BK491)</f>
        <v>0</v>
      </c>
    </row>
    <row r="464" spans="1:65" s="2" customFormat="1" ht="48" customHeight="1">
      <c r="A464" s="39"/>
      <c r="B464" s="40"/>
      <c r="C464" s="236" t="s">
        <v>742</v>
      </c>
      <c r="D464" s="236" t="s">
        <v>135</v>
      </c>
      <c r="E464" s="237" t="s">
        <v>743</v>
      </c>
      <c r="F464" s="238" t="s">
        <v>744</v>
      </c>
      <c r="G464" s="239" t="s">
        <v>165</v>
      </c>
      <c r="H464" s="240">
        <v>265</v>
      </c>
      <c r="I464" s="241"/>
      <c r="J464" s="242">
        <f>ROUND(I464*H464,2)</f>
        <v>0</v>
      </c>
      <c r="K464" s="238" t="s">
        <v>139</v>
      </c>
      <c r="L464" s="45"/>
      <c r="M464" s="243" t="s">
        <v>1</v>
      </c>
      <c r="N464" s="244" t="s">
        <v>47</v>
      </c>
      <c r="O464" s="92"/>
      <c r="P464" s="245">
        <f>O464*H464</f>
        <v>0</v>
      </c>
      <c r="Q464" s="245">
        <v>0.1554</v>
      </c>
      <c r="R464" s="245">
        <f>Q464*H464</f>
        <v>41.181000000000004</v>
      </c>
      <c r="S464" s="245">
        <v>0</v>
      </c>
      <c r="T464" s="246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47" t="s">
        <v>140</v>
      </c>
      <c r="AT464" s="247" t="s">
        <v>135</v>
      </c>
      <c r="AU464" s="247" t="s">
        <v>92</v>
      </c>
      <c r="AY464" s="18" t="s">
        <v>133</v>
      </c>
      <c r="BE464" s="248">
        <f>IF(N464="základní",J464,0)</f>
        <v>0</v>
      </c>
      <c r="BF464" s="248">
        <f>IF(N464="snížená",J464,0)</f>
        <v>0</v>
      </c>
      <c r="BG464" s="248">
        <f>IF(N464="zákl. přenesená",J464,0)</f>
        <v>0</v>
      </c>
      <c r="BH464" s="248">
        <f>IF(N464="sníž. přenesená",J464,0)</f>
        <v>0</v>
      </c>
      <c r="BI464" s="248">
        <f>IF(N464="nulová",J464,0)</f>
        <v>0</v>
      </c>
      <c r="BJ464" s="18" t="s">
        <v>90</v>
      </c>
      <c r="BK464" s="248">
        <f>ROUND(I464*H464,2)</f>
        <v>0</v>
      </c>
      <c r="BL464" s="18" t="s">
        <v>140</v>
      </c>
      <c r="BM464" s="247" t="s">
        <v>745</v>
      </c>
    </row>
    <row r="465" spans="1:51" s="14" customFormat="1" ht="12">
      <c r="A465" s="14"/>
      <c r="B465" s="263"/>
      <c r="C465" s="264"/>
      <c r="D465" s="249" t="s">
        <v>144</v>
      </c>
      <c r="E465" s="265" t="s">
        <v>1</v>
      </c>
      <c r="F465" s="266" t="s">
        <v>168</v>
      </c>
      <c r="G465" s="264"/>
      <c r="H465" s="267">
        <v>265</v>
      </c>
      <c r="I465" s="268"/>
      <c r="J465" s="264"/>
      <c r="K465" s="264"/>
      <c r="L465" s="269"/>
      <c r="M465" s="270"/>
      <c r="N465" s="271"/>
      <c r="O465" s="271"/>
      <c r="P465" s="271"/>
      <c r="Q465" s="271"/>
      <c r="R465" s="271"/>
      <c r="S465" s="271"/>
      <c r="T465" s="272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73" t="s">
        <v>144</v>
      </c>
      <c r="AU465" s="273" t="s">
        <v>92</v>
      </c>
      <c r="AV465" s="14" t="s">
        <v>92</v>
      </c>
      <c r="AW465" s="14" t="s">
        <v>37</v>
      </c>
      <c r="AX465" s="14" t="s">
        <v>90</v>
      </c>
      <c r="AY465" s="273" t="s">
        <v>133</v>
      </c>
    </row>
    <row r="466" spans="1:65" s="2" customFormat="1" ht="16.5" customHeight="1">
      <c r="A466" s="39"/>
      <c r="B466" s="40"/>
      <c r="C466" s="296" t="s">
        <v>746</v>
      </c>
      <c r="D466" s="296" t="s">
        <v>324</v>
      </c>
      <c r="E466" s="297" t="s">
        <v>747</v>
      </c>
      <c r="F466" s="298" t="s">
        <v>748</v>
      </c>
      <c r="G466" s="299" t="s">
        <v>165</v>
      </c>
      <c r="H466" s="300">
        <v>265</v>
      </c>
      <c r="I466" s="301"/>
      <c r="J466" s="302">
        <f>ROUND(I466*H466,2)</f>
        <v>0</v>
      </c>
      <c r="K466" s="298" t="s">
        <v>139</v>
      </c>
      <c r="L466" s="303"/>
      <c r="M466" s="304" t="s">
        <v>1</v>
      </c>
      <c r="N466" s="305" t="s">
        <v>47</v>
      </c>
      <c r="O466" s="92"/>
      <c r="P466" s="245">
        <f>O466*H466</f>
        <v>0</v>
      </c>
      <c r="Q466" s="245">
        <v>0.081</v>
      </c>
      <c r="R466" s="245">
        <f>Q466*H466</f>
        <v>21.465</v>
      </c>
      <c r="S466" s="245">
        <v>0</v>
      </c>
      <c r="T466" s="246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47" t="s">
        <v>186</v>
      </c>
      <c r="AT466" s="247" t="s">
        <v>324</v>
      </c>
      <c r="AU466" s="247" t="s">
        <v>92</v>
      </c>
      <c r="AY466" s="18" t="s">
        <v>133</v>
      </c>
      <c r="BE466" s="248">
        <f>IF(N466="základní",J466,0)</f>
        <v>0</v>
      </c>
      <c r="BF466" s="248">
        <f>IF(N466="snížená",J466,0)</f>
        <v>0</v>
      </c>
      <c r="BG466" s="248">
        <f>IF(N466="zákl. přenesená",J466,0)</f>
        <v>0</v>
      </c>
      <c r="BH466" s="248">
        <f>IF(N466="sníž. přenesená",J466,0)</f>
        <v>0</v>
      </c>
      <c r="BI466" s="248">
        <f>IF(N466="nulová",J466,0)</f>
        <v>0</v>
      </c>
      <c r="BJ466" s="18" t="s">
        <v>90</v>
      </c>
      <c r="BK466" s="248">
        <f>ROUND(I466*H466,2)</f>
        <v>0</v>
      </c>
      <c r="BL466" s="18" t="s">
        <v>140</v>
      </c>
      <c r="BM466" s="247" t="s">
        <v>749</v>
      </c>
    </row>
    <row r="467" spans="1:65" s="2" customFormat="1" ht="36" customHeight="1">
      <c r="A467" s="39"/>
      <c r="B467" s="40"/>
      <c r="C467" s="236" t="s">
        <v>750</v>
      </c>
      <c r="D467" s="236" t="s">
        <v>135</v>
      </c>
      <c r="E467" s="237" t="s">
        <v>751</v>
      </c>
      <c r="F467" s="238" t="s">
        <v>752</v>
      </c>
      <c r="G467" s="239" t="s">
        <v>165</v>
      </c>
      <c r="H467" s="240">
        <v>5.9</v>
      </c>
      <c r="I467" s="241"/>
      <c r="J467" s="242">
        <f>ROUND(I467*H467,2)</f>
        <v>0</v>
      </c>
      <c r="K467" s="238" t="s">
        <v>139</v>
      </c>
      <c r="L467" s="45"/>
      <c r="M467" s="243" t="s">
        <v>1</v>
      </c>
      <c r="N467" s="244" t="s">
        <v>47</v>
      </c>
      <c r="O467" s="92"/>
      <c r="P467" s="245">
        <f>O467*H467</f>
        <v>0</v>
      </c>
      <c r="Q467" s="245">
        <v>0.10095</v>
      </c>
      <c r="R467" s="245">
        <f>Q467*H467</f>
        <v>0.595605</v>
      </c>
      <c r="S467" s="245">
        <v>0</v>
      </c>
      <c r="T467" s="246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47" t="s">
        <v>140</v>
      </c>
      <c r="AT467" s="247" t="s">
        <v>135</v>
      </c>
      <c r="AU467" s="247" t="s">
        <v>92</v>
      </c>
      <c r="AY467" s="18" t="s">
        <v>133</v>
      </c>
      <c r="BE467" s="248">
        <f>IF(N467="základní",J467,0)</f>
        <v>0</v>
      </c>
      <c r="BF467" s="248">
        <f>IF(N467="snížená",J467,0)</f>
        <v>0</v>
      </c>
      <c r="BG467" s="248">
        <f>IF(N467="zákl. přenesená",J467,0)</f>
        <v>0</v>
      </c>
      <c r="BH467" s="248">
        <f>IF(N467="sníž. přenesená",J467,0)</f>
        <v>0</v>
      </c>
      <c r="BI467" s="248">
        <f>IF(N467="nulová",J467,0)</f>
        <v>0</v>
      </c>
      <c r="BJ467" s="18" t="s">
        <v>90</v>
      </c>
      <c r="BK467" s="248">
        <f>ROUND(I467*H467,2)</f>
        <v>0</v>
      </c>
      <c r="BL467" s="18" t="s">
        <v>140</v>
      </c>
      <c r="BM467" s="247" t="s">
        <v>753</v>
      </c>
    </row>
    <row r="468" spans="1:51" s="13" customFormat="1" ht="12">
      <c r="A468" s="13"/>
      <c r="B468" s="253"/>
      <c r="C468" s="254"/>
      <c r="D468" s="249" t="s">
        <v>144</v>
      </c>
      <c r="E468" s="255" t="s">
        <v>1</v>
      </c>
      <c r="F468" s="256" t="s">
        <v>319</v>
      </c>
      <c r="G468" s="254"/>
      <c r="H468" s="255" t="s">
        <v>1</v>
      </c>
      <c r="I468" s="257"/>
      <c r="J468" s="254"/>
      <c r="K468" s="254"/>
      <c r="L468" s="258"/>
      <c r="M468" s="259"/>
      <c r="N468" s="260"/>
      <c r="O468" s="260"/>
      <c r="P468" s="260"/>
      <c r="Q468" s="260"/>
      <c r="R468" s="260"/>
      <c r="S468" s="260"/>
      <c r="T468" s="26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2" t="s">
        <v>144</v>
      </c>
      <c r="AU468" s="262" t="s">
        <v>92</v>
      </c>
      <c r="AV468" s="13" t="s">
        <v>90</v>
      </c>
      <c r="AW468" s="13" t="s">
        <v>37</v>
      </c>
      <c r="AX468" s="13" t="s">
        <v>82</v>
      </c>
      <c r="AY468" s="262" t="s">
        <v>133</v>
      </c>
    </row>
    <row r="469" spans="1:51" s="14" customFormat="1" ht="12">
      <c r="A469" s="14"/>
      <c r="B469" s="263"/>
      <c r="C469" s="264"/>
      <c r="D469" s="249" t="s">
        <v>144</v>
      </c>
      <c r="E469" s="265" t="s">
        <v>1</v>
      </c>
      <c r="F469" s="266" t="s">
        <v>754</v>
      </c>
      <c r="G469" s="264"/>
      <c r="H469" s="267">
        <v>5.9</v>
      </c>
      <c r="I469" s="268"/>
      <c r="J469" s="264"/>
      <c r="K469" s="264"/>
      <c r="L469" s="269"/>
      <c r="M469" s="270"/>
      <c r="N469" s="271"/>
      <c r="O469" s="271"/>
      <c r="P469" s="271"/>
      <c r="Q469" s="271"/>
      <c r="R469" s="271"/>
      <c r="S469" s="271"/>
      <c r="T469" s="272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3" t="s">
        <v>144</v>
      </c>
      <c r="AU469" s="273" t="s">
        <v>92</v>
      </c>
      <c r="AV469" s="14" t="s">
        <v>92</v>
      </c>
      <c r="AW469" s="14" t="s">
        <v>37</v>
      </c>
      <c r="AX469" s="14" t="s">
        <v>90</v>
      </c>
      <c r="AY469" s="273" t="s">
        <v>133</v>
      </c>
    </row>
    <row r="470" spans="1:65" s="2" customFormat="1" ht="16.5" customHeight="1">
      <c r="A470" s="39"/>
      <c r="B470" s="40"/>
      <c r="C470" s="296" t="s">
        <v>755</v>
      </c>
      <c r="D470" s="296" t="s">
        <v>324</v>
      </c>
      <c r="E470" s="297" t="s">
        <v>756</v>
      </c>
      <c r="F470" s="298" t="s">
        <v>757</v>
      </c>
      <c r="G470" s="299" t="s">
        <v>165</v>
      </c>
      <c r="H470" s="300">
        <v>5.9</v>
      </c>
      <c r="I470" s="301"/>
      <c r="J470" s="302">
        <f>ROUND(I470*H470,2)</f>
        <v>0</v>
      </c>
      <c r="K470" s="298" t="s">
        <v>139</v>
      </c>
      <c r="L470" s="303"/>
      <c r="M470" s="304" t="s">
        <v>1</v>
      </c>
      <c r="N470" s="305" t="s">
        <v>47</v>
      </c>
      <c r="O470" s="92"/>
      <c r="P470" s="245">
        <f>O470*H470</f>
        <v>0</v>
      </c>
      <c r="Q470" s="245">
        <v>0.028</v>
      </c>
      <c r="R470" s="245">
        <f>Q470*H470</f>
        <v>0.1652</v>
      </c>
      <c r="S470" s="245">
        <v>0</v>
      </c>
      <c r="T470" s="246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47" t="s">
        <v>186</v>
      </c>
      <c r="AT470" s="247" t="s">
        <v>324</v>
      </c>
      <c r="AU470" s="247" t="s">
        <v>92</v>
      </c>
      <c r="AY470" s="18" t="s">
        <v>133</v>
      </c>
      <c r="BE470" s="248">
        <f>IF(N470="základní",J470,0)</f>
        <v>0</v>
      </c>
      <c r="BF470" s="248">
        <f>IF(N470="snížená",J470,0)</f>
        <v>0</v>
      </c>
      <c r="BG470" s="248">
        <f>IF(N470="zákl. přenesená",J470,0)</f>
        <v>0</v>
      </c>
      <c r="BH470" s="248">
        <f>IF(N470="sníž. přenesená",J470,0)</f>
        <v>0</v>
      </c>
      <c r="BI470" s="248">
        <f>IF(N470="nulová",J470,0)</f>
        <v>0</v>
      </c>
      <c r="BJ470" s="18" t="s">
        <v>90</v>
      </c>
      <c r="BK470" s="248">
        <f>ROUND(I470*H470,2)</f>
        <v>0</v>
      </c>
      <c r="BL470" s="18" t="s">
        <v>140</v>
      </c>
      <c r="BM470" s="247" t="s">
        <v>758</v>
      </c>
    </row>
    <row r="471" spans="1:51" s="14" customFormat="1" ht="12">
      <c r="A471" s="14"/>
      <c r="B471" s="263"/>
      <c r="C471" s="264"/>
      <c r="D471" s="249" t="s">
        <v>144</v>
      </c>
      <c r="E471" s="265" t="s">
        <v>1</v>
      </c>
      <c r="F471" s="266" t="s">
        <v>759</v>
      </c>
      <c r="G471" s="264"/>
      <c r="H471" s="267">
        <v>5.9</v>
      </c>
      <c r="I471" s="268"/>
      <c r="J471" s="264"/>
      <c r="K471" s="264"/>
      <c r="L471" s="269"/>
      <c r="M471" s="270"/>
      <c r="N471" s="271"/>
      <c r="O471" s="271"/>
      <c r="P471" s="271"/>
      <c r="Q471" s="271"/>
      <c r="R471" s="271"/>
      <c r="S471" s="271"/>
      <c r="T471" s="272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3" t="s">
        <v>144</v>
      </c>
      <c r="AU471" s="273" t="s">
        <v>92</v>
      </c>
      <c r="AV471" s="14" t="s">
        <v>92</v>
      </c>
      <c r="AW471" s="14" t="s">
        <v>37</v>
      </c>
      <c r="AX471" s="14" t="s">
        <v>90</v>
      </c>
      <c r="AY471" s="273" t="s">
        <v>133</v>
      </c>
    </row>
    <row r="472" spans="1:65" s="2" customFormat="1" ht="24" customHeight="1">
      <c r="A472" s="39"/>
      <c r="B472" s="40"/>
      <c r="C472" s="236" t="s">
        <v>760</v>
      </c>
      <c r="D472" s="236" t="s">
        <v>135</v>
      </c>
      <c r="E472" s="237" t="s">
        <v>761</v>
      </c>
      <c r="F472" s="238" t="s">
        <v>762</v>
      </c>
      <c r="G472" s="239" t="s">
        <v>138</v>
      </c>
      <c r="H472" s="240">
        <v>14.715</v>
      </c>
      <c r="I472" s="241"/>
      <c r="J472" s="242">
        <f>ROUND(I472*H472,2)</f>
        <v>0</v>
      </c>
      <c r="K472" s="238" t="s">
        <v>139</v>
      </c>
      <c r="L472" s="45"/>
      <c r="M472" s="243" t="s">
        <v>1</v>
      </c>
      <c r="N472" s="244" t="s">
        <v>47</v>
      </c>
      <c r="O472" s="92"/>
      <c r="P472" s="245">
        <f>O472*H472</f>
        <v>0</v>
      </c>
      <c r="Q472" s="245">
        <v>0.00069</v>
      </c>
      <c r="R472" s="245">
        <f>Q472*H472</f>
        <v>0.01015335</v>
      </c>
      <c r="S472" s="245">
        <v>0</v>
      </c>
      <c r="T472" s="246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47" t="s">
        <v>140</v>
      </c>
      <c r="AT472" s="247" t="s">
        <v>135</v>
      </c>
      <c r="AU472" s="247" t="s">
        <v>92</v>
      </c>
      <c r="AY472" s="18" t="s">
        <v>133</v>
      </c>
      <c r="BE472" s="248">
        <f>IF(N472="základní",J472,0)</f>
        <v>0</v>
      </c>
      <c r="BF472" s="248">
        <f>IF(N472="snížená",J472,0)</f>
        <v>0</v>
      </c>
      <c r="BG472" s="248">
        <f>IF(N472="zákl. přenesená",J472,0)</f>
        <v>0</v>
      </c>
      <c r="BH472" s="248">
        <f>IF(N472="sníž. přenesená",J472,0)</f>
        <v>0</v>
      </c>
      <c r="BI472" s="248">
        <f>IF(N472="nulová",J472,0)</f>
        <v>0</v>
      </c>
      <c r="BJ472" s="18" t="s">
        <v>90</v>
      </c>
      <c r="BK472" s="248">
        <f>ROUND(I472*H472,2)</f>
        <v>0</v>
      </c>
      <c r="BL472" s="18" t="s">
        <v>140</v>
      </c>
      <c r="BM472" s="247" t="s">
        <v>763</v>
      </c>
    </row>
    <row r="473" spans="1:51" s="13" customFormat="1" ht="12">
      <c r="A473" s="13"/>
      <c r="B473" s="253"/>
      <c r="C473" s="254"/>
      <c r="D473" s="249" t="s">
        <v>144</v>
      </c>
      <c r="E473" s="255" t="s">
        <v>1</v>
      </c>
      <c r="F473" s="256" t="s">
        <v>203</v>
      </c>
      <c r="G473" s="254"/>
      <c r="H473" s="255" t="s">
        <v>1</v>
      </c>
      <c r="I473" s="257"/>
      <c r="J473" s="254"/>
      <c r="K473" s="254"/>
      <c r="L473" s="258"/>
      <c r="M473" s="259"/>
      <c r="N473" s="260"/>
      <c r="O473" s="260"/>
      <c r="P473" s="260"/>
      <c r="Q473" s="260"/>
      <c r="R473" s="260"/>
      <c r="S473" s="260"/>
      <c r="T473" s="261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62" t="s">
        <v>144</v>
      </c>
      <c r="AU473" s="262" t="s">
        <v>92</v>
      </c>
      <c r="AV473" s="13" t="s">
        <v>90</v>
      </c>
      <c r="AW473" s="13" t="s">
        <v>37</v>
      </c>
      <c r="AX473" s="13" t="s">
        <v>82</v>
      </c>
      <c r="AY473" s="262" t="s">
        <v>133</v>
      </c>
    </row>
    <row r="474" spans="1:51" s="14" customFormat="1" ht="12">
      <c r="A474" s="14"/>
      <c r="B474" s="263"/>
      <c r="C474" s="264"/>
      <c r="D474" s="249" t="s">
        <v>144</v>
      </c>
      <c r="E474" s="265" t="s">
        <v>1</v>
      </c>
      <c r="F474" s="266" t="s">
        <v>764</v>
      </c>
      <c r="G474" s="264"/>
      <c r="H474" s="267">
        <v>6.825</v>
      </c>
      <c r="I474" s="268"/>
      <c r="J474" s="264"/>
      <c r="K474" s="264"/>
      <c r="L474" s="269"/>
      <c r="M474" s="270"/>
      <c r="N474" s="271"/>
      <c r="O474" s="271"/>
      <c r="P474" s="271"/>
      <c r="Q474" s="271"/>
      <c r="R474" s="271"/>
      <c r="S474" s="271"/>
      <c r="T474" s="272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73" t="s">
        <v>144</v>
      </c>
      <c r="AU474" s="273" t="s">
        <v>92</v>
      </c>
      <c r="AV474" s="14" t="s">
        <v>92</v>
      </c>
      <c r="AW474" s="14" t="s">
        <v>37</v>
      </c>
      <c r="AX474" s="14" t="s">
        <v>82</v>
      </c>
      <c r="AY474" s="273" t="s">
        <v>133</v>
      </c>
    </row>
    <row r="475" spans="1:51" s="14" customFormat="1" ht="12">
      <c r="A475" s="14"/>
      <c r="B475" s="263"/>
      <c r="C475" s="264"/>
      <c r="D475" s="249" t="s">
        <v>144</v>
      </c>
      <c r="E475" s="265" t="s">
        <v>1</v>
      </c>
      <c r="F475" s="266" t="s">
        <v>765</v>
      </c>
      <c r="G475" s="264"/>
      <c r="H475" s="267">
        <v>-0.81</v>
      </c>
      <c r="I475" s="268"/>
      <c r="J475" s="264"/>
      <c r="K475" s="264"/>
      <c r="L475" s="269"/>
      <c r="M475" s="270"/>
      <c r="N475" s="271"/>
      <c r="O475" s="271"/>
      <c r="P475" s="271"/>
      <c r="Q475" s="271"/>
      <c r="R475" s="271"/>
      <c r="S475" s="271"/>
      <c r="T475" s="272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3" t="s">
        <v>144</v>
      </c>
      <c r="AU475" s="273" t="s">
        <v>92</v>
      </c>
      <c r="AV475" s="14" t="s">
        <v>92</v>
      </c>
      <c r="AW475" s="14" t="s">
        <v>37</v>
      </c>
      <c r="AX475" s="14" t="s">
        <v>82</v>
      </c>
      <c r="AY475" s="273" t="s">
        <v>133</v>
      </c>
    </row>
    <row r="476" spans="1:51" s="14" customFormat="1" ht="12">
      <c r="A476" s="14"/>
      <c r="B476" s="263"/>
      <c r="C476" s="264"/>
      <c r="D476" s="249" t="s">
        <v>144</v>
      </c>
      <c r="E476" s="265" t="s">
        <v>1</v>
      </c>
      <c r="F476" s="266" t="s">
        <v>766</v>
      </c>
      <c r="G476" s="264"/>
      <c r="H476" s="267">
        <v>6.54</v>
      </c>
      <c r="I476" s="268"/>
      <c r="J476" s="264"/>
      <c r="K476" s="264"/>
      <c r="L476" s="269"/>
      <c r="M476" s="270"/>
      <c r="N476" s="271"/>
      <c r="O476" s="271"/>
      <c r="P476" s="271"/>
      <c r="Q476" s="271"/>
      <c r="R476" s="271"/>
      <c r="S476" s="271"/>
      <c r="T476" s="272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73" t="s">
        <v>144</v>
      </c>
      <c r="AU476" s="273" t="s">
        <v>92</v>
      </c>
      <c r="AV476" s="14" t="s">
        <v>92</v>
      </c>
      <c r="AW476" s="14" t="s">
        <v>37</v>
      </c>
      <c r="AX476" s="14" t="s">
        <v>82</v>
      </c>
      <c r="AY476" s="273" t="s">
        <v>133</v>
      </c>
    </row>
    <row r="477" spans="1:51" s="14" customFormat="1" ht="12">
      <c r="A477" s="14"/>
      <c r="B477" s="263"/>
      <c r="C477" s="264"/>
      <c r="D477" s="249" t="s">
        <v>144</v>
      </c>
      <c r="E477" s="265" t="s">
        <v>1</v>
      </c>
      <c r="F477" s="266" t="s">
        <v>767</v>
      </c>
      <c r="G477" s="264"/>
      <c r="H477" s="267">
        <v>2.16</v>
      </c>
      <c r="I477" s="268"/>
      <c r="J477" s="264"/>
      <c r="K477" s="264"/>
      <c r="L477" s="269"/>
      <c r="M477" s="270"/>
      <c r="N477" s="271"/>
      <c r="O477" s="271"/>
      <c r="P477" s="271"/>
      <c r="Q477" s="271"/>
      <c r="R477" s="271"/>
      <c r="S477" s="271"/>
      <c r="T477" s="272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3" t="s">
        <v>144</v>
      </c>
      <c r="AU477" s="273" t="s">
        <v>92</v>
      </c>
      <c r="AV477" s="14" t="s">
        <v>92</v>
      </c>
      <c r="AW477" s="14" t="s">
        <v>37</v>
      </c>
      <c r="AX477" s="14" t="s">
        <v>82</v>
      </c>
      <c r="AY477" s="273" t="s">
        <v>133</v>
      </c>
    </row>
    <row r="478" spans="1:51" s="15" customFormat="1" ht="12">
      <c r="A478" s="15"/>
      <c r="B478" s="274"/>
      <c r="C478" s="275"/>
      <c r="D478" s="249" t="s">
        <v>144</v>
      </c>
      <c r="E478" s="276" t="s">
        <v>1</v>
      </c>
      <c r="F478" s="277" t="s">
        <v>149</v>
      </c>
      <c r="G478" s="275"/>
      <c r="H478" s="278">
        <v>14.715</v>
      </c>
      <c r="I478" s="279"/>
      <c r="J478" s="275"/>
      <c r="K478" s="275"/>
      <c r="L478" s="280"/>
      <c r="M478" s="281"/>
      <c r="N478" s="282"/>
      <c r="O478" s="282"/>
      <c r="P478" s="282"/>
      <c r="Q478" s="282"/>
      <c r="R478" s="282"/>
      <c r="S478" s="282"/>
      <c r="T478" s="283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84" t="s">
        <v>144</v>
      </c>
      <c r="AU478" s="284" t="s">
        <v>92</v>
      </c>
      <c r="AV478" s="15" t="s">
        <v>140</v>
      </c>
      <c r="AW478" s="15" t="s">
        <v>37</v>
      </c>
      <c r="AX478" s="15" t="s">
        <v>90</v>
      </c>
      <c r="AY478" s="284" t="s">
        <v>133</v>
      </c>
    </row>
    <row r="479" spans="1:65" s="2" customFormat="1" ht="48" customHeight="1">
      <c r="A479" s="39"/>
      <c r="B479" s="40"/>
      <c r="C479" s="236" t="s">
        <v>768</v>
      </c>
      <c r="D479" s="236" t="s">
        <v>135</v>
      </c>
      <c r="E479" s="237" t="s">
        <v>769</v>
      </c>
      <c r="F479" s="238" t="s">
        <v>770</v>
      </c>
      <c r="G479" s="239" t="s">
        <v>189</v>
      </c>
      <c r="H479" s="240">
        <v>0.018</v>
      </c>
      <c r="I479" s="241"/>
      <c r="J479" s="242">
        <f>ROUND(I479*H479,2)</f>
        <v>0</v>
      </c>
      <c r="K479" s="238" t="s">
        <v>1</v>
      </c>
      <c r="L479" s="45"/>
      <c r="M479" s="243" t="s">
        <v>1</v>
      </c>
      <c r="N479" s="244" t="s">
        <v>47</v>
      </c>
      <c r="O479" s="92"/>
      <c r="P479" s="245">
        <f>O479*H479</f>
        <v>0</v>
      </c>
      <c r="Q479" s="245">
        <v>2.57913</v>
      </c>
      <c r="R479" s="245">
        <f>Q479*H479</f>
        <v>0.04642434</v>
      </c>
      <c r="S479" s="245">
        <v>0</v>
      </c>
      <c r="T479" s="246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47" t="s">
        <v>140</v>
      </c>
      <c r="AT479" s="247" t="s">
        <v>135</v>
      </c>
      <c r="AU479" s="247" t="s">
        <v>92</v>
      </c>
      <c r="AY479" s="18" t="s">
        <v>133</v>
      </c>
      <c r="BE479" s="248">
        <f>IF(N479="základní",J479,0)</f>
        <v>0</v>
      </c>
      <c r="BF479" s="248">
        <f>IF(N479="snížená",J479,0)</f>
        <v>0</v>
      </c>
      <c r="BG479" s="248">
        <f>IF(N479="zákl. přenesená",J479,0)</f>
        <v>0</v>
      </c>
      <c r="BH479" s="248">
        <f>IF(N479="sníž. přenesená",J479,0)</f>
        <v>0</v>
      </c>
      <c r="BI479" s="248">
        <f>IF(N479="nulová",J479,0)</f>
        <v>0</v>
      </c>
      <c r="BJ479" s="18" t="s">
        <v>90</v>
      </c>
      <c r="BK479" s="248">
        <f>ROUND(I479*H479,2)</f>
        <v>0</v>
      </c>
      <c r="BL479" s="18" t="s">
        <v>140</v>
      </c>
      <c r="BM479" s="247" t="s">
        <v>771</v>
      </c>
    </row>
    <row r="480" spans="1:51" s="13" customFormat="1" ht="12">
      <c r="A480" s="13"/>
      <c r="B480" s="253"/>
      <c r="C480" s="254"/>
      <c r="D480" s="249" t="s">
        <v>144</v>
      </c>
      <c r="E480" s="255" t="s">
        <v>1</v>
      </c>
      <c r="F480" s="256" t="s">
        <v>772</v>
      </c>
      <c r="G480" s="254"/>
      <c r="H480" s="255" t="s">
        <v>1</v>
      </c>
      <c r="I480" s="257"/>
      <c r="J480" s="254"/>
      <c r="K480" s="254"/>
      <c r="L480" s="258"/>
      <c r="M480" s="259"/>
      <c r="N480" s="260"/>
      <c r="O480" s="260"/>
      <c r="P480" s="260"/>
      <c r="Q480" s="260"/>
      <c r="R480" s="260"/>
      <c r="S480" s="260"/>
      <c r="T480" s="26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2" t="s">
        <v>144</v>
      </c>
      <c r="AU480" s="262" t="s">
        <v>92</v>
      </c>
      <c r="AV480" s="13" t="s">
        <v>90</v>
      </c>
      <c r="AW480" s="13" t="s">
        <v>37</v>
      </c>
      <c r="AX480" s="13" t="s">
        <v>82</v>
      </c>
      <c r="AY480" s="262" t="s">
        <v>133</v>
      </c>
    </row>
    <row r="481" spans="1:51" s="13" customFormat="1" ht="12">
      <c r="A481" s="13"/>
      <c r="B481" s="253"/>
      <c r="C481" s="254"/>
      <c r="D481" s="249" t="s">
        <v>144</v>
      </c>
      <c r="E481" s="255" t="s">
        <v>1</v>
      </c>
      <c r="F481" s="256" t="s">
        <v>773</v>
      </c>
      <c r="G481" s="254"/>
      <c r="H481" s="255" t="s">
        <v>1</v>
      </c>
      <c r="I481" s="257"/>
      <c r="J481" s="254"/>
      <c r="K481" s="254"/>
      <c r="L481" s="258"/>
      <c r="M481" s="259"/>
      <c r="N481" s="260"/>
      <c r="O481" s="260"/>
      <c r="P481" s="260"/>
      <c r="Q481" s="260"/>
      <c r="R481" s="260"/>
      <c r="S481" s="260"/>
      <c r="T481" s="261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2" t="s">
        <v>144</v>
      </c>
      <c r="AU481" s="262" t="s">
        <v>92</v>
      </c>
      <c r="AV481" s="13" t="s">
        <v>90</v>
      </c>
      <c r="AW481" s="13" t="s">
        <v>37</v>
      </c>
      <c r="AX481" s="13" t="s">
        <v>82</v>
      </c>
      <c r="AY481" s="262" t="s">
        <v>133</v>
      </c>
    </row>
    <row r="482" spans="1:51" s="14" customFormat="1" ht="12">
      <c r="A482" s="14"/>
      <c r="B482" s="263"/>
      <c r="C482" s="264"/>
      <c r="D482" s="249" t="s">
        <v>144</v>
      </c>
      <c r="E482" s="265" t="s">
        <v>1</v>
      </c>
      <c r="F482" s="266" t="s">
        <v>774</v>
      </c>
      <c r="G482" s="264"/>
      <c r="H482" s="267">
        <v>0.018</v>
      </c>
      <c r="I482" s="268"/>
      <c r="J482" s="264"/>
      <c r="K482" s="264"/>
      <c r="L482" s="269"/>
      <c r="M482" s="270"/>
      <c r="N482" s="271"/>
      <c r="O482" s="271"/>
      <c r="P482" s="271"/>
      <c r="Q482" s="271"/>
      <c r="R482" s="271"/>
      <c r="S482" s="271"/>
      <c r="T482" s="272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73" t="s">
        <v>144</v>
      </c>
      <c r="AU482" s="273" t="s">
        <v>92</v>
      </c>
      <c r="AV482" s="14" t="s">
        <v>92</v>
      </c>
      <c r="AW482" s="14" t="s">
        <v>37</v>
      </c>
      <c r="AX482" s="14" t="s">
        <v>90</v>
      </c>
      <c r="AY482" s="273" t="s">
        <v>133</v>
      </c>
    </row>
    <row r="483" spans="1:65" s="2" customFormat="1" ht="48" customHeight="1">
      <c r="A483" s="39"/>
      <c r="B483" s="40"/>
      <c r="C483" s="236" t="s">
        <v>775</v>
      </c>
      <c r="D483" s="236" t="s">
        <v>135</v>
      </c>
      <c r="E483" s="237" t="s">
        <v>776</v>
      </c>
      <c r="F483" s="238" t="s">
        <v>777</v>
      </c>
      <c r="G483" s="239" t="s">
        <v>489</v>
      </c>
      <c r="H483" s="240">
        <v>2</v>
      </c>
      <c r="I483" s="241"/>
      <c r="J483" s="242">
        <f>ROUND(I483*H483,2)</f>
        <v>0</v>
      </c>
      <c r="K483" s="238" t="s">
        <v>139</v>
      </c>
      <c r="L483" s="45"/>
      <c r="M483" s="243" t="s">
        <v>1</v>
      </c>
      <c r="N483" s="244" t="s">
        <v>47</v>
      </c>
      <c r="O483" s="92"/>
      <c r="P483" s="245">
        <f>O483*H483</f>
        <v>0</v>
      </c>
      <c r="Q483" s="245">
        <v>0</v>
      </c>
      <c r="R483" s="245">
        <f>Q483*H483</f>
        <v>0</v>
      </c>
      <c r="S483" s="245">
        <v>0.004</v>
      </c>
      <c r="T483" s="246">
        <f>S483*H483</f>
        <v>0.008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47" t="s">
        <v>140</v>
      </c>
      <c r="AT483" s="247" t="s">
        <v>135</v>
      </c>
      <c r="AU483" s="247" t="s">
        <v>92</v>
      </c>
      <c r="AY483" s="18" t="s">
        <v>133</v>
      </c>
      <c r="BE483" s="248">
        <f>IF(N483="základní",J483,0)</f>
        <v>0</v>
      </c>
      <c r="BF483" s="248">
        <f>IF(N483="snížená",J483,0)</f>
        <v>0</v>
      </c>
      <c r="BG483" s="248">
        <f>IF(N483="zákl. přenesená",J483,0)</f>
        <v>0</v>
      </c>
      <c r="BH483" s="248">
        <f>IF(N483="sníž. přenesená",J483,0)</f>
        <v>0</v>
      </c>
      <c r="BI483" s="248">
        <f>IF(N483="nulová",J483,0)</f>
        <v>0</v>
      </c>
      <c r="BJ483" s="18" t="s">
        <v>90</v>
      </c>
      <c r="BK483" s="248">
        <f>ROUND(I483*H483,2)</f>
        <v>0</v>
      </c>
      <c r="BL483" s="18" t="s">
        <v>140</v>
      </c>
      <c r="BM483" s="247" t="s">
        <v>778</v>
      </c>
    </row>
    <row r="484" spans="1:65" s="2" customFormat="1" ht="60" customHeight="1">
      <c r="A484" s="39"/>
      <c r="B484" s="40"/>
      <c r="C484" s="236" t="s">
        <v>779</v>
      </c>
      <c r="D484" s="236" t="s">
        <v>135</v>
      </c>
      <c r="E484" s="237" t="s">
        <v>780</v>
      </c>
      <c r="F484" s="238" t="s">
        <v>781</v>
      </c>
      <c r="G484" s="239" t="s">
        <v>165</v>
      </c>
      <c r="H484" s="240">
        <v>264.05</v>
      </c>
      <c r="I484" s="241"/>
      <c r="J484" s="242">
        <f>ROUND(I484*H484,2)</f>
        <v>0</v>
      </c>
      <c r="K484" s="238" t="s">
        <v>139</v>
      </c>
      <c r="L484" s="45"/>
      <c r="M484" s="243" t="s">
        <v>1</v>
      </c>
      <c r="N484" s="244" t="s">
        <v>47</v>
      </c>
      <c r="O484" s="92"/>
      <c r="P484" s="245">
        <f>O484*H484</f>
        <v>0</v>
      </c>
      <c r="Q484" s="245">
        <v>0</v>
      </c>
      <c r="R484" s="245">
        <f>Q484*H484</f>
        <v>0</v>
      </c>
      <c r="S484" s="245">
        <v>0.25</v>
      </c>
      <c r="T484" s="246">
        <f>S484*H484</f>
        <v>66.0125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47" t="s">
        <v>140</v>
      </c>
      <c r="AT484" s="247" t="s">
        <v>135</v>
      </c>
      <c r="AU484" s="247" t="s">
        <v>92</v>
      </c>
      <c r="AY484" s="18" t="s">
        <v>133</v>
      </c>
      <c r="BE484" s="248">
        <f>IF(N484="základní",J484,0)</f>
        <v>0</v>
      </c>
      <c r="BF484" s="248">
        <f>IF(N484="snížená",J484,0)</f>
        <v>0</v>
      </c>
      <c r="BG484" s="248">
        <f>IF(N484="zákl. přenesená",J484,0)</f>
        <v>0</v>
      </c>
      <c r="BH484" s="248">
        <f>IF(N484="sníž. přenesená",J484,0)</f>
        <v>0</v>
      </c>
      <c r="BI484" s="248">
        <f>IF(N484="nulová",J484,0)</f>
        <v>0</v>
      </c>
      <c r="BJ484" s="18" t="s">
        <v>90</v>
      </c>
      <c r="BK484" s="248">
        <f>ROUND(I484*H484,2)</f>
        <v>0</v>
      </c>
      <c r="BL484" s="18" t="s">
        <v>140</v>
      </c>
      <c r="BM484" s="247" t="s">
        <v>782</v>
      </c>
    </row>
    <row r="485" spans="1:51" s="13" customFormat="1" ht="12">
      <c r="A485" s="13"/>
      <c r="B485" s="253"/>
      <c r="C485" s="254"/>
      <c r="D485" s="249" t="s">
        <v>144</v>
      </c>
      <c r="E485" s="255" t="s">
        <v>1</v>
      </c>
      <c r="F485" s="256" t="s">
        <v>145</v>
      </c>
      <c r="G485" s="254"/>
      <c r="H485" s="255" t="s">
        <v>1</v>
      </c>
      <c r="I485" s="257"/>
      <c r="J485" s="254"/>
      <c r="K485" s="254"/>
      <c r="L485" s="258"/>
      <c r="M485" s="259"/>
      <c r="N485" s="260"/>
      <c r="O485" s="260"/>
      <c r="P485" s="260"/>
      <c r="Q485" s="260"/>
      <c r="R485" s="260"/>
      <c r="S485" s="260"/>
      <c r="T485" s="261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2" t="s">
        <v>144</v>
      </c>
      <c r="AU485" s="262" t="s">
        <v>92</v>
      </c>
      <c r="AV485" s="13" t="s">
        <v>90</v>
      </c>
      <c r="AW485" s="13" t="s">
        <v>37</v>
      </c>
      <c r="AX485" s="13" t="s">
        <v>82</v>
      </c>
      <c r="AY485" s="262" t="s">
        <v>133</v>
      </c>
    </row>
    <row r="486" spans="1:51" s="13" customFormat="1" ht="12">
      <c r="A486" s="13"/>
      <c r="B486" s="253"/>
      <c r="C486" s="254"/>
      <c r="D486" s="249" t="s">
        <v>144</v>
      </c>
      <c r="E486" s="255" t="s">
        <v>1</v>
      </c>
      <c r="F486" s="256" t="s">
        <v>146</v>
      </c>
      <c r="G486" s="254"/>
      <c r="H486" s="255" t="s">
        <v>1</v>
      </c>
      <c r="I486" s="257"/>
      <c r="J486" s="254"/>
      <c r="K486" s="254"/>
      <c r="L486" s="258"/>
      <c r="M486" s="259"/>
      <c r="N486" s="260"/>
      <c r="O486" s="260"/>
      <c r="P486" s="260"/>
      <c r="Q486" s="260"/>
      <c r="R486" s="260"/>
      <c r="S486" s="260"/>
      <c r="T486" s="26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2" t="s">
        <v>144</v>
      </c>
      <c r="AU486" s="262" t="s">
        <v>92</v>
      </c>
      <c r="AV486" s="13" t="s">
        <v>90</v>
      </c>
      <c r="AW486" s="13" t="s">
        <v>37</v>
      </c>
      <c r="AX486" s="13" t="s">
        <v>82</v>
      </c>
      <c r="AY486" s="262" t="s">
        <v>133</v>
      </c>
    </row>
    <row r="487" spans="1:51" s="14" customFormat="1" ht="12">
      <c r="A487" s="14"/>
      <c r="B487" s="263"/>
      <c r="C487" s="264"/>
      <c r="D487" s="249" t="s">
        <v>144</v>
      </c>
      <c r="E487" s="265" t="s">
        <v>1</v>
      </c>
      <c r="F487" s="266" t="s">
        <v>783</v>
      </c>
      <c r="G487" s="264"/>
      <c r="H487" s="267">
        <v>264.05</v>
      </c>
      <c r="I487" s="268"/>
      <c r="J487" s="264"/>
      <c r="K487" s="264"/>
      <c r="L487" s="269"/>
      <c r="M487" s="270"/>
      <c r="N487" s="271"/>
      <c r="O487" s="271"/>
      <c r="P487" s="271"/>
      <c r="Q487" s="271"/>
      <c r="R487" s="271"/>
      <c r="S487" s="271"/>
      <c r="T487" s="272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3" t="s">
        <v>144</v>
      </c>
      <c r="AU487" s="273" t="s">
        <v>92</v>
      </c>
      <c r="AV487" s="14" t="s">
        <v>92</v>
      </c>
      <c r="AW487" s="14" t="s">
        <v>37</v>
      </c>
      <c r="AX487" s="14" t="s">
        <v>90</v>
      </c>
      <c r="AY487" s="273" t="s">
        <v>133</v>
      </c>
    </row>
    <row r="488" spans="1:65" s="2" customFormat="1" ht="60" customHeight="1">
      <c r="A488" s="39"/>
      <c r="B488" s="40"/>
      <c r="C488" s="236" t="s">
        <v>784</v>
      </c>
      <c r="D488" s="236" t="s">
        <v>135</v>
      </c>
      <c r="E488" s="237" t="s">
        <v>785</v>
      </c>
      <c r="F488" s="238" t="s">
        <v>786</v>
      </c>
      <c r="G488" s="239" t="s">
        <v>138</v>
      </c>
      <c r="H488" s="240">
        <v>158.43</v>
      </c>
      <c r="I488" s="241"/>
      <c r="J488" s="242">
        <f>ROUND(I488*H488,2)</f>
        <v>0</v>
      </c>
      <c r="K488" s="238" t="s">
        <v>139</v>
      </c>
      <c r="L488" s="45"/>
      <c r="M488" s="243" t="s">
        <v>1</v>
      </c>
      <c r="N488" s="244" t="s">
        <v>47</v>
      </c>
      <c r="O488" s="92"/>
      <c r="P488" s="245">
        <f>O488*H488</f>
        <v>0</v>
      </c>
      <c r="Q488" s="245">
        <v>0</v>
      </c>
      <c r="R488" s="245">
        <f>Q488*H488</f>
        <v>0</v>
      </c>
      <c r="S488" s="245">
        <v>0</v>
      </c>
      <c r="T488" s="246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47" t="s">
        <v>140</v>
      </c>
      <c r="AT488" s="247" t="s">
        <v>135</v>
      </c>
      <c r="AU488" s="247" t="s">
        <v>92</v>
      </c>
      <c r="AY488" s="18" t="s">
        <v>133</v>
      </c>
      <c r="BE488" s="248">
        <f>IF(N488="základní",J488,0)</f>
        <v>0</v>
      </c>
      <c r="BF488" s="248">
        <f>IF(N488="snížená",J488,0)</f>
        <v>0</v>
      </c>
      <c r="BG488" s="248">
        <f>IF(N488="zákl. přenesená",J488,0)</f>
        <v>0</v>
      </c>
      <c r="BH488" s="248">
        <f>IF(N488="sníž. přenesená",J488,0)</f>
        <v>0</v>
      </c>
      <c r="BI488" s="248">
        <f>IF(N488="nulová",J488,0)</f>
        <v>0</v>
      </c>
      <c r="BJ488" s="18" t="s">
        <v>90</v>
      </c>
      <c r="BK488" s="248">
        <f>ROUND(I488*H488,2)</f>
        <v>0</v>
      </c>
      <c r="BL488" s="18" t="s">
        <v>140</v>
      </c>
      <c r="BM488" s="247" t="s">
        <v>787</v>
      </c>
    </row>
    <row r="489" spans="1:51" s="14" customFormat="1" ht="12">
      <c r="A489" s="14"/>
      <c r="B489" s="263"/>
      <c r="C489" s="264"/>
      <c r="D489" s="249" t="s">
        <v>144</v>
      </c>
      <c r="E489" s="265" t="s">
        <v>1</v>
      </c>
      <c r="F489" s="266" t="s">
        <v>788</v>
      </c>
      <c r="G489" s="264"/>
      <c r="H489" s="267">
        <v>158.43</v>
      </c>
      <c r="I489" s="268"/>
      <c r="J489" s="264"/>
      <c r="K489" s="264"/>
      <c r="L489" s="269"/>
      <c r="M489" s="270"/>
      <c r="N489" s="271"/>
      <c r="O489" s="271"/>
      <c r="P489" s="271"/>
      <c r="Q489" s="271"/>
      <c r="R489" s="271"/>
      <c r="S489" s="271"/>
      <c r="T489" s="272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3" t="s">
        <v>144</v>
      </c>
      <c r="AU489" s="273" t="s">
        <v>92</v>
      </c>
      <c r="AV489" s="14" t="s">
        <v>92</v>
      </c>
      <c r="AW489" s="14" t="s">
        <v>37</v>
      </c>
      <c r="AX489" s="14" t="s">
        <v>90</v>
      </c>
      <c r="AY489" s="273" t="s">
        <v>133</v>
      </c>
    </row>
    <row r="490" spans="1:65" s="2" customFormat="1" ht="48" customHeight="1">
      <c r="A490" s="39"/>
      <c r="B490" s="40"/>
      <c r="C490" s="236" t="s">
        <v>789</v>
      </c>
      <c r="D490" s="236" t="s">
        <v>135</v>
      </c>
      <c r="E490" s="237" t="s">
        <v>790</v>
      </c>
      <c r="F490" s="238" t="s">
        <v>791</v>
      </c>
      <c r="G490" s="239" t="s">
        <v>138</v>
      </c>
      <c r="H490" s="240">
        <v>500.011</v>
      </c>
      <c r="I490" s="241"/>
      <c r="J490" s="242">
        <f>ROUND(I490*H490,2)</f>
        <v>0</v>
      </c>
      <c r="K490" s="238" t="s">
        <v>139</v>
      </c>
      <c r="L490" s="45"/>
      <c r="M490" s="243" t="s">
        <v>1</v>
      </c>
      <c r="N490" s="244" t="s">
        <v>47</v>
      </c>
      <c r="O490" s="92"/>
      <c r="P490" s="245">
        <f>O490*H490</f>
        <v>0</v>
      </c>
      <c r="Q490" s="245">
        <v>0</v>
      </c>
      <c r="R490" s="245">
        <f>Q490*H490</f>
        <v>0</v>
      </c>
      <c r="S490" s="245">
        <v>0</v>
      </c>
      <c r="T490" s="246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47" t="s">
        <v>140</v>
      </c>
      <c r="AT490" s="247" t="s">
        <v>135</v>
      </c>
      <c r="AU490" s="247" t="s">
        <v>92</v>
      </c>
      <c r="AY490" s="18" t="s">
        <v>133</v>
      </c>
      <c r="BE490" s="248">
        <f>IF(N490="základní",J490,0)</f>
        <v>0</v>
      </c>
      <c r="BF490" s="248">
        <f>IF(N490="snížená",J490,0)</f>
        <v>0</v>
      </c>
      <c r="BG490" s="248">
        <f>IF(N490="zákl. přenesená",J490,0)</f>
        <v>0</v>
      </c>
      <c r="BH490" s="248">
        <f>IF(N490="sníž. přenesená",J490,0)</f>
        <v>0</v>
      </c>
      <c r="BI490" s="248">
        <f>IF(N490="nulová",J490,0)</f>
        <v>0</v>
      </c>
      <c r="BJ490" s="18" t="s">
        <v>90</v>
      </c>
      <c r="BK490" s="248">
        <f>ROUND(I490*H490,2)</f>
        <v>0</v>
      </c>
      <c r="BL490" s="18" t="s">
        <v>140</v>
      </c>
      <c r="BM490" s="247" t="s">
        <v>792</v>
      </c>
    </row>
    <row r="491" spans="1:51" s="14" customFormat="1" ht="12">
      <c r="A491" s="14"/>
      <c r="B491" s="263"/>
      <c r="C491" s="264"/>
      <c r="D491" s="249" t="s">
        <v>144</v>
      </c>
      <c r="E491" s="265" t="s">
        <v>1</v>
      </c>
      <c r="F491" s="266" t="s">
        <v>793</v>
      </c>
      <c r="G491" s="264"/>
      <c r="H491" s="267">
        <v>500.011</v>
      </c>
      <c r="I491" s="268"/>
      <c r="J491" s="264"/>
      <c r="K491" s="264"/>
      <c r="L491" s="269"/>
      <c r="M491" s="270"/>
      <c r="N491" s="271"/>
      <c r="O491" s="271"/>
      <c r="P491" s="271"/>
      <c r="Q491" s="271"/>
      <c r="R491" s="271"/>
      <c r="S491" s="271"/>
      <c r="T491" s="272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73" t="s">
        <v>144</v>
      </c>
      <c r="AU491" s="273" t="s">
        <v>92</v>
      </c>
      <c r="AV491" s="14" t="s">
        <v>92</v>
      </c>
      <c r="AW491" s="14" t="s">
        <v>37</v>
      </c>
      <c r="AX491" s="14" t="s">
        <v>90</v>
      </c>
      <c r="AY491" s="273" t="s">
        <v>133</v>
      </c>
    </row>
    <row r="492" spans="1:63" s="12" customFormat="1" ht="22.8" customHeight="1">
      <c r="A492" s="12"/>
      <c r="B492" s="220"/>
      <c r="C492" s="221"/>
      <c r="D492" s="222" t="s">
        <v>81</v>
      </c>
      <c r="E492" s="234" t="s">
        <v>794</v>
      </c>
      <c r="F492" s="234" t="s">
        <v>795</v>
      </c>
      <c r="G492" s="221"/>
      <c r="H492" s="221"/>
      <c r="I492" s="224"/>
      <c r="J492" s="235">
        <f>BK492</f>
        <v>0</v>
      </c>
      <c r="K492" s="221"/>
      <c r="L492" s="226"/>
      <c r="M492" s="227"/>
      <c r="N492" s="228"/>
      <c r="O492" s="228"/>
      <c r="P492" s="229">
        <f>SUM(P493:P500)</f>
        <v>0</v>
      </c>
      <c r="Q492" s="228"/>
      <c r="R492" s="229">
        <f>SUM(R493:R500)</f>
        <v>0</v>
      </c>
      <c r="S492" s="228"/>
      <c r="T492" s="230">
        <f>SUM(T493:T500)</f>
        <v>0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231" t="s">
        <v>90</v>
      </c>
      <c r="AT492" s="232" t="s">
        <v>81</v>
      </c>
      <c r="AU492" s="232" t="s">
        <v>90</v>
      </c>
      <c r="AY492" s="231" t="s">
        <v>133</v>
      </c>
      <c r="BK492" s="233">
        <f>SUM(BK493:BK500)</f>
        <v>0</v>
      </c>
    </row>
    <row r="493" spans="1:65" s="2" customFormat="1" ht="24" customHeight="1">
      <c r="A493" s="39"/>
      <c r="B493" s="40"/>
      <c r="C493" s="236" t="s">
        <v>796</v>
      </c>
      <c r="D493" s="236" t="s">
        <v>135</v>
      </c>
      <c r="E493" s="237" t="s">
        <v>797</v>
      </c>
      <c r="F493" s="238" t="s">
        <v>798</v>
      </c>
      <c r="G493" s="239" t="s">
        <v>327</v>
      </c>
      <c r="H493" s="240">
        <v>256.321</v>
      </c>
      <c r="I493" s="241"/>
      <c r="J493" s="242">
        <f>ROUND(I493*H493,2)</f>
        <v>0</v>
      </c>
      <c r="K493" s="238" t="s">
        <v>1</v>
      </c>
      <c r="L493" s="45"/>
      <c r="M493" s="243" t="s">
        <v>1</v>
      </c>
      <c r="N493" s="244" t="s">
        <v>47</v>
      </c>
      <c r="O493" s="92"/>
      <c r="P493" s="245">
        <f>O493*H493</f>
        <v>0</v>
      </c>
      <c r="Q493" s="245">
        <v>0</v>
      </c>
      <c r="R493" s="245">
        <f>Q493*H493</f>
        <v>0</v>
      </c>
      <c r="S493" s="245">
        <v>0</v>
      </c>
      <c r="T493" s="246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47" t="s">
        <v>140</v>
      </c>
      <c r="AT493" s="247" t="s">
        <v>135</v>
      </c>
      <c r="AU493" s="247" t="s">
        <v>92</v>
      </c>
      <c r="AY493" s="18" t="s">
        <v>133</v>
      </c>
      <c r="BE493" s="248">
        <f>IF(N493="základní",J493,0)</f>
        <v>0</v>
      </c>
      <c r="BF493" s="248">
        <f>IF(N493="snížená",J493,0)</f>
        <v>0</v>
      </c>
      <c r="BG493" s="248">
        <f>IF(N493="zákl. přenesená",J493,0)</f>
        <v>0</v>
      </c>
      <c r="BH493" s="248">
        <f>IF(N493="sníž. přenesená",J493,0)</f>
        <v>0</v>
      </c>
      <c r="BI493" s="248">
        <f>IF(N493="nulová",J493,0)</f>
        <v>0</v>
      </c>
      <c r="BJ493" s="18" t="s">
        <v>90</v>
      </c>
      <c r="BK493" s="248">
        <f>ROUND(I493*H493,2)</f>
        <v>0</v>
      </c>
      <c r="BL493" s="18" t="s">
        <v>140</v>
      </c>
      <c r="BM493" s="247" t="s">
        <v>799</v>
      </c>
    </row>
    <row r="494" spans="1:51" s="13" customFormat="1" ht="12">
      <c r="A494" s="13"/>
      <c r="B494" s="253"/>
      <c r="C494" s="254"/>
      <c r="D494" s="249" t="s">
        <v>144</v>
      </c>
      <c r="E494" s="255" t="s">
        <v>1</v>
      </c>
      <c r="F494" s="256" t="s">
        <v>800</v>
      </c>
      <c r="G494" s="254"/>
      <c r="H494" s="255" t="s">
        <v>1</v>
      </c>
      <c r="I494" s="257"/>
      <c r="J494" s="254"/>
      <c r="K494" s="254"/>
      <c r="L494" s="258"/>
      <c r="M494" s="259"/>
      <c r="N494" s="260"/>
      <c r="O494" s="260"/>
      <c r="P494" s="260"/>
      <c r="Q494" s="260"/>
      <c r="R494" s="260"/>
      <c r="S494" s="260"/>
      <c r="T494" s="261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2" t="s">
        <v>144</v>
      </c>
      <c r="AU494" s="262" t="s">
        <v>92</v>
      </c>
      <c r="AV494" s="13" t="s">
        <v>90</v>
      </c>
      <c r="AW494" s="13" t="s">
        <v>37</v>
      </c>
      <c r="AX494" s="13" t="s">
        <v>82</v>
      </c>
      <c r="AY494" s="262" t="s">
        <v>133</v>
      </c>
    </row>
    <row r="495" spans="1:51" s="13" customFormat="1" ht="12">
      <c r="A495" s="13"/>
      <c r="B495" s="253"/>
      <c r="C495" s="254"/>
      <c r="D495" s="249" t="s">
        <v>144</v>
      </c>
      <c r="E495" s="255" t="s">
        <v>1</v>
      </c>
      <c r="F495" s="256" t="s">
        <v>307</v>
      </c>
      <c r="G495" s="254"/>
      <c r="H495" s="255" t="s">
        <v>1</v>
      </c>
      <c r="I495" s="257"/>
      <c r="J495" s="254"/>
      <c r="K495" s="254"/>
      <c r="L495" s="258"/>
      <c r="M495" s="259"/>
      <c r="N495" s="260"/>
      <c r="O495" s="260"/>
      <c r="P495" s="260"/>
      <c r="Q495" s="260"/>
      <c r="R495" s="260"/>
      <c r="S495" s="260"/>
      <c r="T495" s="26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2" t="s">
        <v>144</v>
      </c>
      <c r="AU495" s="262" t="s">
        <v>92</v>
      </c>
      <c r="AV495" s="13" t="s">
        <v>90</v>
      </c>
      <c r="AW495" s="13" t="s">
        <v>37</v>
      </c>
      <c r="AX495" s="13" t="s">
        <v>82</v>
      </c>
      <c r="AY495" s="262" t="s">
        <v>133</v>
      </c>
    </row>
    <row r="496" spans="1:51" s="14" customFormat="1" ht="12">
      <c r="A496" s="14"/>
      <c r="B496" s="263"/>
      <c r="C496" s="264"/>
      <c r="D496" s="249" t="s">
        <v>144</v>
      </c>
      <c r="E496" s="265" t="s">
        <v>1</v>
      </c>
      <c r="F496" s="266" t="s">
        <v>801</v>
      </c>
      <c r="G496" s="264"/>
      <c r="H496" s="267">
        <v>14.445</v>
      </c>
      <c r="I496" s="268"/>
      <c r="J496" s="264"/>
      <c r="K496" s="264"/>
      <c r="L496" s="269"/>
      <c r="M496" s="270"/>
      <c r="N496" s="271"/>
      <c r="O496" s="271"/>
      <c r="P496" s="271"/>
      <c r="Q496" s="271"/>
      <c r="R496" s="271"/>
      <c r="S496" s="271"/>
      <c r="T496" s="27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73" t="s">
        <v>144</v>
      </c>
      <c r="AU496" s="273" t="s">
        <v>92</v>
      </c>
      <c r="AV496" s="14" t="s">
        <v>92</v>
      </c>
      <c r="AW496" s="14" t="s">
        <v>37</v>
      </c>
      <c r="AX496" s="14" t="s">
        <v>82</v>
      </c>
      <c r="AY496" s="273" t="s">
        <v>133</v>
      </c>
    </row>
    <row r="497" spans="1:51" s="14" customFormat="1" ht="12">
      <c r="A497" s="14"/>
      <c r="B497" s="263"/>
      <c r="C497" s="264"/>
      <c r="D497" s="249" t="s">
        <v>144</v>
      </c>
      <c r="E497" s="265" t="s">
        <v>1</v>
      </c>
      <c r="F497" s="266" t="s">
        <v>802</v>
      </c>
      <c r="G497" s="264"/>
      <c r="H497" s="267">
        <v>199.43</v>
      </c>
      <c r="I497" s="268"/>
      <c r="J497" s="264"/>
      <c r="K497" s="264"/>
      <c r="L497" s="269"/>
      <c r="M497" s="270"/>
      <c r="N497" s="271"/>
      <c r="O497" s="271"/>
      <c r="P497" s="271"/>
      <c r="Q497" s="271"/>
      <c r="R497" s="271"/>
      <c r="S497" s="271"/>
      <c r="T497" s="272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3" t="s">
        <v>144</v>
      </c>
      <c r="AU497" s="273" t="s">
        <v>92</v>
      </c>
      <c r="AV497" s="14" t="s">
        <v>92</v>
      </c>
      <c r="AW497" s="14" t="s">
        <v>37</v>
      </c>
      <c r="AX497" s="14" t="s">
        <v>82</v>
      </c>
      <c r="AY497" s="273" t="s">
        <v>133</v>
      </c>
    </row>
    <row r="498" spans="1:51" s="14" customFormat="1" ht="12">
      <c r="A498" s="14"/>
      <c r="B498" s="263"/>
      <c r="C498" s="264"/>
      <c r="D498" s="249" t="s">
        <v>144</v>
      </c>
      <c r="E498" s="265" t="s">
        <v>1</v>
      </c>
      <c r="F498" s="266" t="s">
        <v>803</v>
      </c>
      <c r="G498" s="264"/>
      <c r="H498" s="267">
        <v>31.686</v>
      </c>
      <c r="I498" s="268"/>
      <c r="J498" s="264"/>
      <c r="K498" s="264"/>
      <c r="L498" s="269"/>
      <c r="M498" s="270"/>
      <c r="N498" s="271"/>
      <c r="O498" s="271"/>
      <c r="P498" s="271"/>
      <c r="Q498" s="271"/>
      <c r="R498" s="271"/>
      <c r="S498" s="271"/>
      <c r="T498" s="272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3" t="s">
        <v>144</v>
      </c>
      <c r="AU498" s="273" t="s">
        <v>92</v>
      </c>
      <c r="AV498" s="14" t="s">
        <v>92</v>
      </c>
      <c r="AW498" s="14" t="s">
        <v>37</v>
      </c>
      <c r="AX498" s="14" t="s">
        <v>82</v>
      </c>
      <c r="AY498" s="273" t="s">
        <v>133</v>
      </c>
    </row>
    <row r="499" spans="1:51" s="14" customFormat="1" ht="12">
      <c r="A499" s="14"/>
      <c r="B499" s="263"/>
      <c r="C499" s="264"/>
      <c r="D499" s="249" t="s">
        <v>144</v>
      </c>
      <c r="E499" s="265" t="s">
        <v>1</v>
      </c>
      <c r="F499" s="266" t="s">
        <v>804</v>
      </c>
      <c r="G499" s="264"/>
      <c r="H499" s="267">
        <v>10.76</v>
      </c>
      <c r="I499" s="268"/>
      <c r="J499" s="264"/>
      <c r="K499" s="264"/>
      <c r="L499" s="269"/>
      <c r="M499" s="270"/>
      <c r="N499" s="271"/>
      <c r="O499" s="271"/>
      <c r="P499" s="271"/>
      <c r="Q499" s="271"/>
      <c r="R499" s="271"/>
      <c r="S499" s="271"/>
      <c r="T499" s="272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73" t="s">
        <v>144</v>
      </c>
      <c r="AU499" s="273" t="s">
        <v>92</v>
      </c>
      <c r="AV499" s="14" t="s">
        <v>92</v>
      </c>
      <c r="AW499" s="14" t="s">
        <v>37</v>
      </c>
      <c r="AX499" s="14" t="s">
        <v>82</v>
      </c>
      <c r="AY499" s="273" t="s">
        <v>133</v>
      </c>
    </row>
    <row r="500" spans="1:51" s="15" customFormat="1" ht="12">
      <c r="A500" s="15"/>
      <c r="B500" s="274"/>
      <c r="C500" s="275"/>
      <c r="D500" s="249" t="s">
        <v>144</v>
      </c>
      <c r="E500" s="276" t="s">
        <v>1</v>
      </c>
      <c r="F500" s="277" t="s">
        <v>149</v>
      </c>
      <c r="G500" s="275"/>
      <c r="H500" s="278">
        <v>256.321</v>
      </c>
      <c r="I500" s="279"/>
      <c r="J500" s="275"/>
      <c r="K500" s="275"/>
      <c r="L500" s="280"/>
      <c r="M500" s="281"/>
      <c r="N500" s="282"/>
      <c r="O500" s="282"/>
      <c r="P500" s="282"/>
      <c r="Q500" s="282"/>
      <c r="R500" s="282"/>
      <c r="S500" s="282"/>
      <c r="T500" s="283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84" t="s">
        <v>144</v>
      </c>
      <c r="AU500" s="284" t="s">
        <v>92</v>
      </c>
      <c r="AV500" s="15" t="s">
        <v>140</v>
      </c>
      <c r="AW500" s="15" t="s">
        <v>37</v>
      </c>
      <c r="AX500" s="15" t="s">
        <v>90</v>
      </c>
      <c r="AY500" s="284" t="s">
        <v>133</v>
      </c>
    </row>
    <row r="501" spans="1:63" s="12" customFormat="1" ht="22.8" customHeight="1">
      <c r="A501" s="12"/>
      <c r="B501" s="220"/>
      <c r="C501" s="221"/>
      <c r="D501" s="222" t="s">
        <v>81</v>
      </c>
      <c r="E501" s="234" t="s">
        <v>805</v>
      </c>
      <c r="F501" s="234" t="s">
        <v>806</v>
      </c>
      <c r="G501" s="221"/>
      <c r="H501" s="221"/>
      <c r="I501" s="224"/>
      <c r="J501" s="235">
        <f>BK501</f>
        <v>0</v>
      </c>
      <c r="K501" s="221"/>
      <c r="L501" s="226"/>
      <c r="M501" s="227"/>
      <c r="N501" s="228"/>
      <c r="O501" s="228"/>
      <c r="P501" s="229">
        <f>P502</f>
        <v>0</v>
      </c>
      <c r="Q501" s="228"/>
      <c r="R501" s="229">
        <f>R502</f>
        <v>0</v>
      </c>
      <c r="S501" s="228"/>
      <c r="T501" s="230">
        <f>T502</f>
        <v>0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231" t="s">
        <v>90</v>
      </c>
      <c r="AT501" s="232" t="s">
        <v>81</v>
      </c>
      <c r="AU501" s="232" t="s">
        <v>90</v>
      </c>
      <c r="AY501" s="231" t="s">
        <v>133</v>
      </c>
      <c r="BK501" s="233">
        <f>BK502</f>
        <v>0</v>
      </c>
    </row>
    <row r="502" spans="1:65" s="2" customFormat="1" ht="36" customHeight="1">
      <c r="A502" s="39"/>
      <c r="B502" s="40"/>
      <c r="C502" s="236" t="s">
        <v>807</v>
      </c>
      <c r="D502" s="236" t="s">
        <v>135</v>
      </c>
      <c r="E502" s="237" t="s">
        <v>808</v>
      </c>
      <c r="F502" s="238" t="s">
        <v>809</v>
      </c>
      <c r="G502" s="239" t="s">
        <v>327</v>
      </c>
      <c r="H502" s="240">
        <v>1331.23</v>
      </c>
      <c r="I502" s="241"/>
      <c r="J502" s="242">
        <f>ROUND(I502*H502,2)</f>
        <v>0</v>
      </c>
      <c r="K502" s="238" t="s">
        <v>139</v>
      </c>
      <c r="L502" s="45"/>
      <c r="M502" s="243" t="s">
        <v>1</v>
      </c>
      <c r="N502" s="244" t="s">
        <v>47</v>
      </c>
      <c r="O502" s="92"/>
      <c r="P502" s="245">
        <f>O502*H502</f>
        <v>0</v>
      </c>
      <c r="Q502" s="245">
        <v>0</v>
      </c>
      <c r="R502" s="245">
        <f>Q502*H502</f>
        <v>0</v>
      </c>
      <c r="S502" s="245">
        <v>0</v>
      </c>
      <c r="T502" s="246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47" t="s">
        <v>140</v>
      </c>
      <c r="AT502" s="247" t="s">
        <v>135</v>
      </c>
      <c r="AU502" s="247" t="s">
        <v>92</v>
      </c>
      <c r="AY502" s="18" t="s">
        <v>133</v>
      </c>
      <c r="BE502" s="248">
        <f>IF(N502="základní",J502,0)</f>
        <v>0</v>
      </c>
      <c r="BF502" s="248">
        <f>IF(N502="snížená",J502,0)</f>
        <v>0</v>
      </c>
      <c r="BG502" s="248">
        <f>IF(N502="zákl. přenesená",J502,0)</f>
        <v>0</v>
      </c>
      <c r="BH502" s="248">
        <f>IF(N502="sníž. přenesená",J502,0)</f>
        <v>0</v>
      </c>
      <c r="BI502" s="248">
        <f>IF(N502="nulová",J502,0)</f>
        <v>0</v>
      </c>
      <c r="BJ502" s="18" t="s">
        <v>90</v>
      </c>
      <c r="BK502" s="248">
        <f>ROUND(I502*H502,2)</f>
        <v>0</v>
      </c>
      <c r="BL502" s="18" t="s">
        <v>140</v>
      </c>
      <c r="BM502" s="247" t="s">
        <v>810</v>
      </c>
    </row>
    <row r="503" spans="1:63" s="12" customFormat="1" ht="25.9" customHeight="1">
      <c r="A503" s="12"/>
      <c r="B503" s="220"/>
      <c r="C503" s="221"/>
      <c r="D503" s="222" t="s">
        <v>81</v>
      </c>
      <c r="E503" s="223" t="s">
        <v>811</v>
      </c>
      <c r="F503" s="223" t="s">
        <v>812</v>
      </c>
      <c r="G503" s="221"/>
      <c r="H503" s="221"/>
      <c r="I503" s="224"/>
      <c r="J503" s="225">
        <f>BK503</f>
        <v>0</v>
      </c>
      <c r="K503" s="221"/>
      <c r="L503" s="226"/>
      <c r="M503" s="227"/>
      <c r="N503" s="228"/>
      <c r="O503" s="228"/>
      <c r="P503" s="229">
        <f>P504+P531</f>
        <v>0</v>
      </c>
      <c r="Q503" s="228"/>
      <c r="R503" s="229">
        <f>R504+R531</f>
        <v>0.34965375000000004</v>
      </c>
      <c r="S503" s="228"/>
      <c r="T503" s="230">
        <f>T504+T531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31" t="s">
        <v>92</v>
      </c>
      <c r="AT503" s="232" t="s">
        <v>81</v>
      </c>
      <c r="AU503" s="232" t="s">
        <v>82</v>
      </c>
      <c r="AY503" s="231" t="s">
        <v>133</v>
      </c>
      <c r="BK503" s="233">
        <f>BK504+BK531</f>
        <v>0</v>
      </c>
    </row>
    <row r="504" spans="1:63" s="12" customFormat="1" ht="22.8" customHeight="1">
      <c r="A504" s="12"/>
      <c r="B504" s="220"/>
      <c r="C504" s="221"/>
      <c r="D504" s="222" t="s">
        <v>81</v>
      </c>
      <c r="E504" s="234" t="s">
        <v>813</v>
      </c>
      <c r="F504" s="234" t="s">
        <v>814</v>
      </c>
      <c r="G504" s="221"/>
      <c r="H504" s="221"/>
      <c r="I504" s="224"/>
      <c r="J504" s="235">
        <f>BK504</f>
        <v>0</v>
      </c>
      <c r="K504" s="221"/>
      <c r="L504" s="226"/>
      <c r="M504" s="227"/>
      <c r="N504" s="228"/>
      <c r="O504" s="228"/>
      <c r="P504" s="229">
        <f>SUM(P505:P530)</f>
        <v>0</v>
      </c>
      <c r="Q504" s="228"/>
      <c r="R504" s="229">
        <f>SUM(R505:R530)</f>
        <v>0.05724135</v>
      </c>
      <c r="S504" s="228"/>
      <c r="T504" s="230">
        <f>SUM(T505:T530)</f>
        <v>0</v>
      </c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R504" s="231" t="s">
        <v>92</v>
      </c>
      <c r="AT504" s="232" t="s">
        <v>81</v>
      </c>
      <c r="AU504" s="232" t="s">
        <v>90</v>
      </c>
      <c r="AY504" s="231" t="s">
        <v>133</v>
      </c>
      <c r="BK504" s="233">
        <f>SUM(BK505:BK530)</f>
        <v>0</v>
      </c>
    </row>
    <row r="505" spans="1:65" s="2" customFormat="1" ht="24" customHeight="1">
      <c r="A505" s="39"/>
      <c r="B505" s="40"/>
      <c r="C505" s="236" t="s">
        <v>815</v>
      </c>
      <c r="D505" s="236" t="s">
        <v>135</v>
      </c>
      <c r="E505" s="237" t="s">
        <v>816</v>
      </c>
      <c r="F505" s="238" t="s">
        <v>817</v>
      </c>
      <c r="G505" s="239" t="s">
        <v>138</v>
      </c>
      <c r="H505" s="240">
        <v>12.03</v>
      </c>
      <c r="I505" s="241"/>
      <c r="J505" s="242">
        <f>ROUND(I505*H505,2)</f>
        <v>0</v>
      </c>
      <c r="K505" s="238" t="s">
        <v>139</v>
      </c>
      <c r="L505" s="45"/>
      <c r="M505" s="243" t="s">
        <v>1</v>
      </c>
      <c r="N505" s="244" t="s">
        <v>47</v>
      </c>
      <c r="O505" s="92"/>
      <c r="P505" s="245">
        <f>O505*H505</f>
        <v>0</v>
      </c>
      <c r="Q505" s="245">
        <v>0.0004</v>
      </c>
      <c r="R505" s="245">
        <f>Q505*H505</f>
        <v>0.004812</v>
      </c>
      <c r="S505" s="245">
        <v>0</v>
      </c>
      <c r="T505" s="246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47" t="s">
        <v>232</v>
      </c>
      <c r="AT505" s="247" t="s">
        <v>135</v>
      </c>
      <c r="AU505" s="247" t="s">
        <v>92</v>
      </c>
      <c r="AY505" s="18" t="s">
        <v>133</v>
      </c>
      <c r="BE505" s="248">
        <f>IF(N505="základní",J505,0)</f>
        <v>0</v>
      </c>
      <c r="BF505" s="248">
        <f>IF(N505="snížená",J505,0)</f>
        <v>0</v>
      </c>
      <c r="BG505" s="248">
        <f>IF(N505="zákl. přenesená",J505,0)</f>
        <v>0</v>
      </c>
      <c r="BH505" s="248">
        <f>IF(N505="sníž. přenesená",J505,0)</f>
        <v>0</v>
      </c>
      <c r="BI505" s="248">
        <f>IF(N505="nulová",J505,0)</f>
        <v>0</v>
      </c>
      <c r="BJ505" s="18" t="s">
        <v>90</v>
      </c>
      <c r="BK505" s="248">
        <f>ROUND(I505*H505,2)</f>
        <v>0</v>
      </c>
      <c r="BL505" s="18" t="s">
        <v>232</v>
      </c>
      <c r="BM505" s="247" t="s">
        <v>818</v>
      </c>
    </row>
    <row r="506" spans="1:51" s="13" customFormat="1" ht="12">
      <c r="A506" s="13"/>
      <c r="B506" s="253"/>
      <c r="C506" s="254"/>
      <c r="D506" s="249" t="s">
        <v>144</v>
      </c>
      <c r="E506" s="255" t="s">
        <v>1</v>
      </c>
      <c r="F506" s="256" t="s">
        <v>203</v>
      </c>
      <c r="G506" s="254"/>
      <c r="H506" s="255" t="s">
        <v>1</v>
      </c>
      <c r="I506" s="257"/>
      <c r="J506" s="254"/>
      <c r="K506" s="254"/>
      <c r="L506" s="258"/>
      <c r="M506" s="259"/>
      <c r="N506" s="260"/>
      <c r="O506" s="260"/>
      <c r="P506" s="260"/>
      <c r="Q506" s="260"/>
      <c r="R506" s="260"/>
      <c r="S506" s="260"/>
      <c r="T506" s="261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2" t="s">
        <v>144</v>
      </c>
      <c r="AU506" s="262" t="s">
        <v>92</v>
      </c>
      <c r="AV506" s="13" t="s">
        <v>90</v>
      </c>
      <c r="AW506" s="13" t="s">
        <v>37</v>
      </c>
      <c r="AX506" s="13" t="s">
        <v>82</v>
      </c>
      <c r="AY506" s="262" t="s">
        <v>133</v>
      </c>
    </row>
    <row r="507" spans="1:51" s="14" customFormat="1" ht="12">
      <c r="A507" s="14"/>
      <c r="B507" s="263"/>
      <c r="C507" s="264"/>
      <c r="D507" s="249" t="s">
        <v>144</v>
      </c>
      <c r="E507" s="265" t="s">
        <v>1</v>
      </c>
      <c r="F507" s="266" t="s">
        <v>819</v>
      </c>
      <c r="G507" s="264"/>
      <c r="H507" s="267">
        <v>13.65</v>
      </c>
      <c r="I507" s="268"/>
      <c r="J507" s="264"/>
      <c r="K507" s="264"/>
      <c r="L507" s="269"/>
      <c r="M507" s="270"/>
      <c r="N507" s="271"/>
      <c r="O507" s="271"/>
      <c r="P507" s="271"/>
      <c r="Q507" s="271"/>
      <c r="R507" s="271"/>
      <c r="S507" s="271"/>
      <c r="T507" s="272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73" t="s">
        <v>144</v>
      </c>
      <c r="AU507" s="273" t="s">
        <v>92</v>
      </c>
      <c r="AV507" s="14" t="s">
        <v>92</v>
      </c>
      <c r="AW507" s="14" t="s">
        <v>37</v>
      </c>
      <c r="AX507" s="14" t="s">
        <v>82</v>
      </c>
      <c r="AY507" s="273" t="s">
        <v>133</v>
      </c>
    </row>
    <row r="508" spans="1:51" s="14" customFormat="1" ht="12">
      <c r="A508" s="14"/>
      <c r="B508" s="263"/>
      <c r="C508" s="264"/>
      <c r="D508" s="249" t="s">
        <v>144</v>
      </c>
      <c r="E508" s="265" t="s">
        <v>1</v>
      </c>
      <c r="F508" s="266" t="s">
        <v>820</v>
      </c>
      <c r="G508" s="264"/>
      <c r="H508" s="267">
        <v>-1.62</v>
      </c>
      <c r="I508" s="268"/>
      <c r="J508" s="264"/>
      <c r="K508" s="264"/>
      <c r="L508" s="269"/>
      <c r="M508" s="270"/>
      <c r="N508" s="271"/>
      <c r="O508" s="271"/>
      <c r="P508" s="271"/>
      <c r="Q508" s="271"/>
      <c r="R508" s="271"/>
      <c r="S508" s="271"/>
      <c r="T508" s="272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3" t="s">
        <v>144</v>
      </c>
      <c r="AU508" s="273" t="s">
        <v>92</v>
      </c>
      <c r="AV508" s="14" t="s">
        <v>92</v>
      </c>
      <c r="AW508" s="14" t="s">
        <v>37</v>
      </c>
      <c r="AX508" s="14" t="s">
        <v>82</v>
      </c>
      <c r="AY508" s="273" t="s">
        <v>133</v>
      </c>
    </row>
    <row r="509" spans="1:51" s="15" customFormat="1" ht="12">
      <c r="A509" s="15"/>
      <c r="B509" s="274"/>
      <c r="C509" s="275"/>
      <c r="D509" s="249" t="s">
        <v>144</v>
      </c>
      <c r="E509" s="276" t="s">
        <v>1</v>
      </c>
      <c r="F509" s="277" t="s">
        <v>149</v>
      </c>
      <c r="G509" s="275"/>
      <c r="H509" s="278">
        <v>12.03</v>
      </c>
      <c r="I509" s="279"/>
      <c r="J509" s="275"/>
      <c r="K509" s="275"/>
      <c r="L509" s="280"/>
      <c r="M509" s="281"/>
      <c r="N509" s="282"/>
      <c r="O509" s="282"/>
      <c r="P509" s="282"/>
      <c r="Q509" s="282"/>
      <c r="R509" s="282"/>
      <c r="S509" s="282"/>
      <c r="T509" s="283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84" t="s">
        <v>144</v>
      </c>
      <c r="AU509" s="284" t="s">
        <v>92</v>
      </c>
      <c r="AV509" s="15" t="s">
        <v>140</v>
      </c>
      <c r="AW509" s="15" t="s">
        <v>37</v>
      </c>
      <c r="AX509" s="15" t="s">
        <v>90</v>
      </c>
      <c r="AY509" s="284" t="s">
        <v>133</v>
      </c>
    </row>
    <row r="510" spans="1:65" s="2" customFormat="1" ht="24" customHeight="1">
      <c r="A510" s="39"/>
      <c r="B510" s="40"/>
      <c r="C510" s="296" t="s">
        <v>821</v>
      </c>
      <c r="D510" s="296" t="s">
        <v>324</v>
      </c>
      <c r="E510" s="297" t="s">
        <v>822</v>
      </c>
      <c r="F510" s="298" t="s">
        <v>823</v>
      </c>
      <c r="G510" s="299" t="s">
        <v>138</v>
      </c>
      <c r="H510" s="300">
        <v>14.436</v>
      </c>
      <c r="I510" s="301"/>
      <c r="J510" s="302">
        <f>ROUND(I510*H510,2)</f>
        <v>0</v>
      </c>
      <c r="K510" s="298" t="s">
        <v>1</v>
      </c>
      <c r="L510" s="303"/>
      <c r="M510" s="304" t="s">
        <v>1</v>
      </c>
      <c r="N510" s="305" t="s">
        <v>47</v>
      </c>
      <c r="O510" s="92"/>
      <c r="P510" s="245">
        <f>O510*H510</f>
        <v>0</v>
      </c>
      <c r="Q510" s="245">
        <v>0.001</v>
      </c>
      <c r="R510" s="245">
        <f>Q510*H510</f>
        <v>0.014436000000000001</v>
      </c>
      <c r="S510" s="245">
        <v>0</v>
      </c>
      <c r="T510" s="246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47" t="s">
        <v>337</v>
      </c>
      <c r="AT510" s="247" t="s">
        <v>324</v>
      </c>
      <c r="AU510" s="247" t="s">
        <v>92</v>
      </c>
      <c r="AY510" s="18" t="s">
        <v>133</v>
      </c>
      <c r="BE510" s="248">
        <f>IF(N510="základní",J510,0)</f>
        <v>0</v>
      </c>
      <c r="BF510" s="248">
        <f>IF(N510="snížená",J510,0)</f>
        <v>0</v>
      </c>
      <c r="BG510" s="248">
        <f>IF(N510="zákl. přenesená",J510,0)</f>
        <v>0</v>
      </c>
      <c r="BH510" s="248">
        <f>IF(N510="sníž. přenesená",J510,0)</f>
        <v>0</v>
      </c>
      <c r="BI510" s="248">
        <f>IF(N510="nulová",J510,0)</f>
        <v>0</v>
      </c>
      <c r="BJ510" s="18" t="s">
        <v>90</v>
      </c>
      <c r="BK510" s="248">
        <f>ROUND(I510*H510,2)</f>
        <v>0</v>
      </c>
      <c r="BL510" s="18" t="s">
        <v>232</v>
      </c>
      <c r="BM510" s="247" t="s">
        <v>824</v>
      </c>
    </row>
    <row r="511" spans="1:47" s="2" customFormat="1" ht="12">
      <c r="A511" s="39"/>
      <c r="B511" s="40"/>
      <c r="C511" s="41"/>
      <c r="D511" s="249" t="s">
        <v>142</v>
      </c>
      <c r="E511" s="41"/>
      <c r="F511" s="250" t="s">
        <v>825</v>
      </c>
      <c r="G511" s="41"/>
      <c r="H511" s="41"/>
      <c r="I511" s="145"/>
      <c r="J511" s="41"/>
      <c r="K511" s="41"/>
      <c r="L511" s="45"/>
      <c r="M511" s="251"/>
      <c r="N511" s="252"/>
      <c r="O511" s="92"/>
      <c r="P511" s="92"/>
      <c r="Q511" s="92"/>
      <c r="R511" s="92"/>
      <c r="S511" s="92"/>
      <c r="T511" s="93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142</v>
      </c>
      <c r="AU511" s="18" t="s">
        <v>92</v>
      </c>
    </row>
    <row r="512" spans="1:51" s="14" customFormat="1" ht="12">
      <c r="A512" s="14"/>
      <c r="B512" s="263"/>
      <c r="C512" s="264"/>
      <c r="D512" s="249" t="s">
        <v>144</v>
      </c>
      <c r="E512" s="264"/>
      <c r="F512" s="266" t="s">
        <v>826</v>
      </c>
      <c r="G512" s="264"/>
      <c r="H512" s="267">
        <v>14.436</v>
      </c>
      <c r="I512" s="268"/>
      <c r="J512" s="264"/>
      <c r="K512" s="264"/>
      <c r="L512" s="269"/>
      <c r="M512" s="270"/>
      <c r="N512" s="271"/>
      <c r="O512" s="271"/>
      <c r="P512" s="271"/>
      <c r="Q512" s="271"/>
      <c r="R512" s="271"/>
      <c r="S512" s="271"/>
      <c r="T512" s="272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73" t="s">
        <v>144</v>
      </c>
      <c r="AU512" s="273" t="s">
        <v>92</v>
      </c>
      <c r="AV512" s="14" t="s">
        <v>92</v>
      </c>
      <c r="AW512" s="14" t="s">
        <v>4</v>
      </c>
      <c r="AX512" s="14" t="s">
        <v>90</v>
      </c>
      <c r="AY512" s="273" t="s">
        <v>133</v>
      </c>
    </row>
    <row r="513" spans="1:65" s="2" customFormat="1" ht="24" customHeight="1">
      <c r="A513" s="39"/>
      <c r="B513" s="40"/>
      <c r="C513" s="236" t="s">
        <v>827</v>
      </c>
      <c r="D513" s="236" t="s">
        <v>135</v>
      </c>
      <c r="E513" s="237" t="s">
        <v>828</v>
      </c>
      <c r="F513" s="238" t="s">
        <v>829</v>
      </c>
      <c r="G513" s="239" t="s">
        <v>138</v>
      </c>
      <c r="H513" s="240">
        <v>17.4</v>
      </c>
      <c r="I513" s="241"/>
      <c r="J513" s="242">
        <f>ROUND(I513*H513,2)</f>
        <v>0</v>
      </c>
      <c r="K513" s="238" t="s">
        <v>139</v>
      </c>
      <c r="L513" s="45"/>
      <c r="M513" s="243" t="s">
        <v>1</v>
      </c>
      <c r="N513" s="244" t="s">
        <v>47</v>
      </c>
      <c r="O513" s="92"/>
      <c r="P513" s="245">
        <f>O513*H513</f>
        <v>0</v>
      </c>
      <c r="Q513" s="245">
        <v>0.0004</v>
      </c>
      <c r="R513" s="245">
        <f>Q513*H513</f>
        <v>0.00696</v>
      </c>
      <c r="S513" s="245">
        <v>0</v>
      </c>
      <c r="T513" s="246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47" t="s">
        <v>232</v>
      </c>
      <c r="AT513" s="247" t="s">
        <v>135</v>
      </c>
      <c r="AU513" s="247" t="s">
        <v>92</v>
      </c>
      <c r="AY513" s="18" t="s">
        <v>133</v>
      </c>
      <c r="BE513" s="248">
        <f>IF(N513="základní",J513,0)</f>
        <v>0</v>
      </c>
      <c r="BF513" s="248">
        <f>IF(N513="snížená",J513,0)</f>
        <v>0</v>
      </c>
      <c r="BG513" s="248">
        <f>IF(N513="zákl. přenesená",J513,0)</f>
        <v>0</v>
      </c>
      <c r="BH513" s="248">
        <f>IF(N513="sníž. přenesená",J513,0)</f>
        <v>0</v>
      </c>
      <c r="BI513" s="248">
        <f>IF(N513="nulová",J513,0)</f>
        <v>0</v>
      </c>
      <c r="BJ513" s="18" t="s">
        <v>90</v>
      </c>
      <c r="BK513" s="248">
        <f>ROUND(I513*H513,2)</f>
        <v>0</v>
      </c>
      <c r="BL513" s="18" t="s">
        <v>232</v>
      </c>
      <c r="BM513" s="247" t="s">
        <v>830</v>
      </c>
    </row>
    <row r="514" spans="1:51" s="13" customFormat="1" ht="12">
      <c r="A514" s="13"/>
      <c r="B514" s="253"/>
      <c r="C514" s="254"/>
      <c r="D514" s="249" t="s">
        <v>144</v>
      </c>
      <c r="E514" s="255" t="s">
        <v>1</v>
      </c>
      <c r="F514" s="256" t="s">
        <v>203</v>
      </c>
      <c r="G514" s="254"/>
      <c r="H514" s="255" t="s">
        <v>1</v>
      </c>
      <c r="I514" s="257"/>
      <c r="J514" s="254"/>
      <c r="K514" s="254"/>
      <c r="L514" s="258"/>
      <c r="M514" s="259"/>
      <c r="N514" s="260"/>
      <c r="O514" s="260"/>
      <c r="P514" s="260"/>
      <c r="Q514" s="260"/>
      <c r="R514" s="260"/>
      <c r="S514" s="260"/>
      <c r="T514" s="261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2" t="s">
        <v>144</v>
      </c>
      <c r="AU514" s="262" t="s">
        <v>92</v>
      </c>
      <c r="AV514" s="13" t="s">
        <v>90</v>
      </c>
      <c r="AW514" s="13" t="s">
        <v>37</v>
      </c>
      <c r="AX514" s="13" t="s">
        <v>82</v>
      </c>
      <c r="AY514" s="262" t="s">
        <v>133</v>
      </c>
    </row>
    <row r="515" spans="1:51" s="14" customFormat="1" ht="12">
      <c r="A515" s="14"/>
      <c r="B515" s="263"/>
      <c r="C515" s="264"/>
      <c r="D515" s="249" t="s">
        <v>144</v>
      </c>
      <c r="E515" s="265" t="s">
        <v>1</v>
      </c>
      <c r="F515" s="266" t="s">
        <v>831</v>
      </c>
      <c r="G515" s="264"/>
      <c r="H515" s="267">
        <v>13.08</v>
      </c>
      <c r="I515" s="268"/>
      <c r="J515" s="264"/>
      <c r="K515" s="264"/>
      <c r="L515" s="269"/>
      <c r="M515" s="270"/>
      <c r="N515" s="271"/>
      <c r="O515" s="271"/>
      <c r="P515" s="271"/>
      <c r="Q515" s="271"/>
      <c r="R515" s="271"/>
      <c r="S515" s="271"/>
      <c r="T515" s="272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3" t="s">
        <v>144</v>
      </c>
      <c r="AU515" s="273" t="s">
        <v>92</v>
      </c>
      <c r="AV515" s="14" t="s">
        <v>92</v>
      </c>
      <c r="AW515" s="14" t="s">
        <v>37</v>
      </c>
      <c r="AX515" s="14" t="s">
        <v>82</v>
      </c>
      <c r="AY515" s="273" t="s">
        <v>133</v>
      </c>
    </row>
    <row r="516" spans="1:51" s="14" customFormat="1" ht="12">
      <c r="A516" s="14"/>
      <c r="B516" s="263"/>
      <c r="C516" s="264"/>
      <c r="D516" s="249" t="s">
        <v>144</v>
      </c>
      <c r="E516" s="265" t="s">
        <v>1</v>
      </c>
      <c r="F516" s="266" t="s">
        <v>832</v>
      </c>
      <c r="G516" s="264"/>
      <c r="H516" s="267">
        <v>4.32</v>
      </c>
      <c r="I516" s="268"/>
      <c r="J516" s="264"/>
      <c r="K516" s="264"/>
      <c r="L516" s="269"/>
      <c r="M516" s="270"/>
      <c r="N516" s="271"/>
      <c r="O516" s="271"/>
      <c r="P516" s="271"/>
      <c r="Q516" s="271"/>
      <c r="R516" s="271"/>
      <c r="S516" s="271"/>
      <c r="T516" s="272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73" t="s">
        <v>144</v>
      </c>
      <c r="AU516" s="273" t="s">
        <v>92</v>
      </c>
      <c r="AV516" s="14" t="s">
        <v>92</v>
      </c>
      <c r="AW516" s="14" t="s">
        <v>37</v>
      </c>
      <c r="AX516" s="14" t="s">
        <v>82</v>
      </c>
      <c r="AY516" s="273" t="s">
        <v>133</v>
      </c>
    </row>
    <row r="517" spans="1:51" s="15" customFormat="1" ht="12">
      <c r="A517" s="15"/>
      <c r="B517" s="274"/>
      <c r="C517" s="275"/>
      <c r="D517" s="249" t="s">
        <v>144</v>
      </c>
      <c r="E517" s="276" t="s">
        <v>1</v>
      </c>
      <c r="F517" s="277" t="s">
        <v>149</v>
      </c>
      <c r="G517" s="275"/>
      <c r="H517" s="278">
        <v>17.4</v>
      </c>
      <c r="I517" s="279"/>
      <c r="J517" s="275"/>
      <c r="K517" s="275"/>
      <c r="L517" s="280"/>
      <c r="M517" s="281"/>
      <c r="N517" s="282"/>
      <c r="O517" s="282"/>
      <c r="P517" s="282"/>
      <c r="Q517" s="282"/>
      <c r="R517" s="282"/>
      <c r="S517" s="282"/>
      <c r="T517" s="283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84" t="s">
        <v>144</v>
      </c>
      <c r="AU517" s="284" t="s">
        <v>92</v>
      </c>
      <c r="AV517" s="15" t="s">
        <v>140</v>
      </c>
      <c r="AW517" s="15" t="s">
        <v>37</v>
      </c>
      <c r="AX517" s="15" t="s">
        <v>90</v>
      </c>
      <c r="AY517" s="284" t="s">
        <v>133</v>
      </c>
    </row>
    <row r="518" spans="1:65" s="2" customFormat="1" ht="24" customHeight="1">
      <c r="A518" s="39"/>
      <c r="B518" s="40"/>
      <c r="C518" s="296" t="s">
        <v>833</v>
      </c>
      <c r="D518" s="296" t="s">
        <v>324</v>
      </c>
      <c r="E518" s="297" t="s">
        <v>822</v>
      </c>
      <c r="F518" s="298" t="s">
        <v>823</v>
      </c>
      <c r="G518" s="299" t="s">
        <v>138</v>
      </c>
      <c r="H518" s="300">
        <v>20.88</v>
      </c>
      <c r="I518" s="301"/>
      <c r="J518" s="302">
        <f>ROUND(I518*H518,2)</f>
        <v>0</v>
      </c>
      <c r="K518" s="298" t="s">
        <v>1</v>
      </c>
      <c r="L518" s="303"/>
      <c r="M518" s="304" t="s">
        <v>1</v>
      </c>
      <c r="N518" s="305" t="s">
        <v>47</v>
      </c>
      <c r="O518" s="92"/>
      <c r="P518" s="245">
        <f>O518*H518</f>
        <v>0</v>
      </c>
      <c r="Q518" s="245">
        <v>0.001</v>
      </c>
      <c r="R518" s="245">
        <f>Q518*H518</f>
        <v>0.02088</v>
      </c>
      <c r="S518" s="245">
        <v>0</v>
      </c>
      <c r="T518" s="246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47" t="s">
        <v>337</v>
      </c>
      <c r="AT518" s="247" t="s">
        <v>324</v>
      </c>
      <c r="AU518" s="247" t="s">
        <v>92</v>
      </c>
      <c r="AY518" s="18" t="s">
        <v>133</v>
      </c>
      <c r="BE518" s="248">
        <f>IF(N518="základní",J518,0)</f>
        <v>0</v>
      </c>
      <c r="BF518" s="248">
        <f>IF(N518="snížená",J518,0)</f>
        <v>0</v>
      </c>
      <c r="BG518" s="248">
        <f>IF(N518="zákl. přenesená",J518,0)</f>
        <v>0</v>
      </c>
      <c r="BH518" s="248">
        <f>IF(N518="sníž. přenesená",J518,0)</f>
        <v>0</v>
      </c>
      <c r="BI518" s="248">
        <f>IF(N518="nulová",J518,0)</f>
        <v>0</v>
      </c>
      <c r="BJ518" s="18" t="s">
        <v>90</v>
      </c>
      <c r="BK518" s="248">
        <f>ROUND(I518*H518,2)</f>
        <v>0</v>
      </c>
      <c r="BL518" s="18" t="s">
        <v>232</v>
      </c>
      <c r="BM518" s="247" t="s">
        <v>834</v>
      </c>
    </row>
    <row r="519" spans="1:47" s="2" customFormat="1" ht="12">
      <c r="A519" s="39"/>
      <c r="B519" s="40"/>
      <c r="C519" s="41"/>
      <c r="D519" s="249" t="s">
        <v>142</v>
      </c>
      <c r="E519" s="41"/>
      <c r="F519" s="250" t="s">
        <v>825</v>
      </c>
      <c r="G519" s="41"/>
      <c r="H519" s="41"/>
      <c r="I519" s="145"/>
      <c r="J519" s="41"/>
      <c r="K519" s="41"/>
      <c r="L519" s="45"/>
      <c r="M519" s="251"/>
      <c r="N519" s="252"/>
      <c r="O519" s="92"/>
      <c r="P519" s="92"/>
      <c r="Q519" s="92"/>
      <c r="R519" s="92"/>
      <c r="S519" s="92"/>
      <c r="T519" s="93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142</v>
      </c>
      <c r="AU519" s="18" t="s">
        <v>92</v>
      </c>
    </row>
    <row r="520" spans="1:51" s="14" customFormat="1" ht="12">
      <c r="A520" s="14"/>
      <c r="B520" s="263"/>
      <c r="C520" s="264"/>
      <c r="D520" s="249" t="s">
        <v>144</v>
      </c>
      <c r="E520" s="264"/>
      <c r="F520" s="266" t="s">
        <v>835</v>
      </c>
      <c r="G520" s="264"/>
      <c r="H520" s="267">
        <v>20.88</v>
      </c>
      <c r="I520" s="268"/>
      <c r="J520" s="264"/>
      <c r="K520" s="264"/>
      <c r="L520" s="269"/>
      <c r="M520" s="270"/>
      <c r="N520" s="271"/>
      <c r="O520" s="271"/>
      <c r="P520" s="271"/>
      <c r="Q520" s="271"/>
      <c r="R520" s="271"/>
      <c r="S520" s="271"/>
      <c r="T520" s="272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3" t="s">
        <v>144</v>
      </c>
      <c r="AU520" s="273" t="s">
        <v>92</v>
      </c>
      <c r="AV520" s="14" t="s">
        <v>92</v>
      </c>
      <c r="AW520" s="14" t="s">
        <v>4</v>
      </c>
      <c r="AX520" s="14" t="s">
        <v>90</v>
      </c>
      <c r="AY520" s="273" t="s">
        <v>133</v>
      </c>
    </row>
    <row r="521" spans="1:65" s="2" customFormat="1" ht="48" customHeight="1">
      <c r="A521" s="39"/>
      <c r="B521" s="40"/>
      <c r="C521" s="236" t="s">
        <v>836</v>
      </c>
      <c r="D521" s="236" t="s">
        <v>135</v>
      </c>
      <c r="E521" s="237" t="s">
        <v>837</v>
      </c>
      <c r="F521" s="238" t="s">
        <v>838</v>
      </c>
      <c r="G521" s="239" t="s">
        <v>138</v>
      </c>
      <c r="H521" s="240">
        <v>14.715</v>
      </c>
      <c r="I521" s="241"/>
      <c r="J521" s="242">
        <f>ROUND(I521*H521,2)</f>
        <v>0</v>
      </c>
      <c r="K521" s="238" t="s">
        <v>139</v>
      </c>
      <c r="L521" s="45"/>
      <c r="M521" s="243" t="s">
        <v>1</v>
      </c>
      <c r="N521" s="244" t="s">
        <v>47</v>
      </c>
      <c r="O521" s="92"/>
      <c r="P521" s="245">
        <f>O521*H521</f>
        <v>0</v>
      </c>
      <c r="Q521" s="245">
        <v>0.00069</v>
      </c>
      <c r="R521" s="245">
        <f>Q521*H521</f>
        <v>0.01015335</v>
      </c>
      <c r="S521" s="245">
        <v>0</v>
      </c>
      <c r="T521" s="246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47" t="s">
        <v>232</v>
      </c>
      <c r="AT521" s="247" t="s">
        <v>135</v>
      </c>
      <c r="AU521" s="247" t="s">
        <v>92</v>
      </c>
      <c r="AY521" s="18" t="s">
        <v>133</v>
      </c>
      <c r="BE521" s="248">
        <f>IF(N521="základní",J521,0)</f>
        <v>0</v>
      </c>
      <c r="BF521" s="248">
        <f>IF(N521="snížená",J521,0)</f>
        <v>0</v>
      </c>
      <c r="BG521" s="248">
        <f>IF(N521="zákl. přenesená",J521,0)</f>
        <v>0</v>
      </c>
      <c r="BH521" s="248">
        <f>IF(N521="sníž. přenesená",J521,0)</f>
        <v>0</v>
      </c>
      <c r="BI521" s="248">
        <f>IF(N521="nulová",J521,0)</f>
        <v>0</v>
      </c>
      <c r="BJ521" s="18" t="s">
        <v>90</v>
      </c>
      <c r="BK521" s="248">
        <f>ROUND(I521*H521,2)</f>
        <v>0</v>
      </c>
      <c r="BL521" s="18" t="s">
        <v>232</v>
      </c>
      <c r="BM521" s="247" t="s">
        <v>839</v>
      </c>
    </row>
    <row r="522" spans="1:51" s="13" customFormat="1" ht="12">
      <c r="A522" s="13"/>
      <c r="B522" s="253"/>
      <c r="C522" s="254"/>
      <c r="D522" s="249" t="s">
        <v>144</v>
      </c>
      <c r="E522" s="255" t="s">
        <v>1</v>
      </c>
      <c r="F522" s="256" t="s">
        <v>203</v>
      </c>
      <c r="G522" s="254"/>
      <c r="H522" s="255" t="s">
        <v>1</v>
      </c>
      <c r="I522" s="257"/>
      <c r="J522" s="254"/>
      <c r="K522" s="254"/>
      <c r="L522" s="258"/>
      <c r="M522" s="259"/>
      <c r="N522" s="260"/>
      <c r="O522" s="260"/>
      <c r="P522" s="260"/>
      <c r="Q522" s="260"/>
      <c r="R522" s="260"/>
      <c r="S522" s="260"/>
      <c r="T522" s="261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2" t="s">
        <v>144</v>
      </c>
      <c r="AU522" s="262" t="s">
        <v>92</v>
      </c>
      <c r="AV522" s="13" t="s">
        <v>90</v>
      </c>
      <c r="AW522" s="13" t="s">
        <v>37</v>
      </c>
      <c r="AX522" s="13" t="s">
        <v>82</v>
      </c>
      <c r="AY522" s="262" t="s">
        <v>133</v>
      </c>
    </row>
    <row r="523" spans="1:51" s="14" customFormat="1" ht="12">
      <c r="A523" s="14"/>
      <c r="B523" s="263"/>
      <c r="C523" s="264"/>
      <c r="D523" s="249" t="s">
        <v>144</v>
      </c>
      <c r="E523" s="265" t="s">
        <v>1</v>
      </c>
      <c r="F523" s="266" t="s">
        <v>764</v>
      </c>
      <c r="G523" s="264"/>
      <c r="H523" s="267">
        <v>6.825</v>
      </c>
      <c r="I523" s="268"/>
      <c r="J523" s="264"/>
      <c r="K523" s="264"/>
      <c r="L523" s="269"/>
      <c r="M523" s="270"/>
      <c r="N523" s="271"/>
      <c r="O523" s="271"/>
      <c r="P523" s="271"/>
      <c r="Q523" s="271"/>
      <c r="R523" s="271"/>
      <c r="S523" s="271"/>
      <c r="T523" s="272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73" t="s">
        <v>144</v>
      </c>
      <c r="AU523" s="273" t="s">
        <v>92</v>
      </c>
      <c r="AV523" s="14" t="s">
        <v>92</v>
      </c>
      <c r="AW523" s="14" t="s">
        <v>37</v>
      </c>
      <c r="AX523" s="14" t="s">
        <v>82</v>
      </c>
      <c r="AY523" s="273" t="s">
        <v>133</v>
      </c>
    </row>
    <row r="524" spans="1:51" s="14" customFormat="1" ht="12">
      <c r="A524" s="14"/>
      <c r="B524" s="263"/>
      <c r="C524" s="264"/>
      <c r="D524" s="249" t="s">
        <v>144</v>
      </c>
      <c r="E524" s="265" t="s">
        <v>1</v>
      </c>
      <c r="F524" s="266" t="s">
        <v>765</v>
      </c>
      <c r="G524" s="264"/>
      <c r="H524" s="267">
        <v>-0.81</v>
      </c>
      <c r="I524" s="268"/>
      <c r="J524" s="264"/>
      <c r="K524" s="264"/>
      <c r="L524" s="269"/>
      <c r="M524" s="270"/>
      <c r="N524" s="271"/>
      <c r="O524" s="271"/>
      <c r="P524" s="271"/>
      <c r="Q524" s="271"/>
      <c r="R524" s="271"/>
      <c r="S524" s="271"/>
      <c r="T524" s="272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73" t="s">
        <v>144</v>
      </c>
      <c r="AU524" s="273" t="s">
        <v>92</v>
      </c>
      <c r="AV524" s="14" t="s">
        <v>92</v>
      </c>
      <c r="AW524" s="14" t="s">
        <v>37</v>
      </c>
      <c r="AX524" s="14" t="s">
        <v>82</v>
      </c>
      <c r="AY524" s="273" t="s">
        <v>133</v>
      </c>
    </row>
    <row r="525" spans="1:51" s="14" customFormat="1" ht="12">
      <c r="A525" s="14"/>
      <c r="B525" s="263"/>
      <c r="C525" s="264"/>
      <c r="D525" s="249" t="s">
        <v>144</v>
      </c>
      <c r="E525" s="265" t="s">
        <v>1</v>
      </c>
      <c r="F525" s="266" t="s">
        <v>766</v>
      </c>
      <c r="G525" s="264"/>
      <c r="H525" s="267">
        <v>6.54</v>
      </c>
      <c r="I525" s="268"/>
      <c r="J525" s="264"/>
      <c r="K525" s="264"/>
      <c r="L525" s="269"/>
      <c r="M525" s="270"/>
      <c r="N525" s="271"/>
      <c r="O525" s="271"/>
      <c r="P525" s="271"/>
      <c r="Q525" s="271"/>
      <c r="R525" s="271"/>
      <c r="S525" s="271"/>
      <c r="T525" s="272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73" t="s">
        <v>144</v>
      </c>
      <c r="AU525" s="273" t="s">
        <v>92</v>
      </c>
      <c r="AV525" s="14" t="s">
        <v>92</v>
      </c>
      <c r="AW525" s="14" t="s">
        <v>37</v>
      </c>
      <c r="AX525" s="14" t="s">
        <v>82</v>
      </c>
      <c r="AY525" s="273" t="s">
        <v>133</v>
      </c>
    </row>
    <row r="526" spans="1:51" s="14" customFormat="1" ht="12">
      <c r="A526" s="14"/>
      <c r="B526" s="263"/>
      <c r="C526" s="264"/>
      <c r="D526" s="249" t="s">
        <v>144</v>
      </c>
      <c r="E526" s="265" t="s">
        <v>1</v>
      </c>
      <c r="F526" s="266" t="s">
        <v>767</v>
      </c>
      <c r="G526" s="264"/>
      <c r="H526" s="267">
        <v>2.16</v>
      </c>
      <c r="I526" s="268"/>
      <c r="J526" s="264"/>
      <c r="K526" s="264"/>
      <c r="L526" s="269"/>
      <c r="M526" s="270"/>
      <c r="N526" s="271"/>
      <c r="O526" s="271"/>
      <c r="P526" s="271"/>
      <c r="Q526" s="271"/>
      <c r="R526" s="271"/>
      <c r="S526" s="271"/>
      <c r="T526" s="27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3" t="s">
        <v>144</v>
      </c>
      <c r="AU526" s="273" t="s">
        <v>92</v>
      </c>
      <c r="AV526" s="14" t="s">
        <v>92</v>
      </c>
      <c r="AW526" s="14" t="s">
        <v>37</v>
      </c>
      <c r="AX526" s="14" t="s">
        <v>82</v>
      </c>
      <c r="AY526" s="273" t="s">
        <v>133</v>
      </c>
    </row>
    <row r="527" spans="1:51" s="15" customFormat="1" ht="12">
      <c r="A527" s="15"/>
      <c r="B527" s="274"/>
      <c r="C527" s="275"/>
      <c r="D527" s="249" t="s">
        <v>144</v>
      </c>
      <c r="E527" s="276" t="s">
        <v>1</v>
      </c>
      <c r="F527" s="277" t="s">
        <v>149</v>
      </c>
      <c r="G527" s="275"/>
      <c r="H527" s="278">
        <v>14.715</v>
      </c>
      <c r="I527" s="279"/>
      <c r="J527" s="275"/>
      <c r="K527" s="275"/>
      <c r="L527" s="280"/>
      <c r="M527" s="281"/>
      <c r="N527" s="282"/>
      <c r="O527" s="282"/>
      <c r="P527" s="282"/>
      <c r="Q527" s="282"/>
      <c r="R527" s="282"/>
      <c r="S527" s="282"/>
      <c r="T527" s="283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84" t="s">
        <v>144</v>
      </c>
      <c r="AU527" s="284" t="s">
        <v>92</v>
      </c>
      <c r="AV527" s="15" t="s">
        <v>140</v>
      </c>
      <c r="AW527" s="15" t="s">
        <v>37</v>
      </c>
      <c r="AX527" s="15" t="s">
        <v>90</v>
      </c>
      <c r="AY527" s="284" t="s">
        <v>133</v>
      </c>
    </row>
    <row r="528" spans="1:65" s="2" customFormat="1" ht="36" customHeight="1">
      <c r="A528" s="39"/>
      <c r="B528" s="40"/>
      <c r="C528" s="236" t="s">
        <v>840</v>
      </c>
      <c r="D528" s="236" t="s">
        <v>135</v>
      </c>
      <c r="E528" s="237" t="s">
        <v>841</v>
      </c>
      <c r="F528" s="238" t="s">
        <v>842</v>
      </c>
      <c r="G528" s="239" t="s">
        <v>138</v>
      </c>
      <c r="H528" s="240">
        <v>29.43</v>
      </c>
      <c r="I528" s="241"/>
      <c r="J528" s="242">
        <f>ROUND(I528*H528,2)</f>
        <v>0</v>
      </c>
      <c r="K528" s="238" t="s">
        <v>139</v>
      </c>
      <c r="L528" s="45"/>
      <c r="M528" s="243" t="s">
        <v>1</v>
      </c>
      <c r="N528" s="244" t="s">
        <v>47</v>
      </c>
      <c r="O528" s="92"/>
      <c r="P528" s="245">
        <f>O528*H528</f>
        <v>0</v>
      </c>
      <c r="Q528" s="245">
        <v>0</v>
      </c>
      <c r="R528" s="245">
        <f>Q528*H528</f>
        <v>0</v>
      </c>
      <c r="S528" s="245">
        <v>0</v>
      </c>
      <c r="T528" s="246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47" t="s">
        <v>232</v>
      </c>
      <c r="AT528" s="247" t="s">
        <v>135</v>
      </c>
      <c r="AU528" s="247" t="s">
        <v>92</v>
      </c>
      <c r="AY528" s="18" t="s">
        <v>133</v>
      </c>
      <c r="BE528" s="248">
        <f>IF(N528="základní",J528,0)</f>
        <v>0</v>
      </c>
      <c r="BF528" s="248">
        <f>IF(N528="snížená",J528,0)</f>
        <v>0</v>
      </c>
      <c r="BG528" s="248">
        <f>IF(N528="zákl. přenesená",J528,0)</f>
        <v>0</v>
      </c>
      <c r="BH528" s="248">
        <f>IF(N528="sníž. přenesená",J528,0)</f>
        <v>0</v>
      </c>
      <c r="BI528" s="248">
        <f>IF(N528="nulová",J528,0)</f>
        <v>0</v>
      </c>
      <c r="BJ528" s="18" t="s">
        <v>90</v>
      </c>
      <c r="BK528" s="248">
        <f>ROUND(I528*H528,2)</f>
        <v>0</v>
      </c>
      <c r="BL528" s="18" t="s">
        <v>232</v>
      </c>
      <c r="BM528" s="247" t="s">
        <v>843</v>
      </c>
    </row>
    <row r="529" spans="1:51" s="14" customFormat="1" ht="12">
      <c r="A529" s="14"/>
      <c r="B529" s="263"/>
      <c r="C529" s="264"/>
      <c r="D529" s="249" t="s">
        <v>144</v>
      </c>
      <c r="E529" s="265" t="s">
        <v>1</v>
      </c>
      <c r="F529" s="266" t="s">
        <v>844</v>
      </c>
      <c r="G529" s="264"/>
      <c r="H529" s="267">
        <v>29.43</v>
      </c>
      <c r="I529" s="268"/>
      <c r="J529" s="264"/>
      <c r="K529" s="264"/>
      <c r="L529" s="269"/>
      <c r="M529" s="270"/>
      <c r="N529" s="271"/>
      <c r="O529" s="271"/>
      <c r="P529" s="271"/>
      <c r="Q529" s="271"/>
      <c r="R529" s="271"/>
      <c r="S529" s="271"/>
      <c r="T529" s="272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73" t="s">
        <v>144</v>
      </c>
      <c r="AU529" s="273" t="s">
        <v>92</v>
      </c>
      <c r="AV529" s="14" t="s">
        <v>92</v>
      </c>
      <c r="AW529" s="14" t="s">
        <v>37</v>
      </c>
      <c r="AX529" s="14" t="s">
        <v>90</v>
      </c>
      <c r="AY529" s="273" t="s">
        <v>133</v>
      </c>
    </row>
    <row r="530" spans="1:65" s="2" customFormat="1" ht="48" customHeight="1">
      <c r="A530" s="39"/>
      <c r="B530" s="40"/>
      <c r="C530" s="236" t="s">
        <v>845</v>
      </c>
      <c r="D530" s="236" t="s">
        <v>135</v>
      </c>
      <c r="E530" s="237" t="s">
        <v>846</v>
      </c>
      <c r="F530" s="238" t="s">
        <v>847</v>
      </c>
      <c r="G530" s="239" t="s">
        <v>327</v>
      </c>
      <c r="H530" s="240">
        <v>0.057</v>
      </c>
      <c r="I530" s="241"/>
      <c r="J530" s="242">
        <f>ROUND(I530*H530,2)</f>
        <v>0</v>
      </c>
      <c r="K530" s="238" t="s">
        <v>139</v>
      </c>
      <c r="L530" s="45"/>
      <c r="M530" s="243" t="s">
        <v>1</v>
      </c>
      <c r="N530" s="244" t="s">
        <v>47</v>
      </c>
      <c r="O530" s="92"/>
      <c r="P530" s="245">
        <f>O530*H530</f>
        <v>0</v>
      </c>
      <c r="Q530" s="245">
        <v>0</v>
      </c>
      <c r="R530" s="245">
        <f>Q530*H530</f>
        <v>0</v>
      </c>
      <c r="S530" s="245">
        <v>0</v>
      </c>
      <c r="T530" s="246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47" t="s">
        <v>232</v>
      </c>
      <c r="AT530" s="247" t="s">
        <v>135</v>
      </c>
      <c r="AU530" s="247" t="s">
        <v>92</v>
      </c>
      <c r="AY530" s="18" t="s">
        <v>133</v>
      </c>
      <c r="BE530" s="248">
        <f>IF(N530="základní",J530,0)</f>
        <v>0</v>
      </c>
      <c r="BF530" s="248">
        <f>IF(N530="snížená",J530,0)</f>
        <v>0</v>
      </c>
      <c r="BG530" s="248">
        <f>IF(N530="zákl. přenesená",J530,0)</f>
        <v>0</v>
      </c>
      <c r="BH530" s="248">
        <f>IF(N530="sníž. přenesená",J530,0)</f>
        <v>0</v>
      </c>
      <c r="BI530" s="248">
        <f>IF(N530="nulová",J530,0)</f>
        <v>0</v>
      </c>
      <c r="BJ530" s="18" t="s">
        <v>90</v>
      </c>
      <c r="BK530" s="248">
        <f>ROUND(I530*H530,2)</f>
        <v>0</v>
      </c>
      <c r="BL530" s="18" t="s">
        <v>232</v>
      </c>
      <c r="BM530" s="247" t="s">
        <v>848</v>
      </c>
    </row>
    <row r="531" spans="1:63" s="12" customFormat="1" ht="22.8" customHeight="1">
      <c r="A531" s="12"/>
      <c r="B531" s="220"/>
      <c r="C531" s="221"/>
      <c r="D531" s="222" t="s">
        <v>81</v>
      </c>
      <c r="E531" s="234" t="s">
        <v>849</v>
      </c>
      <c r="F531" s="234" t="s">
        <v>850</v>
      </c>
      <c r="G531" s="221"/>
      <c r="H531" s="221"/>
      <c r="I531" s="224"/>
      <c r="J531" s="235">
        <f>BK531</f>
        <v>0</v>
      </c>
      <c r="K531" s="221"/>
      <c r="L531" s="226"/>
      <c r="M531" s="227"/>
      <c r="N531" s="228"/>
      <c r="O531" s="228"/>
      <c r="P531" s="229">
        <f>SUM(P532:P542)</f>
        <v>0</v>
      </c>
      <c r="Q531" s="228"/>
      <c r="R531" s="229">
        <f>SUM(R532:R542)</f>
        <v>0.2924124</v>
      </c>
      <c r="S531" s="228"/>
      <c r="T531" s="230">
        <f>SUM(T532:T542)</f>
        <v>0</v>
      </c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R531" s="231" t="s">
        <v>92</v>
      </c>
      <c r="AT531" s="232" t="s">
        <v>81</v>
      </c>
      <c r="AU531" s="232" t="s">
        <v>90</v>
      </c>
      <c r="AY531" s="231" t="s">
        <v>133</v>
      </c>
      <c r="BK531" s="233">
        <f>SUM(BK532:BK542)</f>
        <v>0</v>
      </c>
    </row>
    <row r="532" spans="1:65" s="2" customFormat="1" ht="36" customHeight="1">
      <c r="A532" s="39"/>
      <c r="B532" s="40"/>
      <c r="C532" s="236" t="s">
        <v>851</v>
      </c>
      <c r="D532" s="236" t="s">
        <v>135</v>
      </c>
      <c r="E532" s="237" t="s">
        <v>852</v>
      </c>
      <c r="F532" s="238" t="s">
        <v>853</v>
      </c>
      <c r="G532" s="239" t="s">
        <v>138</v>
      </c>
      <c r="H532" s="240">
        <v>14.715</v>
      </c>
      <c r="I532" s="241"/>
      <c r="J532" s="242">
        <f>ROUND(I532*H532,2)</f>
        <v>0</v>
      </c>
      <c r="K532" s="238" t="s">
        <v>139</v>
      </c>
      <c r="L532" s="45"/>
      <c r="M532" s="243" t="s">
        <v>1</v>
      </c>
      <c r="N532" s="244" t="s">
        <v>47</v>
      </c>
      <c r="O532" s="92"/>
      <c r="P532" s="245">
        <f>O532*H532</f>
        <v>0</v>
      </c>
      <c r="Q532" s="245">
        <v>0.006</v>
      </c>
      <c r="R532" s="245">
        <f>Q532*H532</f>
        <v>0.08829000000000001</v>
      </c>
      <c r="S532" s="245">
        <v>0</v>
      </c>
      <c r="T532" s="246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47" t="s">
        <v>232</v>
      </c>
      <c r="AT532" s="247" t="s">
        <v>135</v>
      </c>
      <c r="AU532" s="247" t="s">
        <v>92</v>
      </c>
      <c r="AY532" s="18" t="s">
        <v>133</v>
      </c>
      <c r="BE532" s="248">
        <f>IF(N532="základní",J532,0)</f>
        <v>0</v>
      </c>
      <c r="BF532" s="248">
        <f>IF(N532="snížená",J532,0)</f>
        <v>0</v>
      </c>
      <c r="BG532" s="248">
        <f>IF(N532="zákl. přenesená",J532,0)</f>
        <v>0</v>
      </c>
      <c r="BH532" s="248">
        <f>IF(N532="sníž. přenesená",J532,0)</f>
        <v>0</v>
      </c>
      <c r="BI532" s="248">
        <f>IF(N532="nulová",J532,0)</f>
        <v>0</v>
      </c>
      <c r="BJ532" s="18" t="s">
        <v>90</v>
      </c>
      <c r="BK532" s="248">
        <f>ROUND(I532*H532,2)</f>
        <v>0</v>
      </c>
      <c r="BL532" s="18" t="s">
        <v>232</v>
      </c>
      <c r="BM532" s="247" t="s">
        <v>854</v>
      </c>
    </row>
    <row r="533" spans="1:51" s="13" customFormat="1" ht="12">
      <c r="A533" s="13"/>
      <c r="B533" s="253"/>
      <c r="C533" s="254"/>
      <c r="D533" s="249" t="s">
        <v>144</v>
      </c>
      <c r="E533" s="255" t="s">
        <v>1</v>
      </c>
      <c r="F533" s="256" t="s">
        <v>203</v>
      </c>
      <c r="G533" s="254"/>
      <c r="H533" s="255" t="s">
        <v>1</v>
      </c>
      <c r="I533" s="257"/>
      <c r="J533" s="254"/>
      <c r="K533" s="254"/>
      <c r="L533" s="258"/>
      <c r="M533" s="259"/>
      <c r="N533" s="260"/>
      <c r="O533" s="260"/>
      <c r="P533" s="260"/>
      <c r="Q533" s="260"/>
      <c r="R533" s="260"/>
      <c r="S533" s="260"/>
      <c r="T533" s="261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2" t="s">
        <v>144</v>
      </c>
      <c r="AU533" s="262" t="s">
        <v>92</v>
      </c>
      <c r="AV533" s="13" t="s">
        <v>90</v>
      </c>
      <c r="AW533" s="13" t="s">
        <v>37</v>
      </c>
      <c r="AX533" s="13" t="s">
        <v>82</v>
      </c>
      <c r="AY533" s="262" t="s">
        <v>133</v>
      </c>
    </row>
    <row r="534" spans="1:51" s="14" customFormat="1" ht="12">
      <c r="A534" s="14"/>
      <c r="B534" s="263"/>
      <c r="C534" s="264"/>
      <c r="D534" s="249" t="s">
        <v>144</v>
      </c>
      <c r="E534" s="265" t="s">
        <v>1</v>
      </c>
      <c r="F534" s="266" t="s">
        <v>764</v>
      </c>
      <c r="G534" s="264"/>
      <c r="H534" s="267">
        <v>6.825</v>
      </c>
      <c r="I534" s="268"/>
      <c r="J534" s="264"/>
      <c r="K534" s="264"/>
      <c r="L534" s="269"/>
      <c r="M534" s="270"/>
      <c r="N534" s="271"/>
      <c r="O534" s="271"/>
      <c r="P534" s="271"/>
      <c r="Q534" s="271"/>
      <c r="R534" s="271"/>
      <c r="S534" s="271"/>
      <c r="T534" s="272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73" t="s">
        <v>144</v>
      </c>
      <c r="AU534" s="273" t="s">
        <v>92</v>
      </c>
      <c r="AV534" s="14" t="s">
        <v>92</v>
      </c>
      <c r="AW534" s="14" t="s">
        <v>37</v>
      </c>
      <c r="AX534" s="14" t="s">
        <v>82</v>
      </c>
      <c r="AY534" s="273" t="s">
        <v>133</v>
      </c>
    </row>
    <row r="535" spans="1:51" s="14" customFormat="1" ht="12">
      <c r="A535" s="14"/>
      <c r="B535" s="263"/>
      <c r="C535" s="264"/>
      <c r="D535" s="249" t="s">
        <v>144</v>
      </c>
      <c r="E535" s="265" t="s">
        <v>1</v>
      </c>
      <c r="F535" s="266" t="s">
        <v>765</v>
      </c>
      <c r="G535" s="264"/>
      <c r="H535" s="267">
        <v>-0.81</v>
      </c>
      <c r="I535" s="268"/>
      <c r="J535" s="264"/>
      <c r="K535" s="264"/>
      <c r="L535" s="269"/>
      <c r="M535" s="270"/>
      <c r="N535" s="271"/>
      <c r="O535" s="271"/>
      <c r="P535" s="271"/>
      <c r="Q535" s="271"/>
      <c r="R535" s="271"/>
      <c r="S535" s="271"/>
      <c r="T535" s="272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3" t="s">
        <v>144</v>
      </c>
      <c r="AU535" s="273" t="s">
        <v>92</v>
      </c>
      <c r="AV535" s="14" t="s">
        <v>92</v>
      </c>
      <c r="AW535" s="14" t="s">
        <v>37</v>
      </c>
      <c r="AX535" s="14" t="s">
        <v>82</v>
      </c>
      <c r="AY535" s="273" t="s">
        <v>133</v>
      </c>
    </row>
    <row r="536" spans="1:51" s="14" customFormat="1" ht="12">
      <c r="A536" s="14"/>
      <c r="B536" s="263"/>
      <c r="C536" s="264"/>
      <c r="D536" s="249" t="s">
        <v>144</v>
      </c>
      <c r="E536" s="265" t="s">
        <v>1</v>
      </c>
      <c r="F536" s="266" t="s">
        <v>766</v>
      </c>
      <c r="G536" s="264"/>
      <c r="H536" s="267">
        <v>6.54</v>
      </c>
      <c r="I536" s="268"/>
      <c r="J536" s="264"/>
      <c r="K536" s="264"/>
      <c r="L536" s="269"/>
      <c r="M536" s="270"/>
      <c r="N536" s="271"/>
      <c r="O536" s="271"/>
      <c r="P536" s="271"/>
      <c r="Q536" s="271"/>
      <c r="R536" s="271"/>
      <c r="S536" s="271"/>
      <c r="T536" s="272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3" t="s">
        <v>144</v>
      </c>
      <c r="AU536" s="273" t="s">
        <v>92</v>
      </c>
      <c r="AV536" s="14" t="s">
        <v>92</v>
      </c>
      <c r="AW536" s="14" t="s">
        <v>37</v>
      </c>
      <c r="AX536" s="14" t="s">
        <v>82</v>
      </c>
      <c r="AY536" s="273" t="s">
        <v>133</v>
      </c>
    </row>
    <row r="537" spans="1:51" s="14" customFormat="1" ht="12">
      <c r="A537" s="14"/>
      <c r="B537" s="263"/>
      <c r="C537" s="264"/>
      <c r="D537" s="249" t="s">
        <v>144</v>
      </c>
      <c r="E537" s="265" t="s">
        <v>1</v>
      </c>
      <c r="F537" s="266" t="s">
        <v>767</v>
      </c>
      <c r="G537" s="264"/>
      <c r="H537" s="267">
        <v>2.16</v>
      </c>
      <c r="I537" s="268"/>
      <c r="J537" s="264"/>
      <c r="K537" s="264"/>
      <c r="L537" s="269"/>
      <c r="M537" s="270"/>
      <c r="N537" s="271"/>
      <c r="O537" s="271"/>
      <c r="P537" s="271"/>
      <c r="Q537" s="271"/>
      <c r="R537" s="271"/>
      <c r="S537" s="271"/>
      <c r="T537" s="272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3" t="s">
        <v>144</v>
      </c>
      <c r="AU537" s="273" t="s">
        <v>92</v>
      </c>
      <c r="AV537" s="14" t="s">
        <v>92</v>
      </c>
      <c r="AW537" s="14" t="s">
        <v>37</v>
      </c>
      <c r="AX537" s="14" t="s">
        <v>82</v>
      </c>
      <c r="AY537" s="273" t="s">
        <v>133</v>
      </c>
    </row>
    <row r="538" spans="1:51" s="15" customFormat="1" ht="12">
      <c r="A538" s="15"/>
      <c r="B538" s="274"/>
      <c r="C538" s="275"/>
      <c r="D538" s="249" t="s">
        <v>144</v>
      </c>
      <c r="E538" s="276" t="s">
        <v>1</v>
      </c>
      <c r="F538" s="277" t="s">
        <v>149</v>
      </c>
      <c r="G538" s="275"/>
      <c r="H538" s="278">
        <v>14.715</v>
      </c>
      <c r="I538" s="279"/>
      <c r="J538" s="275"/>
      <c r="K538" s="275"/>
      <c r="L538" s="280"/>
      <c r="M538" s="281"/>
      <c r="N538" s="282"/>
      <c r="O538" s="282"/>
      <c r="P538" s="282"/>
      <c r="Q538" s="282"/>
      <c r="R538" s="282"/>
      <c r="S538" s="282"/>
      <c r="T538" s="283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84" t="s">
        <v>144</v>
      </c>
      <c r="AU538" s="284" t="s">
        <v>92</v>
      </c>
      <c r="AV538" s="15" t="s">
        <v>140</v>
      </c>
      <c r="AW538" s="15" t="s">
        <v>37</v>
      </c>
      <c r="AX538" s="15" t="s">
        <v>90</v>
      </c>
      <c r="AY538" s="284" t="s">
        <v>133</v>
      </c>
    </row>
    <row r="539" spans="1:65" s="2" customFormat="1" ht="24" customHeight="1">
      <c r="A539" s="39"/>
      <c r="B539" s="40"/>
      <c r="C539" s="296" t="s">
        <v>855</v>
      </c>
      <c r="D539" s="296" t="s">
        <v>324</v>
      </c>
      <c r="E539" s="297" t="s">
        <v>856</v>
      </c>
      <c r="F539" s="298" t="s">
        <v>857</v>
      </c>
      <c r="G539" s="299" t="s">
        <v>138</v>
      </c>
      <c r="H539" s="300">
        <v>15.009</v>
      </c>
      <c r="I539" s="301"/>
      <c r="J539" s="302">
        <f>ROUND(I539*H539,2)</f>
        <v>0</v>
      </c>
      <c r="K539" s="298" t="s">
        <v>139</v>
      </c>
      <c r="L539" s="303"/>
      <c r="M539" s="304" t="s">
        <v>1</v>
      </c>
      <c r="N539" s="305" t="s">
        <v>47</v>
      </c>
      <c r="O539" s="92"/>
      <c r="P539" s="245">
        <f>O539*H539</f>
        <v>0</v>
      </c>
      <c r="Q539" s="245">
        <v>0.0136</v>
      </c>
      <c r="R539" s="245">
        <f>Q539*H539</f>
        <v>0.20412239999999998</v>
      </c>
      <c r="S539" s="245">
        <v>0</v>
      </c>
      <c r="T539" s="246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47" t="s">
        <v>337</v>
      </c>
      <c r="AT539" s="247" t="s">
        <v>324</v>
      </c>
      <c r="AU539" s="247" t="s">
        <v>92</v>
      </c>
      <c r="AY539" s="18" t="s">
        <v>133</v>
      </c>
      <c r="BE539" s="248">
        <f>IF(N539="základní",J539,0)</f>
        <v>0</v>
      </c>
      <c r="BF539" s="248">
        <f>IF(N539="snížená",J539,0)</f>
        <v>0</v>
      </c>
      <c r="BG539" s="248">
        <f>IF(N539="zákl. přenesená",J539,0)</f>
        <v>0</v>
      </c>
      <c r="BH539" s="248">
        <f>IF(N539="sníž. přenesená",J539,0)</f>
        <v>0</v>
      </c>
      <c r="BI539" s="248">
        <f>IF(N539="nulová",J539,0)</f>
        <v>0</v>
      </c>
      <c r="BJ539" s="18" t="s">
        <v>90</v>
      </c>
      <c r="BK539" s="248">
        <f>ROUND(I539*H539,2)</f>
        <v>0</v>
      </c>
      <c r="BL539" s="18" t="s">
        <v>232</v>
      </c>
      <c r="BM539" s="247" t="s">
        <v>858</v>
      </c>
    </row>
    <row r="540" spans="1:47" s="2" customFormat="1" ht="12">
      <c r="A540" s="39"/>
      <c r="B540" s="40"/>
      <c r="C540" s="41"/>
      <c r="D540" s="249" t="s">
        <v>142</v>
      </c>
      <c r="E540" s="41"/>
      <c r="F540" s="250" t="s">
        <v>859</v>
      </c>
      <c r="G540" s="41"/>
      <c r="H540" s="41"/>
      <c r="I540" s="145"/>
      <c r="J540" s="41"/>
      <c r="K540" s="41"/>
      <c r="L540" s="45"/>
      <c r="M540" s="251"/>
      <c r="N540" s="252"/>
      <c r="O540" s="92"/>
      <c r="P540" s="92"/>
      <c r="Q540" s="92"/>
      <c r="R540" s="92"/>
      <c r="S540" s="92"/>
      <c r="T540" s="93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142</v>
      </c>
      <c r="AU540" s="18" t="s">
        <v>92</v>
      </c>
    </row>
    <row r="541" spans="1:51" s="14" customFormat="1" ht="12">
      <c r="A541" s="14"/>
      <c r="B541" s="263"/>
      <c r="C541" s="264"/>
      <c r="D541" s="249" t="s">
        <v>144</v>
      </c>
      <c r="E541" s="264"/>
      <c r="F541" s="266" t="s">
        <v>860</v>
      </c>
      <c r="G541" s="264"/>
      <c r="H541" s="267">
        <v>15.009</v>
      </c>
      <c r="I541" s="268"/>
      <c r="J541" s="264"/>
      <c r="K541" s="264"/>
      <c r="L541" s="269"/>
      <c r="M541" s="270"/>
      <c r="N541" s="271"/>
      <c r="O541" s="271"/>
      <c r="P541" s="271"/>
      <c r="Q541" s="271"/>
      <c r="R541" s="271"/>
      <c r="S541" s="271"/>
      <c r="T541" s="272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73" t="s">
        <v>144</v>
      </c>
      <c r="AU541" s="273" t="s">
        <v>92</v>
      </c>
      <c r="AV541" s="14" t="s">
        <v>92</v>
      </c>
      <c r="AW541" s="14" t="s">
        <v>4</v>
      </c>
      <c r="AX541" s="14" t="s">
        <v>90</v>
      </c>
      <c r="AY541" s="273" t="s">
        <v>133</v>
      </c>
    </row>
    <row r="542" spans="1:65" s="2" customFormat="1" ht="36" customHeight="1">
      <c r="A542" s="39"/>
      <c r="B542" s="40"/>
      <c r="C542" s="236" t="s">
        <v>861</v>
      </c>
      <c r="D542" s="236" t="s">
        <v>135</v>
      </c>
      <c r="E542" s="237" t="s">
        <v>862</v>
      </c>
      <c r="F542" s="238" t="s">
        <v>863</v>
      </c>
      <c r="G542" s="239" t="s">
        <v>327</v>
      </c>
      <c r="H542" s="240">
        <v>0.292</v>
      </c>
      <c r="I542" s="241"/>
      <c r="J542" s="242">
        <f>ROUND(I542*H542,2)</f>
        <v>0</v>
      </c>
      <c r="K542" s="238" t="s">
        <v>139</v>
      </c>
      <c r="L542" s="45"/>
      <c r="M542" s="243" t="s">
        <v>1</v>
      </c>
      <c r="N542" s="244" t="s">
        <v>47</v>
      </c>
      <c r="O542" s="92"/>
      <c r="P542" s="245">
        <f>O542*H542</f>
        <v>0</v>
      </c>
      <c r="Q542" s="245">
        <v>0</v>
      </c>
      <c r="R542" s="245">
        <f>Q542*H542</f>
        <v>0</v>
      </c>
      <c r="S542" s="245">
        <v>0</v>
      </c>
      <c r="T542" s="246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47" t="s">
        <v>232</v>
      </c>
      <c r="AT542" s="247" t="s">
        <v>135</v>
      </c>
      <c r="AU542" s="247" t="s">
        <v>92</v>
      </c>
      <c r="AY542" s="18" t="s">
        <v>133</v>
      </c>
      <c r="BE542" s="248">
        <f>IF(N542="základní",J542,0)</f>
        <v>0</v>
      </c>
      <c r="BF542" s="248">
        <f>IF(N542="snížená",J542,0)</f>
        <v>0</v>
      </c>
      <c r="BG542" s="248">
        <f>IF(N542="zákl. přenesená",J542,0)</f>
        <v>0</v>
      </c>
      <c r="BH542" s="248">
        <f>IF(N542="sníž. přenesená",J542,0)</f>
        <v>0</v>
      </c>
      <c r="BI542" s="248">
        <f>IF(N542="nulová",J542,0)</f>
        <v>0</v>
      </c>
      <c r="BJ542" s="18" t="s">
        <v>90</v>
      </c>
      <c r="BK542" s="248">
        <f>ROUND(I542*H542,2)</f>
        <v>0</v>
      </c>
      <c r="BL542" s="18" t="s">
        <v>232</v>
      </c>
      <c r="BM542" s="247" t="s">
        <v>864</v>
      </c>
    </row>
    <row r="543" spans="1:63" s="12" customFormat="1" ht="25.9" customHeight="1">
      <c r="A543" s="12"/>
      <c r="B543" s="220"/>
      <c r="C543" s="221"/>
      <c r="D543" s="222" t="s">
        <v>81</v>
      </c>
      <c r="E543" s="223" t="s">
        <v>865</v>
      </c>
      <c r="F543" s="223" t="s">
        <v>866</v>
      </c>
      <c r="G543" s="221"/>
      <c r="H543" s="221"/>
      <c r="I543" s="224"/>
      <c r="J543" s="225">
        <f>BK543</f>
        <v>0</v>
      </c>
      <c r="K543" s="221"/>
      <c r="L543" s="226"/>
      <c r="M543" s="227"/>
      <c r="N543" s="228"/>
      <c r="O543" s="228"/>
      <c r="P543" s="229">
        <f>SUM(P544:P545)</f>
        <v>0</v>
      </c>
      <c r="Q543" s="228"/>
      <c r="R543" s="229">
        <f>SUM(R544:R545)</f>
        <v>0</v>
      </c>
      <c r="S543" s="228"/>
      <c r="T543" s="230">
        <f>SUM(T544:T545)</f>
        <v>0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31" t="s">
        <v>140</v>
      </c>
      <c r="AT543" s="232" t="s">
        <v>81</v>
      </c>
      <c r="AU543" s="232" t="s">
        <v>82</v>
      </c>
      <c r="AY543" s="231" t="s">
        <v>133</v>
      </c>
      <c r="BK543" s="233">
        <f>SUM(BK544:BK545)</f>
        <v>0</v>
      </c>
    </row>
    <row r="544" spans="1:65" s="2" customFormat="1" ht="16.5" customHeight="1">
      <c r="A544" s="39"/>
      <c r="B544" s="40"/>
      <c r="C544" s="236" t="s">
        <v>867</v>
      </c>
      <c r="D544" s="236" t="s">
        <v>135</v>
      </c>
      <c r="E544" s="237" t="s">
        <v>868</v>
      </c>
      <c r="F544" s="238" t="s">
        <v>869</v>
      </c>
      <c r="G544" s="239" t="s">
        <v>165</v>
      </c>
      <c r="H544" s="240">
        <v>80.6</v>
      </c>
      <c r="I544" s="241"/>
      <c r="J544" s="242">
        <f>ROUND(I544*H544,2)</f>
        <v>0</v>
      </c>
      <c r="K544" s="238" t="s">
        <v>1</v>
      </c>
      <c r="L544" s="45"/>
      <c r="M544" s="243" t="s">
        <v>1</v>
      </c>
      <c r="N544" s="244" t="s">
        <v>47</v>
      </c>
      <c r="O544" s="92"/>
      <c r="P544" s="245">
        <f>O544*H544</f>
        <v>0</v>
      </c>
      <c r="Q544" s="245">
        <v>0</v>
      </c>
      <c r="R544" s="245">
        <f>Q544*H544</f>
        <v>0</v>
      </c>
      <c r="S544" s="245">
        <v>0</v>
      </c>
      <c r="T544" s="246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47" t="s">
        <v>870</v>
      </c>
      <c r="AT544" s="247" t="s">
        <v>135</v>
      </c>
      <c r="AU544" s="247" t="s">
        <v>90</v>
      </c>
      <c r="AY544" s="18" t="s">
        <v>133</v>
      </c>
      <c r="BE544" s="248">
        <f>IF(N544="základní",J544,0)</f>
        <v>0</v>
      </c>
      <c r="BF544" s="248">
        <f>IF(N544="snížená",J544,0)</f>
        <v>0</v>
      </c>
      <c r="BG544" s="248">
        <f>IF(N544="zákl. přenesená",J544,0)</f>
        <v>0</v>
      </c>
      <c r="BH544" s="248">
        <f>IF(N544="sníž. přenesená",J544,0)</f>
        <v>0</v>
      </c>
      <c r="BI544" s="248">
        <f>IF(N544="nulová",J544,0)</f>
        <v>0</v>
      </c>
      <c r="BJ544" s="18" t="s">
        <v>90</v>
      </c>
      <c r="BK544" s="248">
        <f>ROUND(I544*H544,2)</f>
        <v>0</v>
      </c>
      <c r="BL544" s="18" t="s">
        <v>870</v>
      </c>
      <c r="BM544" s="247" t="s">
        <v>871</v>
      </c>
    </row>
    <row r="545" spans="1:65" s="2" customFormat="1" ht="16.5" customHeight="1">
      <c r="A545" s="39"/>
      <c r="B545" s="40"/>
      <c r="C545" s="236" t="s">
        <v>872</v>
      </c>
      <c r="D545" s="236" t="s">
        <v>135</v>
      </c>
      <c r="E545" s="237" t="s">
        <v>873</v>
      </c>
      <c r="F545" s="238" t="s">
        <v>874</v>
      </c>
      <c r="G545" s="239" t="s">
        <v>875</v>
      </c>
      <c r="H545" s="240">
        <v>1</v>
      </c>
      <c r="I545" s="241"/>
      <c r="J545" s="242">
        <f>ROUND(I545*H545,2)</f>
        <v>0</v>
      </c>
      <c r="K545" s="238" t="s">
        <v>1</v>
      </c>
      <c r="L545" s="45"/>
      <c r="M545" s="306" t="s">
        <v>1</v>
      </c>
      <c r="N545" s="307" t="s">
        <v>47</v>
      </c>
      <c r="O545" s="308"/>
      <c r="P545" s="309">
        <f>O545*H545</f>
        <v>0</v>
      </c>
      <c r="Q545" s="309">
        <v>0</v>
      </c>
      <c r="R545" s="309">
        <f>Q545*H545</f>
        <v>0</v>
      </c>
      <c r="S545" s="309">
        <v>0</v>
      </c>
      <c r="T545" s="310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47" t="s">
        <v>870</v>
      </c>
      <c r="AT545" s="247" t="s">
        <v>135</v>
      </c>
      <c r="AU545" s="247" t="s">
        <v>90</v>
      </c>
      <c r="AY545" s="18" t="s">
        <v>133</v>
      </c>
      <c r="BE545" s="248">
        <f>IF(N545="základní",J545,0)</f>
        <v>0</v>
      </c>
      <c r="BF545" s="248">
        <f>IF(N545="snížená",J545,0)</f>
        <v>0</v>
      </c>
      <c r="BG545" s="248">
        <f>IF(N545="zákl. přenesená",J545,0)</f>
        <v>0</v>
      </c>
      <c r="BH545" s="248">
        <f>IF(N545="sníž. přenesená",J545,0)</f>
        <v>0</v>
      </c>
      <c r="BI545" s="248">
        <f>IF(N545="nulová",J545,0)</f>
        <v>0</v>
      </c>
      <c r="BJ545" s="18" t="s">
        <v>90</v>
      </c>
      <c r="BK545" s="248">
        <f>ROUND(I545*H545,2)</f>
        <v>0</v>
      </c>
      <c r="BL545" s="18" t="s">
        <v>870</v>
      </c>
      <c r="BM545" s="247" t="s">
        <v>876</v>
      </c>
    </row>
    <row r="546" spans="1:31" s="2" customFormat="1" ht="6.95" customHeight="1">
      <c r="A546" s="39"/>
      <c r="B546" s="67"/>
      <c r="C546" s="68"/>
      <c r="D546" s="68"/>
      <c r="E546" s="68"/>
      <c r="F546" s="68"/>
      <c r="G546" s="68"/>
      <c r="H546" s="68"/>
      <c r="I546" s="184"/>
      <c r="J546" s="68"/>
      <c r="K546" s="68"/>
      <c r="L546" s="45"/>
      <c r="M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</row>
  </sheetData>
  <sheetProtection password="CC35" sheet="1" objects="1" scenarios="1" formatColumns="0" formatRows="0" autoFilter="0"/>
  <autoFilter ref="C129:K545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92</v>
      </c>
    </row>
    <row r="4" spans="2:46" s="1" customFormat="1" ht="24.95" customHeight="1">
      <c r="B4" s="21"/>
      <c r="D4" s="141" t="s">
        <v>96</v>
      </c>
      <c r="I4" s="137"/>
      <c r="L4" s="21"/>
      <c r="M4" s="142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3" t="s">
        <v>16</v>
      </c>
      <c r="I6" s="137"/>
      <c r="L6" s="21"/>
    </row>
    <row r="7" spans="2:12" s="1" customFormat="1" ht="16.5" customHeight="1">
      <c r="B7" s="21"/>
      <c r="E7" s="144" t="str">
        <f>'Rekapitulace stavby'!K6</f>
        <v>Výstavba kanalizace Kosmonosy západ - ulice Debřská - vodovod</v>
      </c>
      <c r="F7" s="143"/>
      <c r="G7" s="143"/>
      <c r="H7" s="143"/>
      <c r="I7" s="137"/>
      <c r="L7" s="21"/>
    </row>
    <row r="8" spans="1:31" s="2" customFormat="1" ht="12" customHeight="1">
      <c r="A8" s="39"/>
      <c r="B8" s="45"/>
      <c r="C8" s="39"/>
      <c r="D8" s="143" t="s">
        <v>97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877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47" t="s">
        <v>1</v>
      </c>
      <c r="G11" s="39"/>
      <c r="H11" s="39"/>
      <c r="I11" s="148" t="s">
        <v>20</v>
      </c>
      <c r="J11" s="147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47" t="s">
        <v>22</v>
      </c>
      <c r="G12" s="39"/>
      <c r="H12" s="39"/>
      <c r="I12" s="148" t="s">
        <v>23</v>
      </c>
      <c r="J12" s="149" t="str">
        <f>'Rekapitulace stavby'!AN8</f>
        <v>7. 2. 2019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8" t="s">
        <v>26</v>
      </c>
      <c r="J14" s="147" t="s">
        <v>27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7" t="s">
        <v>28</v>
      </c>
      <c r="F15" s="39"/>
      <c r="G15" s="39"/>
      <c r="H15" s="39"/>
      <c r="I15" s="148" t="s">
        <v>29</v>
      </c>
      <c r="J15" s="147" t="s">
        <v>30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31</v>
      </c>
      <c r="E17" s="39"/>
      <c r="F17" s="39"/>
      <c r="G17" s="39"/>
      <c r="H17" s="39"/>
      <c r="I17" s="148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33</v>
      </c>
      <c r="E20" s="39"/>
      <c r="F20" s="39"/>
      <c r="G20" s="39"/>
      <c r="H20" s="39"/>
      <c r="I20" s="148" t="s">
        <v>26</v>
      </c>
      <c r="J20" s="147" t="s">
        <v>34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7" t="s">
        <v>35</v>
      </c>
      <c r="F21" s="39"/>
      <c r="G21" s="39"/>
      <c r="H21" s="39"/>
      <c r="I21" s="148" t="s">
        <v>29</v>
      </c>
      <c r="J21" s="147" t="s">
        <v>36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38</v>
      </c>
      <c r="E23" s="39"/>
      <c r="F23" s="39"/>
      <c r="G23" s="39"/>
      <c r="H23" s="39"/>
      <c r="I23" s="148" t="s">
        <v>26</v>
      </c>
      <c r="J23" s="147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7" t="s">
        <v>39</v>
      </c>
      <c r="F24" s="39"/>
      <c r="G24" s="39"/>
      <c r="H24" s="39"/>
      <c r="I24" s="148" t="s">
        <v>29</v>
      </c>
      <c r="J24" s="147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40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89.25" customHeight="1">
      <c r="A27" s="150"/>
      <c r="B27" s="151"/>
      <c r="C27" s="150"/>
      <c r="D27" s="150"/>
      <c r="E27" s="152" t="s">
        <v>41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7" t="s">
        <v>42</v>
      </c>
      <c r="E30" s="39"/>
      <c r="F30" s="39"/>
      <c r="G30" s="39"/>
      <c r="H30" s="39"/>
      <c r="I30" s="145"/>
      <c r="J30" s="158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9" t="s">
        <v>44</v>
      </c>
      <c r="G32" s="39"/>
      <c r="H32" s="39"/>
      <c r="I32" s="160" t="s">
        <v>43</v>
      </c>
      <c r="J32" s="159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46</v>
      </c>
      <c r="E33" s="143" t="s">
        <v>47</v>
      </c>
      <c r="F33" s="162">
        <f>ROUND((SUM(BE122:BE179)),2)</f>
        <v>0</v>
      </c>
      <c r="G33" s="39"/>
      <c r="H33" s="39"/>
      <c r="I33" s="163">
        <v>0.21</v>
      </c>
      <c r="J33" s="162">
        <f>ROUND(((SUM(BE122:BE179))*I33),2)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48</v>
      </c>
      <c r="F34" s="162">
        <f>ROUND((SUM(BF122:BF179)),2)</f>
        <v>0</v>
      </c>
      <c r="G34" s="39"/>
      <c r="H34" s="39"/>
      <c r="I34" s="163">
        <v>0.15</v>
      </c>
      <c r="J34" s="162">
        <f>ROUND(((SUM(BF122:BF179))*I34),2)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49</v>
      </c>
      <c r="F35" s="162">
        <f>ROUND((SUM(BG122:BG179)),2)</f>
        <v>0</v>
      </c>
      <c r="G35" s="39"/>
      <c r="H35" s="39"/>
      <c r="I35" s="163">
        <v>0.21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50</v>
      </c>
      <c r="F36" s="162">
        <f>ROUND((SUM(BH122:BH179)),2)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51</v>
      </c>
      <c r="F37" s="162">
        <f>ROUND((SUM(BI122:BI179)),2)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4"/>
      <c r="D39" s="165" t="s">
        <v>52</v>
      </c>
      <c r="E39" s="166"/>
      <c r="F39" s="166"/>
      <c r="G39" s="167" t="s">
        <v>53</v>
      </c>
      <c r="H39" s="168" t="s">
        <v>54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2" t="s">
        <v>55</v>
      </c>
      <c r="E50" s="173"/>
      <c r="F50" s="173"/>
      <c r="G50" s="172" t="s">
        <v>56</v>
      </c>
      <c r="H50" s="173"/>
      <c r="I50" s="174"/>
      <c r="J50" s="173"/>
      <c r="K50" s="17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57</v>
      </c>
      <c r="E61" s="176"/>
      <c r="F61" s="177" t="s">
        <v>58</v>
      </c>
      <c r="G61" s="175" t="s">
        <v>57</v>
      </c>
      <c r="H61" s="176"/>
      <c r="I61" s="178"/>
      <c r="J61" s="179" t="s">
        <v>58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2" t="s">
        <v>59</v>
      </c>
      <c r="E65" s="180"/>
      <c r="F65" s="180"/>
      <c r="G65" s="172" t="s">
        <v>60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57</v>
      </c>
      <c r="E76" s="176"/>
      <c r="F76" s="177" t="s">
        <v>58</v>
      </c>
      <c r="G76" s="175" t="s">
        <v>57</v>
      </c>
      <c r="H76" s="176"/>
      <c r="I76" s="178"/>
      <c r="J76" s="179" t="s">
        <v>58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8" t="str">
        <f>E7</f>
        <v>Výstavba kanalizace Kosmonosy západ - ulice Debřská - vodovod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Vedlejší a ostaní náklady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Kosmonosy</v>
      </c>
      <c r="G89" s="41"/>
      <c r="H89" s="41"/>
      <c r="I89" s="148" t="s">
        <v>23</v>
      </c>
      <c r="J89" s="80" t="str">
        <f>IF(J12="","",J12)</f>
        <v>7. 2. 2019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25</v>
      </c>
      <c r="D91" s="41"/>
      <c r="E91" s="41"/>
      <c r="F91" s="28" t="str">
        <f>E15</f>
        <v>Vodovody a kanalizace Mladá Boleslav, a.s.</v>
      </c>
      <c r="G91" s="41"/>
      <c r="H91" s="41"/>
      <c r="I91" s="148" t="s">
        <v>33</v>
      </c>
      <c r="J91" s="37" t="str">
        <f>E21</f>
        <v>ŠINDLAR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31</v>
      </c>
      <c r="D92" s="41"/>
      <c r="E92" s="41"/>
      <c r="F92" s="28" t="str">
        <f>IF(E18="","",E18)</f>
        <v>Vyplň údaj</v>
      </c>
      <c r="G92" s="41"/>
      <c r="H92" s="41"/>
      <c r="I92" s="148" t="s">
        <v>38</v>
      </c>
      <c r="J92" s="37" t="str">
        <f>E24</f>
        <v>Roman Bárta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100</v>
      </c>
      <c r="D94" s="190"/>
      <c r="E94" s="190"/>
      <c r="F94" s="190"/>
      <c r="G94" s="190"/>
      <c r="H94" s="190"/>
      <c r="I94" s="191"/>
      <c r="J94" s="192" t="s">
        <v>101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102</v>
      </c>
      <c r="D96" s="41"/>
      <c r="E96" s="41"/>
      <c r="F96" s="41"/>
      <c r="G96" s="41"/>
      <c r="H96" s="41"/>
      <c r="I96" s="145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94"/>
      <c r="C97" s="195"/>
      <c r="D97" s="196" t="s">
        <v>878</v>
      </c>
      <c r="E97" s="197"/>
      <c r="F97" s="197"/>
      <c r="G97" s="197"/>
      <c r="H97" s="197"/>
      <c r="I97" s="198"/>
      <c r="J97" s="199">
        <f>J123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1"/>
      <c r="C98" s="202"/>
      <c r="D98" s="203" t="s">
        <v>879</v>
      </c>
      <c r="E98" s="204"/>
      <c r="F98" s="204"/>
      <c r="G98" s="204"/>
      <c r="H98" s="204"/>
      <c r="I98" s="205"/>
      <c r="J98" s="206">
        <f>J124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94"/>
      <c r="C99" s="195"/>
      <c r="D99" s="196" t="s">
        <v>880</v>
      </c>
      <c r="E99" s="197"/>
      <c r="F99" s="197"/>
      <c r="G99" s="197"/>
      <c r="H99" s="197"/>
      <c r="I99" s="198"/>
      <c r="J99" s="199">
        <f>J129</f>
        <v>0</v>
      </c>
      <c r="K99" s="195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1"/>
      <c r="C100" s="202"/>
      <c r="D100" s="203" t="s">
        <v>881</v>
      </c>
      <c r="E100" s="204"/>
      <c r="F100" s="204"/>
      <c r="G100" s="204"/>
      <c r="H100" s="204"/>
      <c r="I100" s="205"/>
      <c r="J100" s="206">
        <f>J130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202"/>
      <c r="D101" s="203" t="s">
        <v>882</v>
      </c>
      <c r="E101" s="204"/>
      <c r="F101" s="204"/>
      <c r="G101" s="204"/>
      <c r="H101" s="204"/>
      <c r="I101" s="205"/>
      <c r="J101" s="206">
        <f>J151</f>
        <v>0</v>
      </c>
      <c r="K101" s="202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202"/>
      <c r="D102" s="203" t="s">
        <v>883</v>
      </c>
      <c r="E102" s="204"/>
      <c r="F102" s="204"/>
      <c r="G102" s="204"/>
      <c r="H102" s="204"/>
      <c r="I102" s="205"/>
      <c r="J102" s="206">
        <f>J178</f>
        <v>0</v>
      </c>
      <c r="K102" s="20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45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184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187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118</v>
      </c>
      <c r="D109" s="41"/>
      <c r="E109" s="41"/>
      <c r="F109" s="41"/>
      <c r="G109" s="41"/>
      <c r="H109" s="41"/>
      <c r="I109" s="14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4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14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8" t="str">
        <f>E7</f>
        <v>Výstavba kanalizace Kosmonosy západ - ulice Debřská - vodovod</v>
      </c>
      <c r="F112" s="33"/>
      <c r="G112" s="33"/>
      <c r="H112" s="33"/>
      <c r="I112" s="14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97</v>
      </c>
      <c r="D113" s="41"/>
      <c r="E113" s="41"/>
      <c r="F113" s="41"/>
      <c r="G113" s="41"/>
      <c r="H113" s="41"/>
      <c r="I113" s="14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02 - Vedlejší a ostaní náklady</v>
      </c>
      <c r="F114" s="41"/>
      <c r="G114" s="41"/>
      <c r="H114" s="41"/>
      <c r="I114" s="14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21</v>
      </c>
      <c r="D116" s="41"/>
      <c r="E116" s="41"/>
      <c r="F116" s="28" t="str">
        <f>F12</f>
        <v>Kosmonosy</v>
      </c>
      <c r="G116" s="41"/>
      <c r="H116" s="41"/>
      <c r="I116" s="148" t="s">
        <v>23</v>
      </c>
      <c r="J116" s="80" t="str">
        <f>IF(J12="","",J12)</f>
        <v>7. 2. 2019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4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25</v>
      </c>
      <c r="D118" s="41"/>
      <c r="E118" s="41"/>
      <c r="F118" s="28" t="str">
        <f>E15</f>
        <v>Vodovody a kanalizace Mladá Boleslav, a.s.</v>
      </c>
      <c r="G118" s="41"/>
      <c r="H118" s="41"/>
      <c r="I118" s="148" t="s">
        <v>33</v>
      </c>
      <c r="J118" s="37" t="str">
        <f>E21</f>
        <v>ŠINDLAR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31</v>
      </c>
      <c r="D119" s="41"/>
      <c r="E119" s="41"/>
      <c r="F119" s="28" t="str">
        <f>IF(E18="","",E18)</f>
        <v>Vyplň údaj</v>
      </c>
      <c r="G119" s="41"/>
      <c r="H119" s="41"/>
      <c r="I119" s="148" t="s">
        <v>38</v>
      </c>
      <c r="J119" s="37" t="str">
        <f>E24</f>
        <v>Roman Bárta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14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8"/>
      <c r="B121" s="209"/>
      <c r="C121" s="210" t="s">
        <v>119</v>
      </c>
      <c r="D121" s="211" t="s">
        <v>67</v>
      </c>
      <c r="E121" s="211" t="s">
        <v>63</v>
      </c>
      <c r="F121" s="211" t="s">
        <v>64</v>
      </c>
      <c r="G121" s="211" t="s">
        <v>120</v>
      </c>
      <c r="H121" s="211" t="s">
        <v>121</v>
      </c>
      <c r="I121" s="212" t="s">
        <v>122</v>
      </c>
      <c r="J121" s="211" t="s">
        <v>101</v>
      </c>
      <c r="K121" s="213" t="s">
        <v>123</v>
      </c>
      <c r="L121" s="214"/>
      <c r="M121" s="101" t="s">
        <v>1</v>
      </c>
      <c r="N121" s="102" t="s">
        <v>46</v>
      </c>
      <c r="O121" s="102" t="s">
        <v>124</v>
      </c>
      <c r="P121" s="102" t="s">
        <v>125</v>
      </c>
      <c r="Q121" s="102" t="s">
        <v>126</v>
      </c>
      <c r="R121" s="102" t="s">
        <v>127</v>
      </c>
      <c r="S121" s="102" t="s">
        <v>128</v>
      </c>
      <c r="T121" s="103" t="s">
        <v>129</v>
      </c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</row>
    <row r="122" spans="1:63" s="2" customFormat="1" ht="22.8" customHeight="1">
      <c r="A122" s="39"/>
      <c r="B122" s="40"/>
      <c r="C122" s="108" t="s">
        <v>130</v>
      </c>
      <c r="D122" s="41"/>
      <c r="E122" s="41"/>
      <c r="F122" s="41"/>
      <c r="G122" s="41"/>
      <c r="H122" s="41"/>
      <c r="I122" s="145"/>
      <c r="J122" s="215">
        <f>BK122</f>
        <v>0</v>
      </c>
      <c r="K122" s="41"/>
      <c r="L122" s="45"/>
      <c r="M122" s="104"/>
      <c r="N122" s="216"/>
      <c r="O122" s="105"/>
      <c r="P122" s="217">
        <f>P123+P129</f>
        <v>0</v>
      </c>
      <c r="Q122" s="105"/>
      <c r="R122" s="217">
        <f>R123+R129</f>
        <v>0</v>
      </c>
      <c r="S122" s="105"/>
      <c r="T122" s="218">
        <f>T123+T129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81</v>
      </c>
      <c r="AU122" s="18" t="s">
        <v>103</v>
      </c>
      <c r="BK122" s="219">
        <f>BK123+BK129</f>
        <v>0</v>
      </c>
    </row>
    <row r="123" spans="1:63" s="12" customFormat="1" ht="25.9" customHeight="1">
      <c r="A123" s="12"/>
      <c r="B123" s="220"/>
      <c r="C123" s="221"/>
      <c r="D123" s="222" t="s">
        <v>81</v>
      </c>
      <c r="E123" s="223" t="s">
        <v>884</v>
      </c>
      <c r="F123" s="223" t="s">
        <v>885</v>
      </c>
      <c r="G123" s="221"/>
      <c r="H123" s="221"/>
      <c r="I123" s="224"/>
      <c r="J123" s="225">
        <f>BK123</f>
        <v>0</v>
      </c>
      <c r="K123" s="221"/>
      <c r="L123" s="226"/>
      <c r="M123" s="227"/>
      <c r="N123" s="228"/>
      <c r="O123" s="228"/>
      <c r="P123" s="229">
        <f>P124</f>
        <v>0</v>
      </c>
      <c r="Q123" s="228"/>
      <c r="R123" s="229">
        <f>R124</f>
        <v>0</v>
      </c>
      <c r="S123" s="228"/>
      <c r="T123" s="23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1" t="s">
        <v>140</v>
      </c>
      <c r="AT123" s="232" t="s">
        <v>81</v>
      </c>
      <c r="AU123" s="232" t="s">
        <v>82</v>
      </c>
      <c r="AY123" s="231" t="s">
        <v>133</v>
      </c>
      <c r="BK123" s="233">
        <f>BK124</f>
        <v>0</v>
      </c>
    </row>
    <row r="124" spans="1:63" s="12" customFormat="1" ht="22.8" customHeight="1">
      <c r="A124" s="12"/>
      <c r="B124" s="220"/>
      <c r="C124" s="221"/>
      <c r="D124" s="222" t="s">
        <v>81</v>
      </c>
      <c r="E124" s="234" t="s">
        <v>886</v>
      </c>
      <c r="F124" s="234" t="s">
        <v>866</v>
      </c>
      <c r="G124" s="221"/>
      <c r="H124" s="221"/>
      <c r="I124" s="224"/>
      <c r="J124" s="235">
        <f>BK124</f>
        <v>0</v>
      </c>
      <c r="K124" s="221"/>
      <c r="L124" s="226"/>
      <c r="M124" s="227"/>
      <c r="N124" s="228"/>
      <c r="O124" s="228"/>
      <c r="P124" s="229">
        <f>SUM(P125:P128)</f>
        <v>0</v>
      </c>
      <c r="Q124" s="228"/>
      <c r="R124" s="229">
        <f>SUM(R125:R128)</f>
        <v>0</v>
      </c>
      <c r="S124" s="228"/>
      <c r="T124" s="230">
        <f>SUM(T125:T128)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1" t="s">
        <v>140</v>
      </c>
      <c r="AT124" s="232" t="s">
        <v>81</v>
      </c>
      <c r="AU124" s="232" t="s">
        <v>90</v>
      </c>
      <c r="AY124" s="231" t="s">
        <v>133</v>
      </c>
      <c r="BK124" s="233">
        <f>SUM(BK125:BK128)</f>
        <v>0</v>
      </c>
    </row>
    <row r="125" spans="1:65" s="2" customFormat="1" ht="16.5" customHeight="1">
      <c r="A125" s="39"/>
      <c r="B125" s="40"/>
      <c r="C125" s="236" t="s">
        <v>90</v>
      </c>
      <c r="D125" s="236" t="s">
        <v>135</v>
      </c>
      <c r="E125" s="237" t="s">
        <v>887</v>
      </c>
      <c r="F125" s="238" t="s">
        <v>888</v>
      </c>
      <c r="G125" s="239" t="s">
        <v>889</v>
      </c>
      <c r="H125" s="240">
        <v>4</v>
      </c>
      <c r="I125" s="241"/>
      <c r="J125" s="242">
        <f>ROUND(I125*H125,2)</f>
        <v>0</v>
      </c>
      <c r="K125" s="238" t="s">
        <v>139</v>
      </c>
      <c r="L125" s="45"/>
      <c r="M125" s="243" t="s">
        <v>1</v>
      </c>
      <c r="N125" s="244" t="s">
        <v>47</v>
      </c>
      <c r="O125" s="92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7" t="s">
        <v>890</v>
      </c>
      <c r="AT125" s="247" t="s">
        <v>135</v>
      </c>
      <c r="AU125" s="247" t="s">
        <v>92</v>
      </c>
      <c r="AY125" s="18" t="s">
        <v>133</v>
      </c>
      <c r="BE125" s="248">
        <f>IF(N125="základní",J125,0)</f>
        <v>0</v>
      </c>
      <c r="BF125" s="248">
        <f>IF(N125="snížená",J125,0)</f>
        <v>0</v>
      </c>
      <c r="BG125" s="248">
        <f>IF(N125="zákl. přenesená",J125,0)</f>
        <v>0</v>
      </c>
      <c r="BH125" s="248">
        <f>IF(N125="sníž. přenesená",J125,0)</f>
        <v>0</v>
      </c>
      <c r="BI125" s="248">
        <f>IF(N125="nulová",J125,0)</f>
        <v>0</v>
      </c>
      <c r="BJ125" s="18" t="s">
        <v>90</v>
      </c>
      <c r="BK125" s="248">
        <f>ROUND(I125*H125,2)</f>
        <v>0</v>
      </c>
      <c r="BL125" s="18" t="s">
        <v>890</v>
      </c>
      <c r="BM125" s="247" t="s">
        <v>891</v>
      </c>
    </row>
    <row r="126" spans="1:51" s="13" customFormat="1" ht="12">
      <c r="A126" s="13"/>
      <c r="B126" s="253"/>
      <c r="C126" s="254"/>
      <c r="D126" s="249" t="s">
        <v>144</v>
      </c>
      <c r="E126" s="255" t="s">
        <v>1</v>
      </c>
      <c r="F126" s="256" t="s">
        <v>892</v>
      </c>
      <c r="G126" s="254"/>
      <c r="H126" s="255" t="s">
        <v>1</v>
      </c>
      <c r="I126" s="257"/>
      <c r="J126" s="254"/>
      <c r="K126" s="254"/>
      <c r="L126" s="258"/>
      <c r="M126" s="259"/>
      <c r="N126" s="260"/>
      <c r="O126" s="260"/>
      <c r="P126" s="260"/>
      <c r="Q126" s="260"/>
      <c r="R126" s="260"/>
      <c r="S126" s="260"/>
      <c r="T126" s="26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2" t="s">
        <v>144</v>
      </c>
      <c r="AU126" s="262" t="s">
        <v>92</v>
      </c>
      <c r="AV126" s="13" t="s">
        <v>90</v>
      </c>
      <c r="AW126" s="13" t="s">
        <v>37</v>
      </c>
      <c r="AX126" s="13" t="s">
        <v>82</v>
      </c>
      <c r="AY126" s="262" t="s">
        <v>133</v>
      </c>
    </row>
    <row r="127" spans="1:51" s="13" customFormat="1" ht="12">
      <c r="A127" s="13"/>
      <c r="B127" s="253"/>
      <c r="C127" s="254"/>
      <c r="D127" s="249" t="s">
        <v>144</v>
      </c>
      <c r="E127" s="255" t="s">
        <v>1</v>
      </c>
      <c r="F127" s="256" t="s">
        <v>893</v>
      </c>
      <c r="G127" s="254"/>
      <c r="H127" s="255" t="s">
        <v>1</v>
      </c>
      <c r="I127" s="257"/>
      <c r="J127" s="254"/>
      <c r="K127" s="254"/>
      <c r="L127" s="258"/>
      <c r="M127" s="259"/>
      <c r="N127" s="260"/>
      <c r="O127" s="260"/>
      <c r="P127" s="260"/>
      <c r="Q127" s="260"/>
      <c r="R127" s="260"/>
      <c r="S127" s="260"/>
      <c r="T127" s="26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2" t="s">
        <v>144</v>
      </c>
      <c r="AU127" s="262" t="s">
        <v>92</v>
      </c>
      <c r="AV127" s="13" t="s">
        <v>90</v>
      </c>
      <c r="AW127" s="13" t="s">
        <v>37</v>
      </c>
      <c r="AX127" s="13" t="s">
        <v>82</v>
      </c>
      <c r="AY127" s="262" t="s">
        <v>133</v>
      </c>
    </row>
    <row r="128" spans="1:51" s="14" customFormat="1" ht="12">
      <c r="A128" s="14"/>
      <c r="B128" s="263"/>
      <c r="C128" s="264"/>
      <c r="D128" s="249" t="s">
        <v>144</v>
      </c>
      <c r="E128" s="265" t="s">
        <v>1</v>
      </c>
      <c r="F128" s="266" t="s">
        <v>140</v>
      </c>
      <c r="G128" s="264"/>
      <c r="H128" s="267">
        <v>4</v>
      </c>
      <c r="I128" s="268"/>
      <c r="J128" s="264"/>
      <c r="K128" s="264"/>
      <c r="L128" s="269"/>
      <c r="M128" s="270"/>
      <c r="N128" s="271"/>
      <c r="O128" s="271"/>
      <c r="P128" s="271"/>
      <c r="Q128" s="271"/>
      <c r="R128" s="271"/>
      <c r="S128" s="271"/>
      <c r="T128" s="27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73" t="s">
        <v>144</v>
      </c>
      <c r="AU128" s="273" t="s">
        <v>92</v>
      </c>
      <c r="AV128" s="14" t="s">
        <v>92</v>
      </c>
      <c r="AW128" s="14" t="s">
        <v>37</v>
      </c>
      <c r="AX128" s="14" t="s">
        <v>90</v>
      </c>
      <c r="AY128" s="273" t="s">
        <v>133</v>
      </c>
    </row>
    <row r="129" spans="1:63" s="12" customFormat="1" ht="25.9" customHeight="1">
      <c r="A129" s="12"/>
      <c r="B129" s="220"/>
      <c r="C129" s="221"/>
      <c r="D129" s="222" t="s">
        <v>81</v>
      </c>
      <c r="E129" s="223" t="s">
        <v>894</v>
      </c>
      <c r="F129" s="223" t="s">
        <v>895</v>
      </c>
      <c r="G129" s="221"/>
      <c r="H129" s="221"/>
      <c r="I129" s="224"/>
      <c r="J129" s="225">
        <f>BK129</f>
        <v>0</v>
      </c>
      <c r="K129" s="221"/>
      <c r="L129" s="226"/>
      <c r="M129" s="227"/>
      <c r="N129" s="228"/>
      <c r="O129" s="228"/>
      <c r="P129" s="229">
        <f>P130+P151+P178</f>
        <v>0</v>
      </c>
      <c r="Q129" s="228"/>
      <c r="R129" s="229">
        <f>R130+R151+R178</f>
        <v>0</v>
      </c>
      <c r="S129" s="228"/>
      <c r="T129" s="230">
        <f>T130+T151+T178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1" t="s">
        <v>170</v>
      </c>
      <c r="AT129" s="232" t="s">
        <v>81</v>
      </c>
      <c r="AU129" s="232" t="s">
        <v>82</v>
      </c>
      <c r="AY129" s="231" t="s">
        <v>133</v>
      </c>
      <c r="BK129" s="233">
        <f>BK130+BK151+BK178</f>
        <v>0</v>
      </c>
    </row>
    <row r="130" spans="1:63" s="12" customFormat="1" ht="22.8" customHeight="1">
      <c r="A130" s="12"/>
      <c r="B130" s="220"/>
      <c r="C130" s="221"/>
      <c r="D130" s="222" t="s">
        <v>81</v>
      </c>
      <c r="E130" s="234" t="s">
        <v>896</v>
      </c>
      <c r="F130" s="234" t="s">
        <v>897</v>
      </c>
      <c r="G130" s="221"/>
      <c r="H130" s="221"/>
      <c r="I130" s="224"/>
      <c r="J130" s="235">
        <f>BK130</f>
        <v>0</v>
      </c>
      <c r="K130" s="221"/>
      <c r="L130" s="226"/>
      <c r="M130" s="227"/>
      <c r="N130" s="228"/>
      <c r="O130" s="228"/>
      <c r="P130" s="229">
        <f>SUM(P131:P150)</f>
        <v>0</v>
      </c>
      <c r="Q130" s="228"/>
      <c r="R130" s="229">
        <f>SUM(R131:R150)</f>
        <v>0</v>
      </c>
      <c r="S130" s="228"/>
      <c r="T130" s="230">
        <f>SUM(T131:T150)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1" t="s">
        <v>170</v>
      </c>
      <c r="AT130" s="232" t="s">
        <v>81</v>
      </c>
      <c r="AU130" s="232" t="s">
        <v>90</v>
      </c>
      <c r="AY130" s="231" t="s">
        <v>133</v>
      </c>
      <c r="BK130" s="233">
        <f>SUM(BK131:BK150)</f>
        <v>0</v>
      </c>
    </row>
    <row r="131" spans="1:65" s="2" customFormat="1" ht="24" customHeight="1">
      <c r="A131" s="39"/>
      <c r="B131" s="40"/>
      <c r="C131" s="236" t="s">
        <v>92</v>
      </c>
      <c r="D131" s="236" t="s">
        <v>135</v>
      </c>
      <c r="E131" s="237" t="s">
        <v>898</v>
      </c>
      <c r="F131" s="238" t="s">
        <v>899</v>
      </c>
      <c r="G131" s="239" t="s">
        <v>889</v>
      </c>
      <c r="H131" s="240">
        <v>1</v>
      </c>
      <c r="I131" s="241"/>
      <c r="J131" s="242">
        <f>ROUND(I131*H131,2)</f>
        <v>0</v>
      </c>
      <c r="K131" s="238" t="s">
        <v>139</v>
      </c>
      <c r="L131" s="45"/>
      <c r="M131" s="243" t="s">
        <v>1</v>
      </c>
      <c r="N131" s="244" t="s">
        <v>47</v>
      </c>
      <c r="O131" s="92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7" t="s">
        <v>890</v>
      </c>
      <c r="AT131" s="247" t="s">
        <v>135</v>
      </c>
      <c r="AU131" s="247" t="s">
        <v>92</v>
      </c>
      <c r="AY131" s="18" t="s">
        <v>133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8" t="s">
        <v>90</v>
      </c>
      <c r="BK131" s="248">
        <f>ROUND(I131*H131,2)</f>
        <v>0</v>
      </c>
      <c r="BL131" s="18" t="s">
        <v>890</v>
      </c>
      <c r="BM131" s="247" t="s">
        <v>900</v>
      </c>
    </row>
    <row r="132" spans="1:65" s="2" customFormat="1" ht="24" customHeight="1">
      <c r="A132" s="39"/>
      <c r="B132" s="40"/>
      <c r="C132" s="236" t="s">
        <v>157</v>
      </c>
      <c r="D132" s="236" t="s">
        <v>135</v>
      </c>
      <c r="E132" s="237" t="s">
        <v>901</v>
      </c>
      <c r="F132" s="238" t="s">
        <v>902</v>
      </c>
      <c r="G132" s="239" t="s">
        <v>889</v>
      </c>
      <c r="H132" s="240">
        <v>1</v>
      </c>
      <c r="I132" s="241"/>
      <c r="J132" s="242">
        <f>ROUND(I132*H132,2)</f>
        <v>0</v>
      </c>
      <c r="K132" s="238" t="s">
        <v>139</v>
      </c>
      <c r="L132" s="45"/>
      <c r="M132" s="243" t="s">
        <v>1</v>
      </c>
      <c r="N132" s="244" t="s">
        <v>47</v>
      </c>
      <c r="O132" s="92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7" t="s">
        <v>890</v>
      </c>
      <c r="AT132" s="247" t="s">
        <v>135</v>
      </c>
      <c r="AU132" s="247" t="s">
        <v>92</v>
      </c>
      <c r="AY132" s="18" t="s">
        <v>133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8" t="s">
        <v>90</v>
      </c>
      <c r="BK132" s="248">
        <f>ROUND(I132*H132,2)</f>
        <v>0</v>
      </c>
      <c r="BL132" s="18" t="s">
        <v>890</v>
      </c>
      <c r="BM132" s="247" t="s">
        <v>903</v>
      </c>
    </row>
    <row r="133" spans="1:65" s="2" customFormat="1" ht="16.5" customHeight="1">
      <c r="A133" s="39"/>
      <c r="B133" s="40"/>
      <c r="C133" s="236" t="s">
        <v>140</v>
      </c>
      <c r="D133" s="236" t="s">
        <v>135</v>
      </c>
      <c r="E133" s="237" t="s">
        <v>904</v>
      </c>
      <c r="F133" s="238" t="s">
        <v>905</v>
      </c>
      <c r="G133" s="239" t="s">
        <v>875</v>
      </c>
      <c r="H133" s="240">
        <v>1</v>
      </c>
      <c r="I133" s="241"/>
      <c r="J133" s="242">
        <f>ROUND(I133*H133,2)</f>
        <v>0</v>
      </c>
      <c r="K133" s="238" t="s">
        <v>1</v>
      </c>
      <c r="L133" s="45"/>
      <c r="M133" s="243" t="s">
        <v>1</v>
      </c>
      <c r="N133" s="244" t="s">
        <v>47</v>
      </c>
      <c r="O133" s="92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7" t="s">
        <v>890</v>
      </c>
      <c r="AT133" s="247" t="s">
        <v>135</v>
      </c>
      <c r="AU133" s="247" t="s">
        <v>92</v>
      </c>
      <c r="AY133" s="18" t="s">
        <v>133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8" t="s">
        <v>90</v>
      </c>
      <c r="BK133" s="248">
        <f>ROUND(I133*H133,2)</f>
        <v>0</v>
      </c>
      <c r="BL133" s="18" t="s">
        <v>890</v>
      </c>
      <c r="BM133" s="247" t="s">
        <v>906</v>
      </c>
    </row>
    <row r="134" spans="1:65" s="2" customFormat="1" ht="24" customHeight="1">
      <c r="A134" s="39"/>
      <c r="B134" s="40"/>
      <c r="C134" s="236" t="s">
        <v>170</v>
      </c>
      <c r="D134" s="236" t="s">
        <v>135</v>
      </c>
      <c r="E134" s="237" t="s">
        <v>907</v>
      </c>
      <c r="F134" s="238" t="s">
        <v>908</v>
      </c>
      <c r="G134" s="239" t="s">
        <v>889</v>
      </c>
      <c r="H134" s="240">
        <v>1</v>
      </c>
      <c r="I134" s="241"/>
      <c r="J134" s="242">
        <f>ROUND(I134*H134,2)</f>
        <v>0</v>
      </c>
      <c r="K134" s="238" t="s">
        <v>139</v>
      </c>
      <c r="L134" s="45"/>
      <c r="M134" s="243" t="s">
        <v>1</v>
      </c>
      <c r="N134" s="244" t="s">
        <v>47</v>
      </c>
      <c r="O134" s="92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7" t="s">
        <v>890</v>
      </c>
      <c r="AT134" s="247" t="s">
        <v>135</v>
      </c>
      <c r="AU134" s="247" t="s">
        <v>92</v>
      </c>
      <c r="AY134" s="18" t="s">
        <v>133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8" t="s">
        <v>90</v>
      </c>
      <c r="BK134" s="248">
        <f>ROUND(I134*H134,2)</f>
        <v>0</v>
      </c>
      <c r="BL134" s="18" t="s">
        <v>890</v>
      </c>
      <c r="BM134" s="247" t="s">
        <v>909</v>
      </c>
    </row>
    <row r="135" spans="1:51" s="13" customFormat="1" ht="12">
      <c r="A135" s="13"/>
      <c r="B135" s="253"/>
      <c r="C135" s="254"/>
      <c r="D135" s="249" t="s">
        <v>144</v>
      </c>
      <c r="E135" s="255" t="s">
        <v>1</v>
      </c>
      <c r="F135" s="256" t="s">
        <v>910</v>
      </c>
      <c r="G135" s="254"/>
      <c r="H135" s="255" t="s">
        <v>1</v>
      </c>
      <c r="I135" s="257"/>
      <c r="J135" s="254"/>
      <c r="K135" s="254"/>
      <c r="L135" s="258"/>
      <c r="M135" s="259"/>
      <c r="N135" s="260"/>
      <c r="O135" s="260"/>
      <c r="P135" s="260"/>
      <c r="Q135" s="260"/>
      <c r="R135" s="260"/>
      <c r="S135" s="260"/>
      <c r="T135" s="26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2" t="s">
        <v>144</v>
      </c>
      <c r="AU135" s="262" t="s">
        <v>92</v>
      </c>
      <c r="AV135" s="13" t="s">
        <v>90</v>
      </c>
      <c r="AW135" s="13" t="s">
        <v>37</v>
      </c>
      <c r="AX135" s="13" t="s">
        <v>82</v>
      </c>
      <c r="AY135" s="262" t="s">
        <v>133</v>
      </c>
    </row>
    <row r="136" spans="1:51" s="14" customFormat="1" ht="12">
      <c r="A136" s="14"/>
      <c r="B136" s="263"/>
      <c r="C136" s="264"/>
      <c r="D136" s="249" t="s">
        <v>144</v>
      </c>
      <c r="E136" s="265" t="s">
        <v>1</v>
      </c>
      <c r="F136" s="266" t="s">
        <v>90</v>
      </c>
      <c r="G136" s="264"/>
      <c r="H136" s="267">
        <v>1</v>
      </c>
      <c r="I136" s="268"/>
      <c r="J136" s="264"/>
      <c r="K136" s="264"/>
      <c r="L136" s="269"/>
      <c r="M136" s="270"/>
      <c r="N136" s="271"/>
      <c r="O136" s="271"/>
      <c r="P136" s="271"/>
      <c r="Q136" s="271"/>
      <c r="R136" s="271"/>
      <c r="S136" s="271"/>
      <c r="T136" s="27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3" t="s">
        <v>144</v>
      </c>
      <c r="AU136" s="273" t="s">
        <v>92</v>
      </c>
      <c r="AV136" s="14" t="s">
        <v>92</v>
      </c>
      <c r="AW136" s="14" t="s">
        <v>37</v>
      </c>
      <c r="AX136" s="14" t="s">
        <v>90</v>
      </c>
      <c r="AY136" s="273" t="s">
        <v>133</v>
      </c>
    </row>
    <row r="137" spans="1:65" s="2" customFormat="1" ht="36" customHeight="1">
      <c r="A137" s="39"/>
      <c r="B137" s="40"/>
      <c r="C137" s="236" t="s">
        <v>175</v>
      </c>
      <c r="D137" s="236" t="s">
        <v>135</v>
      </c>
      <c r="E137" s="237" t="s">
        <v>911</v>
      </c>
      <c r="F137" s="238" t="s">
        <v>912</v>
      </c>
      <c r="G137" s="239" t="s">
        <v>889</v>
      </c>
      <c r="H137" s="240">
        <v>1</v>
      </c>
      <c r="I137" s="241"/>
      <c r="J137" s="242">
        <f>ROUND(I137*H137,2)</f>
        <v>0</v>
      </c>
      <c r="K137" s="238" t="s">
        <v>1</v>
      </c>
      <c r="L137" s="45"/>
      <c r="M137" s="243" t="s">
        <v>1</v>
      </c>
      <c r="N137" s="244" t="s">
        <v>47</v>
      </c>
      <c r="O137" s="92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7" t="s">
        <v>890</v>
      </c>
      <c r="AT137" s="247" t="s">
        <v>135</v>
      </c>
      <c r="AU137" s="247" t="s">
        <v>92</v>
      </c>
      <c r="AY137" s="18" t="s">
        <v>133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8" t="s">
        <v>90</v>
      </c>
      <c r="BK137" s="248">
        <f>ROUND(I137*H137,2)</f>
        <v>0</v>
      </c>
      <c r="BL137" s="18" t="s">
        <v>890</v>
      </c>
      <c r="BM137" s="247" t="s">
        <v>913</v>
      </c>
    </row>
    <row r="138" spans="1:51" s="13" customFormat="1" ht="12">
      <c r="A138" s="13"/>
      <c r="B138" s="253"/>
      <c r="C138" s="254"/>
      <c r="D138" s="249" t="s">
        <v>144</v>
      </c>
      <c r="E138" s="255" t="s">
        <v>1</v>
      </c>
      <c r="F138" s="256" t="s">
        <v>914</v>
      </c>
      <c r="G138" s="254"/>
      <c r="H138" s="255" t="s">
        <v>1</v>
      </c>
      <c r="I138" s="257"/>
      <c r="J138" s="254"/>
      <c r="K138" s="254"/>
      <c r="L138" s="258"/>
      <c r="M138" s="259"/>
      <c r="N138" s="260"/>
      <c r="O138" s="260"/>
      <c r="P138" s="260"/>
      <c r="Q138" s="260"/>
      <c r="R138" s="260"/>
      <c r="S138" s="260"/>
      <c r="T138" s="26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2" t="s">
        <v>144</v>
      </c>
      <c r="AU138" s="262" t="s">
        <v>92</v>
      </c>
      <c r="AV138" s="13" t="s">
        <v>90</v>
      </c>
      <c r="AW138" s="13" t="s">
        <v>37</v>
      </c>
      <c r="AX138" s="13" t="s">
        <v>82</v>
      </c>
      <c r="AY138" s="262" t="s">
        <v>133</v>
      </c>
    </row>
    <row r="139" spans="1:51" s="14" customFormat="1" ht="12">
      <c r="A139" s="14"/>
      <c r="B139" s="263"/>
      <c r="C139" s="264"/>
      <c r="D139" s="249" t="s">
        <v>144</v>
      </c>
      <c r="E139" s="265" t="s">
        <v>1</v>
      </c>
      <c r="F139" s="266" t="s">
        <v>90</v>
      </c>
      <c r="G139" s="264"/>
      <c r="H139" s="267">
        <v>1</v>
      </c>
      <c r="I139" s="268"/>
      <c r="J139" s="264"/>
      <c r="K139" s="264"/>
      <c r="L139" s="269"/>
      <c r="M139" s="270"/>
      <c r="N139" s="271"/>
      <c r="O139" s="271"/>
      <c r="P139" s="271"/>
      <c r="Q139" s="271"/>
      <c r="R139" s="271"/>
      <c r="S139" s="271"/>
      <c r="T139" s="27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3" t="s">
        <v>144</v>
      </c>
      <c r="AU139" s="273" t="s">
        <v>92</v>
      </c>
      <c r="AV139" s="14" t="s">
        <v>92</v>
      </c>
      <c r="AW139" s="14" t="s">
        <v>37</v>
      </c>
      <c r="AX139" s="14" t="s">
        <v>90</v>
      </c>
      <c r="AY139" s="273" t="s">
        <v>133</v>
      </c>
    </row>
    <row r="140" spans="1:65" s="2" customFormat="1" ht="24" customHeight="1">
      <c r="A140" s="39"/>
      <c r="B140" s="40"/>
      <c r="C140" s="236" t="s">
        <v>180</v>
      </c>
      <c r="D140" s="236" t="s">
        <v>135</v>
      </c>
      <c r="E140" s="237" t="s">
        <v>915</v>
      </c>
      <c r="F140" s="238" t="s">
        <v>916</v>
      </c>
      <c r="G140" s="239" t="s">
        <v>889</v>
      </c>
      <c r="H140" s="240">
        <v>1</v>
      </c>
      <c r="I140" s="241"/>
      <c r="J140" s="242">
        <f>ROUND(I140*H140,2)</f>
        <v>0</v>
      </c>
      <c r="K140" s="238" t="s">
        <v>139</v>
      </c>
      <c r="L140" s="45"/>
      <c r="M140" s="243" t="s">
        <v>1</v>
      </c>
      <c r="N140" s="244" t="s">
        <v>47</v>
      </c>
      <c r="O140" s="92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7" t="s">
        <v>890</v>
      </c>
      <c r="AT140" s="247" t="s">
        <v>135</v>
      </c>
      <c r="AU140" s="247" t="s">
        <v>92</v>
      </c>
      <c r="AY140" s="18" t="s">
        <v>133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8" t="s">
        <v>90</v>
      </c>
      <c r="BK140" s="248">
        <f>ROUND(I140*H140,2)</f>
        <v>0</v>
      </c>
      <c r="BL140" s="18" t="s">
        <v>890</v>
      </c>
      <c r="BM140" s="247" t="s">
        <v>917</v>
      </c>
    </row>
    <row r="141" spans="1:51" s="13" customFormat="1" ht="12">
      <c r="A141" s="13"/>
      <c r="B141" s="253"/>
      <c r="C141" s="254"/>
      <c r="D141" s="249" t="s">
        <v>144</v>
      </c>
      <c r="E141" s="255" t="s">
        <v>1</v>
      </c>
      <c r="F141" s="256" t="s">
        <v>918</v>
      </c>
      <c r="G141" s="254"/>
      <c r="H141" s="255" t="s">
        <v>1</v>
      </c>
      <c r="I141" s="257"/>
      <c r="J141" s="254"/>
      <c r="K141" s="254"/>
      <c r="L141" s="258"/>
      <c r="M141" s="259"/>
      <c r="N141" s="260"/>
      <c r="O141" s="260"/>
      <c r="P141" s="260"/>
      <c r="Q141" s="260"/>
      <c r="R141" s="260"/>
      <c r="S141" s="260"/>
      <c r="T141" s="26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2" t="s">
        <v>144</v>
      </c>
      <c r="AU141" s="262" t="s">
        <v>92</v>
      </c>
      <c r="AV141" s="13" t="s">
        <v>90</v>
      </c>
      <c r="AW141" s="13" t="s">
        <v>37</v>
      </c>
      <c r="AX141" s="13" t="s">
        <v>82</v>
      </c>
      <c r="AY141" s="262" t="s">
        <v>133</v>
      </c>
    </row>
    <row r="142" spans="1:51" s="13" customFormat="1" ht="12">
      <c r="A142" s="13"/>
      <c r="B142" s="253"/>
      <c r="C142" s="254"/>
      <c r="D142" s="249" t="s">
        <v>144</v>
      </c>
      <c r="E142" s="255" t="s">
        <v>1</v>
      </c>
      <c r="F142" s="256" t="s">
        <v>919</v>
      </c>
      <c r="G142" s="254"/>
      <c r="H142" s="255" t="s">
        <v>1</v>
      </c>
      <c r="I142" s="257"/>
      <c r="J142" s="254"/>
      <c r="K142" s="254"/>
      <c r="L142" s="258"/>
      <c r="M142" s="259"/>
      <c r="N142" s="260"/>
      <c r="O142" s="260"/>
      <c r="P142" s="260"/>
      <c r="Q142" s="260"/>
      <c r="R142" s="260"/>
      <c r="S142" s="260"/>
      <c r="T142" s="26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2" t="s">
        <v>144</v>
      </c>
      <c r="AU142" s="262" t="s">
        <v>92</v>
      </c>
      <c r="AV142" s="13" t="s">
        <v>90</v>
      </c>
      <c r="AW142" s="13" t="s">
        <v>37</v>
      </c>
      <c r="AX142" s="13" t="s">
        <v>82</v>
      </c>
      <c r="AY142" s="262" t="s">
        <v>133</v>
      </c>
    </row>
    <row r="143" spans="1:51" s="14" customFormat="1" ht="12">
      <c r="A143" s="14"/>
      <c r="B143" s="263"/>
      <c r="C143" s="264"/>
      <c r="D143" s="249" t="s">
        <v>144</v>
      </c>
      <c r="E143" s="265" t="s">
        <v>1</v>
      </c>
      <c r="F143" s="266" t="s">
        <v>90</v>
      </c>
      <c r="G143" s="264"/>
      <c r="H143" s="267">
        <v>1</v>
      </c>
      <c r="I143" s="268"/>
      <c r="J143" s="264"/>
      <c r="K143" s="264"/>
      <c r="L143" s="269"/>
      <c r="M143" s="270"/>
      <c r="N143" s="271"/>
      <c r="O143" s="271"/>
      <c r="P143" s="271"/>
      <c r="Q143" s="271"/>
      <c r="R143" s="271"/>
      <c r="S143" s="271"/>
      <c r="T143" s="27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3" t="s">
        <v>144</v>
      </c>
      <c r="AU143" s="273" t="s">
        <v>92</v>
      </c>
      <c r="AV143" s="14" t="s">
        <v>92</v>
      </c>
      <c r="AW143" s="14" t="s">
        <v>37</v>
      </c>
      <c r="AX143" s="14" t="s">
        <v>90</v>
      </c>
      <c r="AY143" s="273" t="s">
        <v>133</v>
      </c>
    </row>
    <row r="144" spans="1:65" s="2" customFormat="1" ht="36" customHeight="1">
      <c r="A144" s="39"/>
      <c r="B144" s="40"/>
      <c r="C144" s="236" t="s">
        <v>186</v>
      </c>
      <c r="D144" s="236" t="s">
        <v>135</v>
      </c>
      <c r="E144" s="237" t="s">
        <v>920</v>
      </c>
      <c r="F144" s="238" t="s">
        <v>921</v>
      </c>
      <c r="G144" s="239" t="s">
        <v>889</v>
      </c>
      <c r="H144" s="240">
        <v>1</v>
      </c>
      <c r="I144" s="241"/>
      <c r="J144" s="242">
        <f>ROUND(I144*H144,2)</f>
        <v>0</v>
      </c>
      <c r="K144" s="238" t="s">
        <v>139</v>
      </c>
      <c r="L144" s="45"/>
      <c r="M144" s="243" t="s">
        <v>1</v>
      </c>
      <c r="N144" s="244" t="s">
        <v>47</v>
      </c>
      <c r="O144" s="92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7" t="s">
        <v>890</v>
      </c>
      <c r="AT144" s="247" t="s">
        <v>135</v>
      </c>
      <c r="AU144" s="247" t="s">
        <v>92</v>
      </c>
      <c r="AY144" s="18" t="s">
        <v>133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8" t="s">
        <v>90</v>
      </c>
      <c r="BK144" s="248">
        <f>ROUND(I144*H144,2)</f>
        <v>0</v>
      </c>
      <c r="BL144" s="18" t="s">
        <v>890</v>
      </c>
      <c r="BM144" s="247" t="s">
        <v>922</v>
      </c>
    </row>
    <row r="145" spans="1:51" s="13" customFormat="1" ht="12">
      <c r="A145" s="13"/>
      <c r="B145" s="253"/>
      <c r="C145" s="254"/>
      <c r="D145" s="249" t="s">
        <v>144</v>
      </c>
      <c r="E145" s="255" t="s">
        <v>1</v>
      </c>
      <c r="F145" s="256" t="s">
        <v>923</v>
      </c>
      <c r="G145" s="254"/>
      <c r="H145" s="255" t="s">
        <v>1</v>
      </c>
      <c r="I145" s="257"/>
      <c r="J145" s="254"/>
      <c r="K145" s="254"/>
      <c r="L145" s="258"/>
      <c r="M145" s="259"/>
      <c r="N145" s="260"/>
      <c r="O145" s="260"/>
      <c r="P145" s="260"/>
      <c r="Q145" s="260"/>
      <c r="R145" s="260"/>
      <c r="S145" s="260"/>
      <c r="T145" s="26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2" t="s">
        <v>144</v>
      </c>
      <c r="AU145" s="262" t="s">
        <v>92</v>
      </c>
      <c r="AV145" s="13" t="s">
        <v>90</v>
      </c>
      <c r="AW145" s="13" t="s">
        <v>37</v>
      </c>
      <c r="AX145" s="13" t="s">
        <v>82</v>
      </c>
      <c r="AY145" s="262" t="s">
        <v>133</v>
      </c>
    </row>
    <row r="146" spans="1:51" s="13" customFormat="1" ht="12">
      <c r="A146" s="13"/>
      <c r="B146" s="253"/>
      <c r="C146" s="254"/>
      <c r="D146" s="249" t="s">
        <v>144</v>
      </c>
      <c r="E146" s="255" t="s">
        <v>1</v>
      </c>
      <c r="F146" s="256" t="s">
        <v>924</v>
      </c>
      <c r="G146" s="254"/>
      <c r="H146" s="255" t="s">
        <v>1</v>
      </c>
      <c r="I146" s="257"/>
      <c r="J146" s="254"/>
      <c r="K146" s="254"/>
      <c r="L146" s="258"/>
      <c r="M146" s="259"/>
      <c r="N146" s="260"/>
      <c r="O146" s="260"/>
      <c r="P146" s="260"/>
      <c r="Q146" s="260"/>
      <c r="R146" s="260"/>
      <c r="S146" s="260"/>
      <c r="T146" s="26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2" t="s">
        <v>144</v>
      </c>
      <c r="AU146" s="262" t="s">
        <v>92</v>
      </c>
      <c r="AV146" s="13" t="s">
        <v>90</v>
      </c>
      <c r="AW146" s="13" t="s">
        <v>37</v>
      </c>
      <c r="AX146" s="13" t="s">
        <v>82</v>
      </c>
      <c r="AY146" s="262" t="s">
        <v>133</v>
      </c>
    </row>
    <row r="147" spans="1:51" s="13" customFormat="1" ht="12">
      <c r="A147" s="13"/>
      <c r="B147" s="253"/>
      <c r="C147" s="254"/>
      <c r="D147" s="249" t="s">
        <v>144</v>
      </c>
      <c r="E147" s="255" t="s">
        <v>1</v>
      </c>
      <c r="F147" s="256" t="s">
        <v>925</v>
      </c>
      <c r="G147" s="254"/>
      <c r="H147" s="255" t="s">
        <v>1</v>
      </c>
      <c r="I147" s="257"/>
      <c r="J147" s="254"/>
      <c r="K147" s="254"/>
      <c r="L147" s="258"/>
      <c r="M147" s="259"/>
      <c r="N147" s="260"/>
      <c r="O147" s="260"/>
      <c r="P147" s="260"/>
      <c r="Q147" s="260"/>
      <c r="R147" s="260"/>
      <c r="S147" s="260"/>
      <c r="T147" s="26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2" t="s">
        <v>144</v>
      </c>
      <c r="AU147" s="262" t="s">
        <v>92</v>
      </c>
      <c r="AV147" s="13" t="s">
        <v>90</v>
      </c>
      <c r="AW147" s="13" t="s">
        <v>37</v>
      </c>
      <c r="AX147" s="13" t="s">
        <v>82</v>
      </c>
      <c r="AY147" s="262" t="s">
        <v>133</v>
      </c>
    </row>
    <row r="148" spans="1:51" s="13" customFormat="1" ht="12">
      <c r="A148" s="13"/>
      <c r="B148" s="253"/>
      <c r="C148" s="254"/>
      <c r="D148" s="249" t="s">
        <v>144</v>
      </c>
      <c r="E148" s="255" t="s">
        <v>1</v>
      </c>
      <c r="F148" s="256" t="s">
        <v>926</v>
      </c>
      <c r="G148" s="254"/>
      <c r="H148" s="255" t="s">
        <v>1</v>
      </c>
      <c r="I148" s="257"/>
      <c r="J148" s="254"/>
      <c r="K148" s="254"/>
      <c r="L148" s="258"/>
      <c r="M148" s="259"/>
      <c r="N148" s="260"/>
      <c r="O148" s="260"/>
      <c r="P148" s="260"/>
      <c r="Q148" s="260"/>
      <c r="R148" s="260"/>
      <c r="S148" s="260"/>
      <c r="T148" s="26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2" t="s">
        <v>144</v>
      </c>
      <c r="AU148" s="262" t="s">
        <v>92</v>
      </c>
      <c r="AV148" s="13" t="s">
        <v>90</v>
      </c>
      <c r="AW148" s="13" t="s">
        <v>37</v>
      </c>
      <c r="AX148" s="13" t="s">
        <v>82</v>
      </c>
      <c r="AY148" s="262" t="s">
        <v>133</v>
      </c>
    </row>
    <row r="149" spans="1:51" s="14" customFormat="1" ht="12">
      <c r="A149" s="14"/>
      <c r="B149" s="263"/>
      <c r="C149" s="264"/>
      <c r="D149" s="249" t="s">
        <v>144</v>
      </c>
      <c r="E149" s="265" t="s">
        <v>1</v>
      </c>
      <c r="F149" s="266" t="s">
        <v>90</v>
      </c>
      <c r="G149" s="264"/>
      <c r="H149" s="267">
        <v>1</v>
      </c>
      <c r="I149" s="268"/>
      <c r="J149" s="264"/>
      <c r="K149" s="264"/>
      <c r="L149" s="269"/>
      <c r="M149" s="270"/>
      <c r="N149" s="271"/>
      <c r="O149" s="271"/>
      <c r="P149" s="271"/>
      <c r="Q149" s="271"/>
      <c r="R149" s="271"/>
      <c r="S149" s="271"/>
      <c r="T149" s="27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3" t="s">
        <v>144</v>
      </c>
      <c r="AU149" s="273" t="s">
        <v>92</v>
      </c>
      <c r="AV149" s="14" t="s">
        <v>92</v>
      </c>
      <c r="AW149" s="14" t="s">
        <v>37</v>
      </c>
      <c r="AX149" s="14" t="s">
        <v>90</v>
      </c>
      <c r="AY149" s="273" t="s">
        <v>133</v>
      </c>
    </row>
    <row r="150" spans="1:65" s="2" customFormat="1" ht="24" customHeight="1">
      <c r="A150" s="39"/>
      <c r="B150" s="40"/>
      <c r="C150" s="236" t="s">
        <v>193</v>
      </c>
      <c r="D150" s="236" t="s">
        <v>135</v>
      </c>
      <c r="E150" s="237" t="s">
        <v>927</v>
      </c>
      <c r="F150" s="238" t="s">
        <v>928</v>
      </c>
      <c r="G150" s="239" t="s">
        <v>875</v>
      </c>
      <c r="H150" s="240">
        <v>1</v>
      </c>
      <c r="I150" s="241"/>
      <c r="J150" s="242">
        <f>ROUND(I150*H150,2)</f>
        <v>0</v>
      </c>
      <c r="K150" s="238" t="s">
        <v>1</v>
      </c>
      <c r="L150" s="45"/>
      <c r="M150" s="243" t="s">
        <v>1</v>
      </c>
      <c r="N150" s="244" t="s">
        <v>47</v>
      </c>
      <c r="O150" s="92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7" t="s">
        <v>890</v>
      </c>
      <c r="AT150" s="247" t="s">
        <v>135</v>
      </c>
      <c r="AU150" s="247" t="s">
        <v>92</v>
      </c>
      <c r="AY150" s="18" t="s">
        <v>133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8" t="s">
        <v>90</v>
      </c>
      <c r="BK150" s="248">
        <f>ROUND(I150*H150,2)</f>
        <v>0</v>
      </c>
      <c r="BL150" s="18" t="s">
        <v>890</v>
      </c>
      <c r="BM150" s="247" t="s">
        <v>929</v>
      </c>
    </row>
    <row r="151" spans="1:63" s="12" customFormat="1" ht="22.8" customHeight="1">
      <c r="A151" s="12"/>
      <c r="B151" s="220"/>
      <c r="C151" s="221"/>
      <c r="D151" s="222" t="s">
        <v>81</v>
      </c>
      <c r="E151" s="234" t="s">
        <v>930</v>
      </c>
      <c r="F151" s="234" t="s">
        <v>931</v>
      </c>
      <c r="G151" s="221"/>
      <c r="H151" s="221"/>
      <c r="I151" s="224"/>
      <c r="J151" s="235">
        <f>BK151</f>
        <v>0</v>
      </c>
      <c r="K151" s="221"/>
      <c r="L151" s="226"/>
      <c r="M151" s="227"/>
      <c r="N151" s="228"/>
      <c r="O151" s="228"/>
      <c r="P151" s="229">
        <f>SUM(P152:P177)</f>
        <v>0</v>
      </c>
      <c r="Q151" s="228"/>
      <c r="R151" s="229">
        <f>SUM(R152:R177)</f>
        <v>0</v>
      </c>
      <c r="S151" s="228"/>
      <c r="T151" s="230">
        <f>SUM(T152:T177)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1" t="s">
        <v>170</v>
      </c>
      <c r="AT151" s="232" t="s">
        <v>81</v>
      </c>
      <c r="AU151" s="232" t="s">
        <v>90</v>
      </c>
      <c r="AY151" s="231" t="s">
        <v>133</v>
      </c>
      <c r="BK151" s="233">
        <f>SUM(BK152:BK177)</f>
        <v>0</v>
      </c>
    </row>
    <row r="152" spans="1:65" s="2" customFormat="1" ht="24" customHeight="1">
      <c r="A152" s="39"/>
      <c r="B152" s="40"/>
      <c r="C152" s="236" t="s">
        <v>198</v>
      </c>
      <c r="D152" s="236" t="s">
        <v>135</v>
      </c>
      <c r="E152" s="237" t="s">
        <v>932</v>
      </c>
      <c r="F152" s="238" t="s">
        <v>933</v>
      </c>
      <c r="G152" s="239" t="s">
        <v>889</v>
      </c>
      <c r="H152" s="240">
        <v>1</v>
      </c>
      <c r="I152" s="241"/>
      <c r="J152" s="242">
        <f>ROUND(I152*H152,2)</f>
        <v>0</v>
      </c>
      <c r="K152" s="238" t="s">
        <v>139</v>
      </c>
      <c r="L152" s="45"/>
      <c r="M152" s="243" t="s">
        <v>1</v>
      </c>
      <c r="N152" s="244" t="s">
        <v>47</v>
      </c>
      <c r="O152" s="92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7" t="s">
        <v>890</v>
      </c>
      <c r="AT152" s="247" t="s">
        <v>135</v>
      </c>
      <c r="AU152" s="247" t="s">
        <v>92</v>
      </c>
      <c r="AY152" s="18" t="s">
        <v>133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8" t="s">
        <v>90</v>
      </c>
      <c r="BK152" s="248">
        <f>ROUND(I152*H152,2)</f>
        <v>0</v>
      </c>
      <c r="BL152" s="18" t="s">
        <v>890</v>
      </c>
      <c r="BM152" s="247" t="s">
        <v>934</v>
      </c>
    </row>
    <row r="153" spans="1:51" s="13" customFormat="1" ht="12">
      <c r="A153" s="13"/>
      <c r="B153" s="253"/>
      <c r="C153" s="254"/>
      <c r="D153" s="249" t="s">
        <v>144</v>
      </c>
      <c r="E153" s="255" t="s">
        <v>1</v>
      </c>
      <c r="F153" s="256" t="s">
        <v>935</v>
      </c>
      <c r="G153" s="254"/>
      <c r="H153" s="255" t="s">
        <v>1</v>
      </c>
      <c r="I153" s="257"/>
      <c r="J153" s="254"/>
      <c r="K153" s="254"/>
      <c r="L153" s="258"/>
      <c r="M153" s="259"/>
      <c r="N153" s="260"/>
      <c r="O153" s="260"/>
      <c r="P153" s="260"/>
      <c r="Q153" s="260"/>
      <c r="R153" s="260"/>
      <c r="S153" s="260"/>
      <c r="T153" s="26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2" t="s">
        <v>144</v>
      </c>
      <c r="AU153" s="262" t="s">
        <v>92</v>
      </c>
      <c r="AV153" s="13" t="s">
        <v>90</v>
      </c>
      <c r="AW153" s="13" t="s">
        <v>37</v>
      </c>
      <c r="AX153" s="13" t="s">
        <v>82</v>
      </c>
      <c r="AY153" s="262" t="s">
        <v>133</v>
      </c>
    </row>
    <row r="154" spans="1:51" s="13" customFormat="1" ht="12">
      <c r="A154" s="13"/>
      <c r="B154" s="253"/>
      <c r="C154" s="254"/>
      <c r="D154" s="249" t="s">
        <v>144</v>
      </c>
      <c r="E154" s="255" t="s">
        <v>1</v>
      </c>
      <c r="F154" s="256" t="s">
        <v>936</v>
      </c>
      <c r="G154" s="254"/>
      <c r="H154" s="255" t="s">
        <v>1</v>
      </c>
      <c r="I154" s="257"/>
      <c r="J154" s="254"/>
      <c r="K154" s="254"/>
      <c r="L154" s="258"/>
      <c r="M154" s="259"/>
      <c r="N154" s="260"/>
      <c r="O154" s="260"/>
      <c r="P154" s="260"/>
      <c r="Q154" s="260"/>
      <c r="R154" s="260"/>
      <c r="S154" s="260"/>
      <c r="T154" s="26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2" t="s">
        <v>144</v>
      </c>
      <c r="AU154" s="262" t="s">
        <v>92</v>
      </c>
      <c r="AV154" s="13" t="s">
        <v>90</v>
      </c>
      <c r="AW154" s="13" t="s">
        <v>37</v>
      </c>
      <c r="AX154" s="13" t="s">
        <v>82</v>
      </c>
      <c r="AY154" s="262" t="s">
        <v>133</v>
      </c>
    </row>
    <row r="155" spans="1:51" s="13" customFormat="1" ht="12">
      <c r="A155" s="13"/>
      <c r="B155" s="253"/>
      <c r="C155" s="254"/>
      <c r="D155" s="249" t="s">
        <v>144</v>
      </c>
      <c r="E155" s="255" t="s">
        <v>1</v>
      </c>
      <c r="F155" s="256" t="s">
        <v>937</v>
      </c>
      <c r="G155" s="254"/>
      <c r="H155" s="255" t="s">
        <v>1</v>
      </c>
      <c r="I155" s="257"/>
      <c r="J155" s="254"/>
      <c r="K155" s="254"/>
      <c r="L155" s="258"/>
      <c r="M155" s="259"/>
      <c r="N155" s="260"/>
      <c r="O155" s="260"/>
      <c r="P155" s="260"/>
      <c r="Q155" s="260"/>
      <c r="R155" s="260"/>
      <c r="S155" s="260"/>
      <c r="T155" s="26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2" t="s">
        <v>144</v>
      </c>
      <c r="AU155" s="262" t="s">
        <v>92</v>
      </c>
      <c r="AV155" s="13" t="s">
        <v>90</v>
      </c>
      <c r="AW155" s="13" t="s">
        <v>37</v>
      </c>
      <c r="AX155" s="13" t="s">
        <v>82</v>
      </c>
      <c r="AY155" s="262" t="s">
        <v>133</v>
      </c>
    </row>
    <row r="156" spans="1:51" s="13" customFormat="1" ht="12">
      <c r="A156" s="13"/>
      <c r="B156" s="253"/>
      <c r="C156" s="254"/>
      <c r="D156" s="249" t="s">
        <v>144</v>
      </c>
      <c r="E156" s="255" t="s">
        <v>1</v>
      </c>
      <c r="F156" s="256" t="s">
        <v>938</v>
      </c>
      <c r="G156" s="254"/>
      <c r="H156" s="255" t="s">
        <v>1</v>
      </c>
      <c r="I156" s="257"/>
      <c r="J156" s="254"/>
      <c r="K156" s="254"/>
      <c r="L156" s="258"/>
      <c r="M156" s="259"/>
      <c r="N156" s="260"/>
      <c r="O156" s="260"/>
      <c r="P156" s="260"/>
      <c r="Q156" s="260"/>
      <c r="R156" s="260"/>
      <c r="S156" s="260"/>
      <c r="T156" s="26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2" t="s">
        <v>144</v>
      </c>
      <c r="AU156" s="262" t="s">
        <v>92</v>
      </c>
      <c r="AV156" s="13" t="s">
        <v>90</v>
      </c>
      <c r="AW156" s="13" t="s">
        <v>37</v>
      </c>
      <c r="AX156" s="13" t="s">
        <v>82</v>
      </c>
      <c r="AY156" s="262" t="s">
        <v>133</v>
      </c>
    </row>
    <row r="157" spans="1:51" s="13" customFormat="1" ht="12">
      <c r="A157" s="13"/>
      <c r="B157" s="253"/>
      <c r="C157" s="254"/>
      <c r="D157" s="249" t="s">
        <v>144</v>
      </c>
      <c r="E157" s="255" t="s">
        <v>1</v>
      </c>
      <c r="F157" s="256" t="s">
        <v>939</v>
      </c>
      <c r="G157" s="254"/>
      <c r="H157" s="255" t="s">
        <v>1</v>
      </c>
      <c r="I157" s="257"/>
      <c r="J157" s="254"/>
      <c r="K157" s="254"/>
      <c r="L157" s="258"/>
      <c r="M157" s="259"/>
      <c r="N157" s="260"/>
      <c r="O157" s="260"/>
      <c r="P157" s="260"/>
      <c r="Q157" s="260"/>
      <c r="R157" s="260"/>
      <c r="S157" s="260"/>
      <c r="T157" s="26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2" t="s">
        <v>144</v>
      </c>
      <c r="AU157" s="262" t="s">
        <v>92</v>
      </c>
      <c r="AV157" s="13" t="s">
        <v>90</v>
      </c>
      <c r="AW157" s="13" t="s">
        <v>37</v>
      </c>
      <c r="AX157" s="13" t="s">
        <v>82</v>
      </c>
      <c r="AY157" s="262" t="s">
        <v>133</v>
      </c>
    </row>
    <row r="158" spans="1:51" s="13" customFormat="1" ht="12">
      <c r="A158" s="13"/>
      <c r="B158" s="253"/>
      <c r="C158" s="254"/>
      <c r="D158" s="249" t="s">
        <v>144</v>
      </c>
      <c r="E158" s="255" t="s">
        <v>1</v>
      </c>
      <c r="F158" s="256" t="s">
        <v>940</v>
      </c>
      <c r="G158" s="254"/>
      <c r="H158" s="255" t="s">
        <v>1</v>
      </c>
      <c r="I158" s="257"/>
      <c r="J158" s="254"/>
      <c r="K158" s="254"/>
      <c r="L158" s="258"/>
      <c r="M158" s="259"/>
      <c r="N158" s="260"/>
      <c r="O158" s="260"/>
      <c r="P158" s="260"/>
      <c r="Q158" s="260"/>
      <c r="R158" s="260"/>
      <c r="S158" s="260"/>
      <c r="T158" s="26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2" t="s">
        <v>144</v>
      </c>
      <c r="AU158" s="262" t="s">
        <v>92</v>
      </c>
      <c r="AV158" s="13" t="s">
        <v>90</v>
      </c>
      <c r="AW158" s="13" t="s">
        <v>37</v>
      </c>
      <c r="AX158" s="13" t="s">
        <v>82</v>
      </c>
      <c r="AY158" s="262" t="s">
        <v>133</v>
      </c>
    </row>
    <row r="159" spans="1:51" s="13" customFormat="1" ht="12">
      <c r="A159" s="13"/>
      <c r="B159" s="253"/>
      <c r="C159" s="254"/>
      <c r="D159" s="249" t="s">
        <v>144</v>
      </c>
      <c r="E159" s="255" t="s">
        <v>1</v>
      </c>
      <c r="F159" s="256" t="s">
        <v>941</v>
      </c>
      <c r="G159" s="254"/>
      <c r="H159" s="255" t="s">
        <v>1</v>
      </c>
      <c r="I159" s="257"/>
      <c r="J159" s="254"/>
      <c r="K159" s="254"/>
      <c r="L159" s="258"/>
      <c r="M159" s="259"/>
      <c r="N159" s="260"/>
      <c r="O159" s="260"/>
      <c r="P159" s="260"/>
      <c r="Q159" s="260"/>
      <c r="R159" s="260"/>
      <c r="S159" s="260"/>
      <c r="T159" s="26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2" t="s">
        <v>144</v>
      </c>
      <c r="AU159" s="262" t="s">
        <v>92</v>
      </c>
      <c r="AV159" s="13" t="s">
        <v>90</v>
      </c>
      <c r="AW159" s="13" t="s">
        <v>37</v>
      </c>
      <c r="AX159" s="13" t="s">
        <v>82</v>
      </c>
      <c r="AY159" s="262" t="s">
        <v>133</v>
      </c>
    </row>
    <row r="160" spans="1:51" s="14" customFormat="1" ht="12">
      <c r="A160" s="14"/>
      <c r="B160" s="263"/>
      <c r="C160" s="264"/>
      <c r="D160" s="249" t="s">
        <v>144</v>
      </c>
      <c r="E160" s="265" t="s">
        <v>1</v>
      </c>
      <c r="F160" s="266" t="s">
        <v>90</v>
      </c>
      <c r="G160" s="264"/>
      <c r="H160" s="267">
        <v>1</v>
      </c>
      <c r="I160" s="268"/>
      <c r="J160" s="264"/>
      <c r="K160" s="264"/>
      <c r="L160" s="269"/>
      <c r="M160" s="270"/>
      <c r="N160" s="271"/>
      <c r="O160" s="271"/>
      <c r="P160" s="271"/>
      <c r="Q160" s="271"/>
      <c r="R160" s="271"/>
      <c r="S160" s="271"/>
      <c r="T160" s="27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3" t="s">
        <v>144</v>
      </c>
      <c r="AU160" s="273" t="s">
        <v>92</v>
      </c>
      <c r="AV160" s="14" t="s">
        <v>92</v>
      </c>
      <c r="AW160" s="14" t="s">
        <v>37</v>
      </c>
      <c r="AX160" s="14" t="s">
        <v>90</v>
      </c>
      <c r="AY160" s="273" t="s">
        <v>133</v>
      </c>
    </row>
    <row r="161" spans="1:65" s="2" customFormat="1" ht="24" customHeight="1">
      <c r="A161" s="39"/>
      <c r="B161" s="40"/>
      <c r="C161" s="236" t="s">
        <v>206</v>
      </c>
      <c r="D161" s="236" t="s">
        <v>135</v>
      </c>
      <c r="E161" s="237" t="s">
        <v>942</v>
      </c>
      <c r="F161" s="238" t="s">
        <v>943</v>
      </c>
      <c r="G161" s="239" t="s">
        <v>889</v>
      </c>
      <c r="H161" s="240">
        <v>1</v>
      </c>
      <c r="I161" s="241"/>
      <c r="J161" s="242">
        <f>ROUND(I161*H161,2)</f>
        <v>0</v>
      </c>
      <c r="K161" s="238" t="s">
        <v>139</v>
      </c>
      <c r="L161" s="45"/>
      <c r="M161" s="243" t="s">
        <v>1</v>
      </c>
      <c r="N161" s="244" t="s">
        <v>47</v>
      </c>
      <c r="O161" s="92"/>
      <c r="P161" s="245">
        <f>O161*H161</f>
        <v>0</v>
      </c>
      <c r="Q161" s="245">
        <v>0</v>
      </c>
      <c r="R161" s="245">
        <f>Q161*H161</f>
        <v>0</v>
      </c>
      <c r="S161" s="245">
        <v>0</v>
      </c>
      <c r="T161" s="24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7" t="s">
        <v>890</v>
      </c>
      <c r="AT161" s="247" t="s">
        <v>135</v>
      </c>
      <c r="AU161" s="247" t="s">
        <v>92</v>
      </c>
      <c r="AY161" s="18" t="s">
        <v>133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8" t="s">
        <v>90</v>
      </c>
      <c r="BK161" s="248">
        <f>ROUND(I161*H161,2)</f>
        <v>0</v>
      </c>
      <c r="BL161" s="18" t="s">
        <v>890</v>
      </c>
      <c r="BM161" s="247" t="s">
        <v>944</v>
      </c>
    </row>
    <row r="162" spans="1:65" s="2" customFormat="1" ht="16.5" customHeight="1">
      <c r="A162" s="39"/>
      <c r="B162" s="40"/>
      <c r="C162" s="236" t="s">
        <v>212</v>
      </c>
      <c r="D162" s="236" t="s">
        <v>135</v>
      </c>
      <c r="E162" s="237" t="s">
        <v>945</v>
      </c>
      <c r="F162" s="238" t="s">
        <v>946</v>
      </c>
      <c r="G162" s="239" t="s">
        <v>875</v>
      </c>
      <c r="H162" s="240">
        <v>1</v>
      </c>
      <c r="I162" s="241"/>
      <c r="J162" s="242">
        <f>ROUND(I162*H162,2)</f>
        <v>0</v>
      </c>
      <c r="K162" s="238" t="s">
        <v>1</v>
      </c>
      <c r="L162" s="45"/>
      <c r="M162" s="243" t="s">
        <v>1</v>
      </c>
      <c r="N162" s="244" t="s">
        <v>47</v>
      </c>
      <c r="O162" s="92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7" t="s">
        <v>890</v>
      </c>
      <c r="AT162" s="247" t="s">
        <v>135</v>
      </c>
      <c r="AU162" s="247" t="s">
        <v>92</v>
      </c>
      <c r="AY162" s="18" t="s">
        <v>133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8" t="s">
        <v>90</v>
      </c>
      <c r="BK162" s="248">
        <f>ROUND(I162*H162,2)</f>
        <v>0</v>
      </c>
      <c r="BL162" s="18" t="s">
        <v>890</v>
      </c>
      <c r="BM162" s="247" t="s">
        <v>947</v>
      </c>
    </row>
    <row r="163" spans="1:65" s="2" customFormat="1" ht="16.5" customHeight="1">
      <c r="A163" s="39"/>
      <c r="B163" s="40"/>
      <c r="C163" s="236" t="s">
        <v>216</v>
      </c>
      <c r="D163" s="236" t="s">
        <v>135</v>
      </c>
      <c r="E163" s="237" t="s">
        <v>948</v>
      </c>
      <c r="F163" s="238" t="s">
        <v>949</v>
      </c>
      <c r="G163" s="239" t="s">
        <v>889</v>
      </c>
      <c r="H163" s="240">
        <v>1</v>
      </c>
      <c r="I163" s="241"/>
      <c r="J163" s="242">
        <f>ROUND(I163*H163,2)</f>
        <v>0</v>
      </c>
      <c r="K163" s="238" t="s">
        <v>1</v>
      </c>
      <c r="L163" s="45"/>
      <c r="M163" s="243" t="s">
        <v>1</v>
      </c>
      <c r="N163" s="244" t="s">
        <v>47</v>
      </c>
      <c r="O163" s="92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7" t="s">
        <v>890</v>
      </c>
      <c r="AT163" s="247" t="s">
        <v>135</v>
      </c>
      <c r="AU163" s="247" t="s">
        <v>92</v>
      </c>
      <c r="AY163" s="18" t="s">
        <v>133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8" t="s">
        <v>90</v>
      </c>
      <c r="BK163" s="248">
        <f>ROUND(I163*H163,2)</f>
        <v>0</v>
      </c>
      <c r="BL163" s="18" t="s">
        <v>890</v>
      </c>
      <c r="BM163" s="247" t="s">
        <v>950</v>
      </c>
    </row>
    <row r="164" spans="1:51" s="13" customFormat="1" ht="12">
      <c r="A164" s="13"/>
      <c r="B164" s="253"/>
      <c r="C164" s="254"/>
      <c r="D164" s="249" t="s">
        <v>144</v>
      </c>
      <c r="E164" s="255" t="s">
        <v>1</v>
      </c>
      <c r="F164" s="256" t="s">
        <v>951</v>
      </c>
      <c r="G164" s="254"/>
      <c r="H164" s="255" t="s">
        <v>1</v>
      </c>
      <c r="I164" s="257"/>
      <c r="J164" s="254"/>
      <c r="K164" s="254"/>
      <c r="L164" s="258"/>
      <c r="M164" s="259"/>
      <c r="N164" s="260"/>
      <c r="O164" s="260"/>
      <c r="P164" s="260"/>
      <c r="Q164" s="260"/>
      <c r="R164" s="260"/>
      <c r="S164" s="260"/>
      <c r="T164" s="26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2" t="s">
        <v>144</v>
      </c>
      <c r="AU164" s="262" t="s">
        <v>92</v>
      </c>
      <c r="AV164" s="13" t="s">
        <v>90</v>
      </c>
      <c r="AW164" s="13" t="s">
        <v>37</v>
      </c>
      <c r="AX164" s="13" t="s">
        <v>82</v>
      </c>
      <c r="AY164" s="262" t="s">
        <v>133</v>
      </c>
    </row>
    <row r="165" spans="1:51" s="13" customFormat="1" ht="12">
      <c r="A165" s="13"/>
      <c r="B165" s="253"/>
      <c r="C165" s="254"/>
      <c r="D165" s="249" t="s">
        <v>144</v>
      </c>
      <c r="E165" s="255" t="s">
        <v>1</v>
      </c>
      <c r="F165" s="256" t="s">
        <v>952</v>
      </c>
      <c r="G165" s="254"/>
      <c r="H165" s="255" t="s">
        <v>1</v>
      </c>
      <c r="I165" s="257"/>
      <c r="J165" s="254"/>
      <c r="K165" s="254"/>
      <c r="L165" s="258"/>
      <c r="M165" s="259"/>
      <c r="N165" s="260"/>
      <c r="O165" s="260"/>
      <c r="P165" s="260"/>
      <c r="Q165" s="260"/>
      <c r="R165" s="260"/>
      <c r="S165" s="260"/>
      <c r="T165" s="26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2" t="s">
        <v>144</v>
      </c>
      <c r="AU165" s="262" t="s">
        <v>92</v>
      </c>
      <c r="AV165" s="13" t="s">
        <v>90</v>
      </c>
      <c r="AW165" s="13" t="s">
        <v>37</v>
      </c>
      <c r="AX165" s="13" t="s">
        <v>82</v>
      </c>
      <c r="AY165" s="262" t="s">
        <v>133</v>
      </c>
    </row>
    <row r="166" spans="1:51" s="13" customFormat="1" ht="12">
      <c r="A166" s="13"/>
      <c r="B166" s="253"/>
      <c r="C166" s="254"/>
      <c r="D166" s="249" t="s">
        <v>144</v>
      </c>
      <c r="E166" s="255" t="s">
        <v>1</v>
      </c>
      <c r="F166" s="256" t="s">
        <v>953</v>
      </c>
      <c r="G166" s="254"/>
      <c r="H166" s="255" t="s">
        <v>1</v>
      </c>
      <c r="I166" s="257"/>
      <c r="J166" s="254"/>
      <c r="K166" s="254"/>
      <c r="L166" s="258"/>
      <c r="M166" s="259"/>
      <c r="N166" s="260"/>
      <c r="O166" s="260"/>
      <c r="P166" s="260"/>
      <c r="Q166" s="260"/>
      <c r="R166" s="260"/>
      <c r="S166" s="260"/>
      <c r="T166" s="26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2" t="s">
        <v>144</v>
      </c>
      <c r="AU166" s="262" t="s">
        <v>92</v>
      </c>
      <c r="AV166" s="13" t="s">
        <v>90</v>
      </c>
      <c r="AW166" s="13" t="s">
        <v>37</v>
      </c>
      <c r="AX166" s="13" t="s">
        <v>82</v>
      </c>
      <c r="AY166" s="262" t="s">
        <v>133</v>
      </c>
    </row>
    <row r="167" spans="1:51" s="13" customFormat="1" ht="12">
      <c r="A167" s="13"/>
      <c r="B167" s="253"/>
      <c r="C167" s="254"/>
      <c r="D167" s="249" t="s">
        <v>144</v>
      </c>
      <c r="E167" s="255" t="s">
        <v>1</v>
      </c>
      <c r="F167" s="256" t="s">
        <v>954</v>
      </c>
      <c r="G167" s="254"/>
      <c r="H167" s="255" t="s">
        <v>1</v>
      </c>
      <c r="I167" s="257"/>
      <c r="J167" s="254"/>
      <c r="K167" s="254"/>
      <c r="L167" s="258"/>
      <c r="M167" s="259"/>
      <c r="N167" s="260"/>
      <c r="O167" s="260"/>
      <c r="P167" s="260"/>
      <c r="Q167" s="260"/>
      <c r="R167" s="260"/>
      <c r="S167" s="260"/>
      <c r="T167" s="26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2" t="s">
        <v>144</v>
      </c>
      <c r="AU167" s="262" t="s">
        <v>92</v>
      </c>
      <c r="AV167" s="13" t="s">
        <v>90</v>
      </c>
      <c r="AW167" s="13" t="s">
        <v>37</v>
      </c>
      <c r="AX167" s="13" t="s">
        <v>82</v>
      </c>
      <c r="AY167" s="262" t="s">
        <v>133</v>
      </c>
    </row>
    <row r="168" spans="1:51" s="14" customFormat="1" ht="12">
      <c r="A168" s="14"/>
      <c r="B168" s="263"/>
      <c r="C168" s="264"/>
      <c r="D168" s="249" t="s">
        <v>144</v>
      </c>
      <c r="E168" s="265" t="s">
        <v>1</v>
      </c>
      <c r="F168" s="266" t="s">
        <v>90</v>
      </c>
      <c r="G168" s="264"/>
      <c r="H168" s="267">
        <v>1</v>
      </c>
      <c r="I168" s="268"/>
      <c r="J168" s="264"/>
      <c r="K168" s="264"/>
      <c r="L168" s="269"/>
      <c r="M168" s="270"/>
      <c r="N168" s="271"/>
      <c r="O168" s="271"/>
      <c r="P168" s="271"/>
      <c r="Q168" s="271"/>
      <c r="R168" s="271"/>
      <c r="S168" s="271"/>
      <c r="T168" s="27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3" t="s">
        <v>144</v>
      </c>
      <c r="AU168" s="273" t="s">
        <v>92</v>
      </c>
      <c r="AV168" s="14" t="s">
        <v>92</v>
      </c>
      <c r="AW168" s="14" t="s">
        <v>37</v>
      </c>
      <c r="AX168" s="14" t="s">
        <v>90</v>
      </c>
      <c r="AY168" s="273" t="s">
        <v>133</v>
      </c>
    </row>
    <row r="169" spans="1:65" s="2" customFormat="1" ht="24" customHeight="1">
      <c r="A169" s="39"/>
      <c r="B169" s="40"/>
      <c r="C169" s="236" t="s">
        <v>220</v>
      </c>
      <c r="D169" s="236" t="s">
        <v>135</v>
      </c>
      <c r="E169" s="237" t="s">
        <v>955</v>
      </c>
      <c r="F169" s="238" t="s">
        <v>956</v>
      </c>
      <c r="G169" s="239" t="s">
        <v>889</v>
      </c>
      <c r="H169" s="240">
        <v>1</v>
      </c>
      <c r="I169" s="241"/>
      <c r="J169" s="242">
        <f>ROUND(I169*H169,2)</f>
        <v>0</v>
      </c>
      <c r="K169" s="238" t="s">
        <v>139</v>
      </c>
      <c r="L169" s="45"/>
      <c r="M169" s="243" t="s">
        <v>1</v>
      </c>
      <c r="N169" s="244" t="s">
        <v>47</v>
      </c>
      <c r="O169" s="92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7" t="s">
        <v>890</v>
      </c>
      <c r="AT169" s="247" t="s">
        <v>135</v>
      </c>
      <c r="AU169" s="247" t="s">
        <v>92</v>
      </c>
      <c r="AY169" s="18" t="s">
        <v>133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8" t="s">
        <v>90</v>
      </c>
      <c r="BK169" s="248">
        <f>ROUND(I169*H169,2)</f>
        <v>0</v>
      </c>
      <c r="BL169" s="18" t="s">
        <v>890</v>
      </c>
      <c r="BM169" s="247" t="s">
        <v>957</v>
      </c>
    </row>
    <row r="170" spans="1:51" s="13" customFormat="1" ht="12">
      <c r="A170" s="13"/>
      <c r="B170" s="253"/>
      <c r="C170" s="254"/>
      <c r="D170" s="249" t="s">
        <v>144</v>
      </c>
      <c r="E170" s="255" t="s">
        <v>1</v>
      </c>
      <c r="F170" s="256" t="s">
        <v>958</v>
      </c>
      <c r="G170" s="254"/>
      <c r="H170" s="255" t="s">
        <v>1</v>
      </c>
      <c r="I170" s="257"/>
      <c r="J170" s="254"/>
      <c r="K170" s="254"/>
      <c r="L170" s="258"/>
      <c r="M170" s="259"/>
      <c r="N170" s="260"/>
      <c r="O170" s="260"/>
      <c r="P170" s="260"/>
      <c r="Q170" s="260"/>
      <c r="R170" s="260"/>
      <c r="S170" s="260"/>
      <c r="T170" s="26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2" t="s">
        <v>144</v>
      </c>
      <c r="AU170" s="262" t="s">
        <v>92</v>
      </c>
      <c r="AV170" s="13" t="s">
        <v>90</v>
      </c>
      <c r="AW170" s="13" t="s">
        <v>37</v>
      </c>
      <c r="AX170" s="13" t="s">
        <v>82</v>
      </c>
      <c r="AY170" s="262" t="s">
        <v>133</v>
      </c>
    </row>
    <row r="171" spans="1:51" s="13" customFormat="1" ht="12">
      <c r="A171" s="13"/>
      <c r="B171" s="253"/>
      <c r="C171" s="254"/>
      <c r="D171" s="249" t="s">
        <v>144</v>
      </c>
      <c r="E171" s="255" t="s">
        <v>1</v>
      </c>
      <c r="F171" s="256" t="s">
        <v>959</v>
      </c>
      <c r="G171" s="254"/>
      <c r="H171" s="255" t="s">
        <v>1</v>
      </c>
      <c r="I171" s="257"/>
      <c r="J171" s="254"/>
      <c r="K171" s="254"/>
      <c r="L171" s="258"/>
      <c r="M171" s="259"/>
      <c r="N171" s="260"/>
      <c r="O171" s="260"/>
      <c r="P171" s="260"/>
      <c r="Q171" s="260"/>
      <c r="R171" s="260"/>
      <c r="S171" s="260"/>
      <c r="T171" s="26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2" t="s">
        <v>144</v>
      </c>
      <c r="AU171" s="262" t="s">
        <v>92</v>
      </c>
      <c r="AV171" s="13" t="s">
        <v>90</v>
      </c>
      <c r="AW171" s="13" t="s">
        <v>37</v>
      </c>
      <c r="AX171" s="13" t="s">
        <v>82</v>
      </c>
      <c r="AY171" s="262" t="s">
        <v>133</v>
      </c>
    </row>
    <row r="172" spans="1:51" s="13" customFormat="1" ht="12">
      <c r="A172" s="13"/>
      <c r="B172" s="253"/>
      <c r="C172" s="254"/>
      <c r="D172" s="249" t="s">
        <v>144</v>
      </c>
      <c r="E172" s="255" t="s">
        <v>1</v>
      </c>
      <c r="F172" s="256" t="s">
        <v>960</v>
      </c>
      <c r="G172" s="254"/>
      <c r="H172" s="255" t="s">
        <v>1</v>
      </c>
      <c r="I172" s="257"/>
      <c r="J172" s="254"/>
      <c r="K172" s="254"/>
      <c r="L172" s="258"/>
      <c r="M172" s="259"/>
      <c r="N172" s="260"/>
      <c r="O172" s="260"/>
      <c r="P172" s="260"/>
      <c r="Q172" s="260"/>
      <c r="R172" s="260"/>
      <c r="S172" s="260"/>
      <c r="T172" s="26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2" t="s">
        <v>144</v>
      </c>
      <c r="AU172" s="262" t="s">
        <v>92</v>
      </c>
      <c r="AV172" s="13" t="s">
        <v>90</v>
      </c>
      <c r="AW172" s="13" t="s">
        <v>37</v>
      </c>
      <c r="AX172" s="13" t="s">
        <v>82</v>
      </c>
      <c r="AY172" s="262" t="s">
        <v>133</v>
      </c>
    </row>
    <row r="173" spans="1:51" s="14" customFormat="1" ht="12">
      <c r="A173" s="14"/>
      <c r="B173" s="263"/>
      <c r="C173" s="264"/>
      <c r="D173" s="249" t="s">
        <v>144</v>
      </c>
      <c r="E173" s="265" t="s">
        <v>1</v>
      </c>
      <c r="F173" s="266" t="s">
        <v>90</v>
      </c>
      <c r="G173" s="264"/>
      <c r="H173" s="267">
        <v>1</v>
      </c>
      <c r="I173" s="268"/>
      <c r="J173" s="264"/>
      <c r="K173" s="264"/>
      <c r="L173" s="269"/>
      <c r="M173" s="270"/>
      <c r="N173" s="271"/>
      <c r="O173" s="271"/>
      <c r="P173" s="271"/>
      <c r="Q173" s="271"/>
      <c r="R173" s="271"/>
      <c r="S173" s="271"/>
      <c r="T173" s="27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3" t="s">
        <v>144</v>
      </c>
      <c r="AU173" s="273" t="s">
        <v>92</v>
      </c>
      <c r="AV173" s="14" t="s">
        <v>92</v>
      </c>
      <c r="AW173" s="14" t="s">
        <v>37</v>
      </c>
      <c r="AX173" s="14" t="s">
        <v>90</v>
      </c>
      <c r="AY173" s="273" t="s">
        <v>133</v>
      </c>
    </row>
    <row r="174" spans="1:65" s="2" customFormat="1" ht="24" customHeight="1">
      <c r="A174" s="39"/>
      <c r="B174" s="40"/>
      <c r="C174" s="236" t="s">
        <v>8</v>
      </c>
      <c r="D174" s="236" t="s">
        <v>135</v>
      </c>
      <c r="E174" s="237" t="s">
        <v>961</v>
      </c>
      <c r="F174" s="238" t="s">
        <v>962</v>
      </c>
      <c r="G174" s="239" t="s">
        <v>889</v>
      </c>
      <c r="H174" s="240">
        <v>1</v>
      </c>
      <c r="I174" s="241"/>
      <c r="J174" s="242">
        <f>ROUND(I174*H174,2)</f>
        <v>0</v>
      </c>
      <c r="K174" s="238" t="s">
        <v>139</v>
      </c>
      <c r="L174" s="45"/>
      <c r="M174" s="243" t="s">
        <v>1</v>
      </c>
      <c r="N174" s="244" t="s">
        <v>47</v>
      </c>
      <c r="O174" s="92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7" t="s">
        <v>890</v>
      </c>
      <c r="AT174" s="247" t="s">
        <v>135</v>
      </c>
      <c r="AU174" s="247" t="s">
        <v>92</v>
      </c>
      <c r="AY174" s="18" t="s">
        <v>133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8" t="s">
        <v>90</v>
      </c>
      <c r="BK174" s="248">
        <f>ROUND(I174*H174,2)</f>
        <v>0</v>
      </c>
      <c r="BL174" s="18" t="s">
        <v>890</v>
      </c>
      <c r="BM174" s="247" t="s">
        <v>963</v>
      </c>
    </row>
    <row r="175" spans="1:65" s="2" customFormat="1" ht="16.5" customHeight="1">
      <c r="A175" s="39"/>
      <c r="B175" s="40"/>
      <c r="C175" s="236" t="s">
        <v>232</v>
      </c>
      <c r="D175" s="236" t="s">
        <v>135</v>
      </c>
      <c r="E175" s="237" t="s">
        <v>964</v>
      </c>
      <c r="F175" s="238" t="s">
        <v>965</v>
      </c>
      <c r="G175" s="239" t="s">
        <v>889</v>
      </c>
      <c r="H175" s="240">
        <v>1</v>
      </c>
      <c r="I175" s="241"/>
      <c r="J175" s="242">
        <f>ROUND(I175*H175,2)</f>
        <v>0</v>
      </c>
      <c r="K175" s="238" t="s">
        <v>139</v>
      </c>
      <c r="L175" s="45"/>
      <c r="M175" s="243" t="s">
        <v>1</v>
      </c>
      <c r="N175" s="244" t="s">
        <v>47</v>
      </c>
      <c r="O175" s="92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7" t="s">
        <v>890</v>
      </c>
      <c r="AT175" s="247" t="s">
        <v>135</v>
      </c>
      <c r="AU175" s="247" t="s">
        <v>92</v>
      </c>
      <c r="AY175" s="18" t="s">
        <v>133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8" t="s">
        <v>90</v>
      </c>
      <c r="BK175" s="248">
        <f>ROUND(I175*H175,2)</f>
        <v>0</v>
      </c>
      <c r="BL175" s="18" t="s">
        <v>890</v>
      </c>
      <c r="BM175" s="247" t="s">
        <v>966</v>
      </c>
    </row>
    <row r="176" spans="1:51" s="13" customFormat="1" ht="12">
      <c r="A176" s="13"/>
      <c r="B176" s="253"/>
      <c r="C176" s="254"/>
      <c r="D176" s="249" t="s">
        <v>144</v>
      </c>
      <c r="E176" s="255" t="s">
        <v>1</v>
      </c>
      <c r="F176" s="256" t="s">
        <v>967</v>
      </c>
      <c r="G176" s="254"/>
      <c r="H176" s="255" t="s">
        <v>1</v>
      </c>
      <c r="I176" s="257"/>
      <c r="J176" s="254"/>
      <c r="K176" s="254"/>
      <c r="L176" s="258"/>
      <c r="M176" s="259"/>
      <c r="N176" s="260"/>
      <c r="O176" s="260"/>
      <c r="P176" s="260"/>
      <c r="Q176" s="260"/>
      <c r="R176" s="260"/>
      <c r="S176" s="260"/>
      <c r="T176" s="26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2" t="s">
        <v>144</v>
      </c>
      <c r="AU176" s="262" t="s">
        <v>92</v>
      </c>
      <c r="AV176" s="13" t="s">
        <v>90</v>
      </c>
      <c r="AW176" s="13" t="s">
        <v>37</v>
      </c>
      <c r="AX176" s="13" t="s">
        <v>82</v>
      </c>
      <c r="AY176" s="262" t="s">
        <v>133</v>
      </c>
    </row>
    <row r="177" spans="1:51" s="14" customFormat="1" ht="12">
      <c r="A177" s="14"/>
      <c r="B177" s="263"/>
      <c r="C177" s="264"/>
      <c r="D177" s="249" t="s">
        <v>144</v>
      </c>
      <c r="E177" s="265" t="s">
        <v>1</v>
      </c>
      <c r="F177" s="266" t="s">
        <v>90</v>
      </c>
      <c r="G177" s="264"/>
      <c r="H177" s="267">
        <v>1</v>
      </c>
      <c r="I177" s="268"/>
      <c r="J177" s="264"/>
      <c r="K177" s="264"/>
      <c r="L177" s="269"/>
      <c r="M177" s="270"/>
      <c r="N177" s="271"/>
      <c r="O177" s="271"/>
      <c r="P177" s="271"/>
      <c r="Q177" s="271"/>
      <c r="R177" s="271"/>
      <c r="S177" s="271"/>
      <c r="T177" s="27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3" t="s">
        <v>144</v>
      </c>
      <c r="AU177" s="273" t="s">
        <v>92</v>
      </c>
      <c r="AV177" s="14" t="s">
        <v>92</v>
      </c>
      <c r="AW177" s="14" t="s">
        <v>37</v>
      </c>
      <c r="AX177" s="14" t="s">
        <v>90</v>
      </c>
      <c r="AY177" s="273" t="s">
        <v>133</v>
      </c>
    </row>
    <row r="178" spans="1:63" s="12" customFormat="1" ht="22.8" customHeight="1">
      <c r="A178" s="12"/>
      <c r="B178" s="220"/>
      <c r="C178" s="221"/>
      <c r="D178" s="222" t="s">
        <v>81</v>
      </c>
      <c r="E178" s="234" t="s">
        <v>968</v>
      </c>
      <c r="F178" s="234" t="s">
        <v>969</v>
      </c>
      <c r="G178" s="221"/>
      <c r="H178" s="221"/>
      <c r="I178" s="224"/>
      <c r="J178" s="235">
        <f>BK178</f>
        <v>0</v>
      </c>
      <c r="K178" s="221"/>
      <c r="L178" s="226"/>
      <c r="M178" s="227"/>
      <c r="N178" s="228"/>
      <c r="O178" s="228"/>
      <c r="P178" s="229">
        <f>P179</f>
        <v>0</v>
      </c>
      <c r="Q178" s="228"/>
      <c r="R178" s="229">
        <f>R179</f>
        <v>0</v>
      </c>
      <c r="S178" s="228"/>
      <c r="T178" s="230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1" t="s">
        <v>170</v>
      </c>
      <c r="AT178" s="232" t="s">
        <v>81</v>
      </c>
      <c r="AU178" s="232" t="s">
        <v>90</v>
      </c>
      <c r="AY178" s="231" t="s">
        <v>133</v>
      </c>
      <c r="BK178" s="233">
        <f>BK179</f>
        <v>0</v>
      </c>
    </row>
    <row r="179" spans="1:65" s="2" customFormat="1" ht="24" customHeight="1">
      <c r="A179" s="39"/>
      <c r="B179" s="40"/>
      <c r="C179" s="236" t="s">
        <v>238</v>
      </c>
      <c r="D179" s="236" t="s">
        <v>135</v>
      </c>
      <c r="E179" s="237" t="s">
        <v>970</v>
      </c>
      <c r="F179" s="238" t="s">
        <v>971</v>
      </c>
      <c r="G179" s="239" t="s">
        <v>889</v>
      </c>
      <c r="H179" s="240">
        <v>1</v>
      </c>
      <c r="I179" s="241"/>
      <c r="J179" s="242">
        <f>ROUND(I179*H179,2)</f>
        <v>0</v>
      </c>
      <c r="K179" s="238" t="s">
        <v>139</v>
      </c>
      <c r="L179" s="45"/>
      <c r="M179" s="306" t="s">
        <v>1</v>
      </c>
      <c r="N179" s="307" t="s">
        <v>47</v>
      </c>
      <c r="O179" s="308"/>
      <c r="P179" s="309">
        <f>O179*H179</f>
        <v>0</v>
      </c>
      <c r="Q179" s="309">
        <v>0</v>
      </c>
      <c r="R179" s="309">
        <f>Q179*H179</f>
        <v>0</v>
      </c>
      <c r="S179" s="309">
        <v>0</v>
      </c>
      <c r="T179" s="31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7" t="s">
        <v>890</v>
      </c>
      <c r="AT179" s="247" t="s">
        <v>135</v>
      </c>
      <c r="AU179" s="247" t="s">
        <v>92</v>
      </c>
      <c r="AY179" s="18" t="s">
        <v>133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18" t="s">
        <v>90</v>
      </c>
      <c r="BK179" s="248">
        <f>ROUND(I179*H179,2)</f>
        <v>0</v>
      </c>
      <c r="BL179" s="18" t="s">
        <v>890</v>
      </c>
      <c r="BM179" s="247" t="s">
        <v>972</v>
      </c>
    </row>
    <row r="180" spans="1:31" s="2" customFormat="1" ht="6.95" customHeight="1">
      <c r="A180" s="39"/>
      <c r="B180" s="67"/>
      <c r="C180" s="68"/>
      <c r="D180" s="68"/>
      <c r="E180" s="68"/>
      <c r="F180" s="68"/>
      <c r="G180" s="68"/>
      <c r="H180" s="68"/>
      <c r="I180" s="184"/>
      <c r="J180" s="68"/>
      <c r="K180" s="68"/>
      <c r="L180" s="45"/>
      <c r="M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</sheetData>
  <sheetProtection password="CC35" sheet="1" objects="1" scenarios="1" formatColumns="0" formatRows="0" autoFilter="0"/>
  <autoFilter ref="C121:K17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Barta</dc:creator>
  <cp:keywords/>
  <dc:description/>
  <cp:lastModifiedBy>Roman Barta</cp:lastModifiedBy>
  <dcterms:created xsi:type="dcterms:W3CDTF">2019-11-19T20:33:55Z</dcterms:created>
  <dcterms:modified xsi:type="dcterms:W3CDTF">2019-11-19T20:34:00Z</dcterms:modified>
  <cp:category/>
  <cp:version/>
  <cp:contentType/>
  <cp:contentStatus/>
</cp:coreProperties>
</file>