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5" activeTab="0"/>
  </bookViews>
  <sheets>
    <sheet name="Položkový soupis" sheetId="2" r:id="rId1"/>
  </sheets>
  <definedNames>
    <definedName name="_xlnm._FilterDatabase" localSheetId="0" hidden="1">'Položkový soupis'!$C$68:$K$208</definedName>
    <definedName name="_xlnm.Print_Area" localSheetId="0">'Položkový soupis'!$B$1:$J$1713</definedName>
    <definedName name="_xlnm.Print_Titles" localSheetId="0">'Položkový soupis'!$68:$68</definedName>
  </definedNames>
  <calcPr calcId="152511"/>
</workbook>
</file>

<file path=xl/sharedStrings.xml><?xml version="1.0" encoding="utf-8"?>
<sst xmlns="http://schemas.openxmlformats.org/spreadsheetml/2006/main" count="13433" uniqueCount="2250">
  <si>
    <t/>
  </si>
  <si>
    <t>False</t>
  </si>
  <si>
    <t>21</t>
  </si>
  <si>
    <t>15</t>
  </si>
  <si>
    <t>Kód:</t>
  </si>
  <si>
    <t>Stavba:</t>
  </si>
  <si>
    <t>Místo:</t>
  </si>
  <si>
    <t>Dolní Slivno</t>
  </si>
  <si>
    <t>Datum:</t>
  </si>
  <si>
    <t>Zadavatel:</t>
  </si>
  <si>
    <t>Uchazeč:</t>
  </si>
  <si>
    <t>Projektant:</t>
  </si>
  <si>
    <t>True</t>
  </si>
  <si>
    <t>Zpracovatel:</t>
  </si>
  <si>
    <t>DPH</t>
  </si>
  <si>
    <t>základní</t>
  </si>
  <si>
    <t>v</t>
  </si>
  <si>
    <t>REKAPITULACE OBJEKTŮ STAVBY A SOUPISŮ PRACÍ</t>
  </si>
  <si>
    <t>Kód</t>
  </si>
  <si>
    <t>Popis</t>
  </si>
  <si>
    <t>Cena bez DPH [CZK]</t>
  </si>
  <si>
    <t>Typ</t>
  </si>
  <si>
    <t>Náklady z rozpočtů</t>
  </si>
  <si>
    <t>D</t>
  </si>
  <si>
    <t>0</t>
  </si>
  <si>
    <t>/</t>
  </si>
  <si>
    <t>01</t>
  </si>
  <si>
    <t>SO 01 - Bourací práce</t>
  </si>
  <si>
    <t>1</t>
  </si>
  <si>
    <t>2</t>
  </si>
  <si>
    <t>02</t>
  </si>
  <si>
    <t>SO 02 - Stavební úpravy</t>
  </si>
  <si>
    <t>03</t>
  </si>
  <si>
    <t>SO 03 - Oplocení a terénní úpravy</t>
  </si>
  <si>
    <t>04</t>
  </si>
  <si>
    <t>SO 04 - Výměma venkovních potrubí</t>
  </si>
  <si>
    <t>05</t>
  </si>
  <si>
    <t>SO 05 - Přípojka NN</t>
  </si>
  <si>
    <t>08</t>
  </si>
  <si>
    <t>PS 03 - Ochrana před bleskem</t>
  </si>
  <si>
    <t>09</t>
  </si>
  <si>
    <t>VON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</si>
  <si>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</si>
  <si>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</si>
  <si>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</si>
  <si>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</si>
  <si>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</si>
  <si>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</si>
  <si>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</si>
  <si>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</si>
  <si>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</si>
  <si>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</si>
  <si>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</si>
  <si>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</si>
  <si>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</si>
  <si>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</si>
  <si>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</si>
  <si>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</si>
  <si>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</si>
  <si>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</si>
  <si>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</si>
  <si>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</si>
  <si>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</si>
  <si>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</si>
  <si>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</si>
  <si>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</si>
  <si>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</si>
  <si>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</si>
  <si>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</si>
  <si>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</si>
  <si>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</si>
  <si>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</si>
  <si>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</si>
  <si>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</si>
  <si>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</si>
  <si>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</si>
  <si>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</si>
  <si>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</si>
  <si>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</si>
  <si>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</si>
  <si>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</si>
  <si>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</si>
  <si>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2018 02</t>
  </si>
  <si>
    <t>4</t>
  </si>
  <si>
    <t>-1506272956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</si>
  <si>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</si>
  <si>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</t>
  </si>
  <si>
    <t>VV</t>
  </si>
  <si>
    <t>1,1*7,2 " chodník ke vstupu</t>
  </si>
  <si>
    <t>121101102</t>
  </si>
  <si>
    <t>Sejmutí ornice s přemístěním na vzdálenost do 100 m</t>
  </si>
  <si>
    <t>m3</t>
  </si>
  <si>
    <t>-2131368822</t>
  </si>
  <si>
    <t>Sejmutí ornice nebo lesní půdy s vodorovným přemístěním na hromady v místě upotřebení nebo na dočasné či trvalé skládky se složením, na vzdálenost přes 50 do 100 m</t>
  </si>
  <si>
    <t>pi*4,9*4,9*0,15" strop akumulace</t>
  </si>
  <si>
    <t>-3,91*1,5*0,15 " zastavěná část</t>
  </si>
  <si>
    <t>pi*9,8*1,3*0,15" obvod nádrže</t>
  </si>
  <si>
    <t>(3,2+1)/2*9,7*2 *0,15" část podél vstupu</t>
  </si>
  <si>
    <t>15,6 *0,15  "povrch šachet</t>
  </si>
  <si>
    <t>Součet</t>
  </si>
  <si>
    <t>3</t>
  </si>
  <si>
    <t>122201102</t>
  </si>
  <si>
    <t>Odkopávky a prokopávky nezapažené v hornině tř. 3 objem do 1000 m3</t>
  </si>
  <si>
    <t>320942699</t>
  </si>
  <si>
    <t>Odkopávky a prokopávky nezapažené s přehozením výkopku na vzdálenost do 3 m nebo s naložením na dopravní prostředek v hornině tř. 3 přes 100 do 1 000 m3</t>
  </si>
  <si>
    <t>pi*4,5*4,5*0,4 " strop akumulace</t>
  </si>
  <si>
    <t>pi*9*0,6*1,3+pi*10,2*0,8*0,6/2 " obvod nádrže</t>
  </si>
  <si>
    <t>7,8*3,1*9,7 " část nového  vstupu pod zákl. spáru nádrže</t>
  </si>
  <si>
    <t>162301101</t>
  </si>
  <si>
    <t>Vodorovné přemístění do 500 m výkopku/sypaniny z horniny tř. 1 až 4</t>
  </si>
  <si>
    <t>CS ÚRS 2017 01</t>
  </si>
  <si>
    <t>-1923772167</t>
  </si>
  <si>
    <t>Vodorovné přemístění výkopku nebo sypaniny po suchu na obvyklém dopravním prostředku, bez naložení výkopku, avšak se složením bez rozhrnutí z horniny tř. 1 až 4 na vzdálenost přes 50 do 500 m</t>
  </si>
  <si>
    <t>289,738  "odkopávky na meziskládku"</t>
  </si>
  <si>
    <t>Zakládání</t>
  </si>
  <si>
    <t>5</t>
  </si>
  <si>
    <t>211531111</t>
  </si>
  <si>
    <t>Výplň odvodňovacích žeber nebo trativodů kamenivem hrubým drceným frakce 16 až 63 mm</t>
  </si>
  <si>
    <t>CS ÚRS 2018 01</t>
  </si>
  <si>
    <t>345217426</t>
  </si>
  <si>
    <t>Výplň kamenivem do rýh odvodňovacích žeber nebo trativodů bez zhutnění, s úpravou povrchu výplně kamenivem hrubým drceným frakce 32 až 63 mm</t>
  </si>
  <si>
    <t>1,7*2,55*1,85 " výplň AŠ1</t>
  </si>
  <si>
    <t>Vodorovné konstrukce</t>
  </si>
  <si>
    <t>9</t>
  </si>
  <si>
    <t>Ostatní konstrukce a práce-bourání</t>
  </si>
  <si>
    <t>6</t>
  </si>
  <si>
    <t>961044111</t>
  </si>
  <si>
    <t>Bourání základů z betonu prostého</t>
  </si>
  <si>
    <t>-1848536283</t>
  </si>
  <si>
    <t>Bourání základů z betonu prostého</t>
  </si>
  <si>
    <t>0,8*0,4/2*2*4 " vstupní objekt - patka</t>
  </si>
  <si>
    <t>(6,7*2+2,95*3)*0,35*0,75+(1,85+1,25)*2*0,3*0,45 "budova AT</t>
  </si>
  <si>
    <t>7</t>
  </si>
  <si>
    <t>961055111</t>
  </si>
  <si>
    <t>Bourání základů ze ŽB</t>
  </si>
  <si>
    <t>-1624292653</t>
  </si>
  <si>
    <t>Bourání základů z betonu železového</t>
  </si>
  <si>
    <t>(3,15+1,7)*2*0,3*0,45*2 "AŠ1+AŠ2- ubourání 45cm pod terén</t>
  </si>
  <si>
    <t>8</t>
  </si>
  <si>
    <t>962032241</t>
  </si>
  <si>
    <t>Bourání zdiva z cihel pálených nebo vápenopískových na MC přes 1 m3</t>
  </si>
  <si>
    <t>1581300779</t>
  </si>
  <si>
    <t>Bourání zdiva nadzákladového z cihel nebo tvárnic z cihel pálených nebo vápenopískových, na maltu cementovou, objemu přes 1 m3</t>
  </si>
  <si>
    <t>2,2*0,18*2*4 " vstupní objekt</t>
  </si>
  <si>
    <t>(6,7*2+2,95*3)*4,2*0,35-(0,8+0,9)*1,97*0,35 "budova AT</t>
  </si>
  <si>
    <t>962042321</t>
  </si>
  <si>
    <t>Bourání zdiva nadzákladového z betonu prostého přes 1 m3</t>
  </si>
  <si>
    <t>-1578697232</t>
  </si>
  <si>
    <t>Bourání zdiva z betonu prostého nadzákladového objemu přes 1 m3</t>
  </si>
  <si>
    <t>2*2*0,16 "vstupní objekt</t>
  </si>
  <si>
    <t>6,7*3,65*0,45  "budova ATS - podlaha</t>
  </si>
  <si>
    <t>10</t>
  </si>
  <si>
    <t>962052211</t>
  </si>
  <si>
    <t>Bourání zdiva nadzákladového ze ŽB přes 1 m3</t>
  </si>
  <si>
    <t>-1020326503</t>
  </si>
  <si>
    <t>Bourání zdiva železobetonového nadzákladového, objemu přes 1 m3</t>
  </si>
  <si>
    <t>(1,85+1,25)*2*0,3*1,5 " ATS</t>
  </si>
  <si>
    <t>11</t>
  </si>
  <si>
    <t>963042819</t>
  </si>
  <si>
    <t>Bourání schodišťových stupňů betonových zhotovených na místě</t>
  </si>
  <si>
    <t>m</t>
  </si>
  <si>
    <t>1224117064</t>
  </si>
  <si>
    <t>7,4 " schodiště ke vstupu</t>
  </si>
  <si>
    <t>12</t>
  </si>
  <si>
    <t>963051113</t>
  </si>
  <si>
    <t>Bourání ŽB stropů deskových tl přes 80 mm</t>
  </si>
  <si>
    <t>13973956</t>
  </si>
  <si>
    <t>Bourání železobetonových stropů deskových, tl. přes 80 mm</t>
  </si>
  <si>
    <t>2*2*0,2 " vstupní objekt</t>
  </si>
  <si>
    <t>6,7*3,65*0,15+1,85*1,85*0,15 " budova ATS</t>
  </si>
  <si>
    <t>2,3*3,15*0,12*2 "šachty AŠ1, AŠ2</t>
  </si>
  <si>
    <t>13</t>
  </si>
  <si>
    <t>965042131</t>
  </si>
  <si>
    <t>Bourání podkladů pod dlažby nebo mazanin betonových nebo z litého asfaltu tl do 100 mm pl do 4 m2</t>
  </si>
  <si>
    <t>-934057710</t>
  </si>
  <si>
    <t>Bourání mazanin betonových nebo z litého asfaltu tl. do 100 mm, plochy do 4 m2</t>
  </si>
  <si>
    <t>2,3*3,15*0,09*2 "spádový beton šachet</t>
  </si>
  <si>
    <t>1,85*1,85*0,05 " vstupní objekt</t>
  </si>
  <si>
    <t>14</t>
  </si>
  <si>
    <t>965042241</t>
  </si>
  <si>
    <t>Bourání podkladů pod dlažby nebo mazanin betonových nebo z litého asfaltu tl přes 100 mm pl pře 4 m2</t>
  </si>
  <si>
    <t>1283539010</t>
  </si>
  <si>
    <t>Bourání mazanin betonových nebo z litého asfaltu tl. přes 100 mm, plochy přes 4 m2</t>
  </si>
  <si>
    <t>pi*4,3*4,3*0,08 "spádový beton nádrže"</t>
  </si>
  <si>
    <t>985131111</t>
  </si>
  <si>
    <t>Očištění ploch stěn, rubu kleneb a podlah tlakovou vodou</t>
  </si>
  <si>
    <t>1794696644</t>
  </si>
  <si>
    <t>PI*4,3*4,3 "strop nádrže</t>
  </si>
  <si>
    <t>2*PI*4,3*0,9 "obnažené stěny</t>
  </si>
  <si>
    <t>16</t>
  </si>
  <si>
    <t>985131411</t>
  </si>
  <si>
    <t>Vysušení ploch stěn, rubu kleneb a podlah stlačeným vzduchem</t>
  </si>
  <si>
    <t>1004249647</t>
  </si>
  <si>
    <t>Očištění ploch stěn, rubu kleneb a podlah vysušení stlačeným vzduchem</t>
  </si>
  <si>
    <t>997</t>
  </si>
  <si>
    <t>Přesun sutě</t>
  </si>
  <si>
    <t>17</t>
  </si>
  <si>
    <t>997013501</t>
  </si>
  <si>
    <t>Odvoz suti a vybouraných hmot na skládku nebo meziskládku do 1 km se složením</t>
  </si>
  <si>
    <t>t</t>
  </si>
  <si>
    <t>-537814568</t>
  </si>
  <si>
    <t>Odvoz suti a vybouraných hmot na skládku nebo meziskládku se složením, na vzdálenost do 1 km</t>
  </si>
  <si>
    <t>18</t>
  </si>
  <si>
    <t>997013509</t>
  </si>
  <si>
    <t>Příplatek k odvozu suti a vybouraných hmot na skládku ZKD 1 km přes 1 km</t>
  </si>
  <si>
    <t>-1225190718</t>
  </si>
  <si>
    <t>Odvoz suti a vybouraných hmot na skládku nebo meziskládku se složením, na vzdálenost Příplatek k ceně za každý další i započatý 1 km přes 1 km</t>
  </si>
  <si>
    <t>155,687*7 'Přepočtené koeficientem množství</t>
  </si>
  <si>
    <t>19</t>
  </si>
  <si>
    <t>997013831</t>
  </si>
  <si>
    <t>Poplatek za uložení stavebního směsného odpadu na skládce (skládkovné)</t>
  </si>
  <si>
    <t>1947383531</t>
  </si>
  <si>
    <t>Poplatek za uložení stavebního odpadu na skládce (skládkovné) směsného</t>
  </si>
  <si>
    <t>PSV</t>
  </si>
  <si>
    <t>Práce a dodávky PSV</t>
  </si>
  <si>
    <t>711</t>
  </si>
  <si>
    <t>Izolace proti vodě, vlhkosti a plynům</t>
  </si>
  <si>
    <t>20</t>
  </si>
  <si>
    <t>711131811</t>
  </si>
  <si>
    <t>Odstranění izolace proti zemní vlhkosti vodorovné</t>
  </si>
  <si>
    <t>1971992717</t>
  </si>
  <si>
    <t>Odstranění izolace proti zemní vlhkosti na ploše vodorovné V</t>
  </si>
  <si>
    <t>711131821</t>
  </si>
  <si>
    <t>Odstranění izolace proti zemní vlhkosti svislé</t>
  </si>
  <si>
    <t>326224162</t>
  </si>
  <si>
    <t>Odstranění izolace proti zemní vlhkosti na ploše svislé S</t>
  </si>
  <si>
    <t>22</t>
  </si>
  <si>
    <t>712300843.1</t>
  </si>
  <si>
    <t>Odstranění  zbytkového asfaltového pásu odsekáním</t>
  </si>
  <si>
    <t>188983065</t>
  </si>
  <si>
    <t>23</t>
  </si>
  <si>
    <t>998711201</t>
  </si>
  <si>
    <t>Přesun hmot procentní pro izolace proti vodě, vlhkosti a plynům v objektech v do 6 m</t>
  </si>
  <si>
    <t>%</t>
  </si>
  <si>
    <t>-744763116</t>
  </si>
  <si>
    <t>Přesun hmot pro izolace proti vodě, vlhkosti a plynům stanovený procentní sazbou (%) z ceny vodorovná dopravní vzdálenost do 50 m v objektech výšky do 6 m</t>
  </si>
  <si>
    <t>712</t>
  </si>
  <si>
    <t>Povlakové krytiny</t>
  </si>
  <si>
    <t>24</t>
  </si>
  <si>
    <t>712300832</t>
  </si>
  <si>
    <t>Odstranění povlakové krytiny střech do 10° dvouvrstvé</t>
  </si>
  <si>
    <t>1227780450</t>
  </si>
  <si>
    <t>Odstranění ze střech plochých do 10 st. krytiny povlakové dvouvrstvé</t>
  </si>
  <si>
    <t>(6,7+1,1)*(3,65+1,1) " krytina ATS</t>
  </si>
  <si>
    <t>25</t>
  </si>
  <si>
    <t>998712201</t>
  </si>
  <si>
    <t>Přesun hmot procentní pro krytiny povlakové v objektech v do 6 m</t>
  </si>
  <si>
    <t>905860965</t>
  </si>
  <si>
    <t>Přesun hmot pro povlakové krytiny stanovený procentní sazbou (%) z ceny vodorovná dopravní vzdálenost do 50 m v objektech výšky do 6 m</t>
  </si>
  <si>
    <t>764</t>
  </si>
  <si>
    <t>Konstrukce klempířské</t>
  </si>
  <si>
    <t>26</t>
  </si>
  <si>
    <t>764001821</t>
  </si>
  <si>
    <t>Demontáž krytiny ze svitků nebo tabulí do suti</t>
  </si>
  <si>
    <t>-1560686602</t>
  </si>
  <si>
    <t>Demontáž klempířských konstrukcí krytiny ze svitků nebo tabulí do suti</t>
  </si>
  <si>
    <t>2,1*2,3 " vstupní objekt</t>
  </si>
  <si>
    <t>27</t>
  </si>
  <si>
    <t>764002841</t>
  </si>
  <si>
    <t>Demontáž oplechování horních ploch zdí a nadezdívek do suti</t>
  </si>
  <si>
    <t>-995772285</t>
  </si>
  <si>
    <t>Demontáž klempířských konstrukcí oplechování horních ploch zdí a nadezdívek do suti</t>
  </si>
  <si>
    <t>(6,7+3,65)*2 " atika ATS</t>
  </si>
  <si>
    <t>28</t>
  </si>
  <si>
    <t>998764201</t>
  </si>
  <si>
    <t>Přesun hmot procentní pro konstrukce klempířské v objektech v do 6 m</t>
  </si>
  <si>
    <t>-1832906359</t>
  </si>
  <si>
    <t>Přesun hmot pro konstrukce klempířské stanovený procentní sazbou (%) z ceny vodorovná dopravní vzdálenost do 50 m v objektech výšky do 6 m</t>
  </si>
  <si>
    <t>767</t>
  </si>
  <si>
    <t>Konstrukce zámečnické</t>
  </si>
  <si>
    <t>29</t>
  </si>
  <si>
    <t>767161823</t>
  </si>
  <si>
    <t>Demontáž zábradlí schodišťového nerozebíratelného hmotnosti 1m zábradlí do 20 kg</t>
  </si>
  <si>
    <t>956565961</t>
  </si>
  <si>
    <t>Demontáž zábradlí schodišťového nerozebíratelný spoj hmotnosti 1 m zábradlí do 20 kg</t>
  </si>
  <si>
    <t>9 " schodiště vstupu</t>
  </si>
  <si>
    <t>30</t>
  </si>
  <si>
    <t>767641800</t>
  </si>
  <si>
    <t>Demontáž zárubní dveří odřezáním plochy do 2,5 m2</t>
  </si>
  <si>
    <t>kus</t>
  </si>
  <si>
    <t>-2103160365</t>
  </si>
  <si>
    <t>Demontáž dveřních zárubní odřezáním od upevnění, plochy dveří do 2,5 m2</t>
  </si>
  <si>
    <t>2 "dveře 800/1970"</t>
  </si>
  <si>
    <t>1 "dveře 900/1970"</t>
  </si>
  <si>
    <t>31</t>
  </si>
  <si>
    <t>767691822</t>
  </si>
  <si>
    <t>Vyvěšení nebo zavěšení kovových křídel dveří do 2 m2</t>
  </si>
  <si>
    <t>914597169</t>
  </si>
  <si>
    <t>Vyvěšení nebo zavěšení kovových křídel – ostatní práce s případným uložením a opětovným zavěšením po provedení stavebních změn dveří, plochy do 2 m2</t>
  </si>
  <si>
    <t>32</t>
  </si>
  <si>
    <t>76783311</t>
  </si>
  <si>
    <t>Demontáž žebříků  s bočnicemi z profilové oceli, z trubek nebo tenkostěnných profilů</t>
  </si>
  <si>
    <t>-1054354249</t>
  </si>
  <si>
    <t>3,9 "vstupní ž.</t>
  </si>
  <si>
    <t>33</t>
  </si>
  <si>
    <t>767996801</t>
  </si>
  <si>
    <t>Demontáž atypických zámečnických konstrukcí rozebráním hmotnosti jednotlivých dílů do 50 kg</t>
  </si>
  <si>
    <t>kg</t>
  </si>
  <si>
    <t>-744476147</t>
  </si>
  <si>
    <t>Demontáž ostatních zámečnických konstrukcí o hmotnosti jednotlivých dílů rozebráním do 50 kg</t>
  </si>
  <si>
    <t>34</t>
  </si>
  <si>
    <t>998767201</t>
  </si>
  <si>
    <t>Přesun hmot procentní pro zámečnické konstrukce v objektech v do 6 m</t>
  </si>
  <si>
    <t>-1954935265</t>
  </si>
  <si>
    <t>Přesun hmot pro zámečnické konstrukce stanovený procentní sazbou (%) z ceny vodorovná dopravní vzdálenost do 50 m v objektech výšky do 6 m</t>
  </si>
  <si>
    <t>M</t>
  </si>
  <si>
    <t>Práce a dodávky M</t>
  </si>
  <si>
    <t>23-M</t>
  </si>
  <si>
    <t>Montáže potrubí</t>
  </si>
  <si>
    <t>35</t>
  </si>
  <si>
    <t>23108111R</t>
  </si>
  <si>
    <t>Demontáž původního ocelového vystrojení rozřezáním a uložením na skládku v areálu VDJ</t>
  </si>
  <si>
    <t>64</t>
  </si>
  <si>
    <t>-803232552</t>
  </si>
  <si>
    <t>940 "demontáž vystrojení VDJ, ATS a šachet"</t>
  </si>
  <si>
    <t>kce_2</t>
  </si>
  <si>
    <t>kce_31</t>
  </si>
  <si>
    <t>kce_32</t>
  </si>
  <si>
    <t>kce_4</t>
  </si>
  <si>
    <t>kce_6</t>
  </si>
  <si>
    <t>kce_7</t>
  </si>
  <si>
    <t>kce_8</t>
  </si>
  <si>
    <t>PS</t>
  </si>
  <si>
    <t>san_1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</si>
  <si>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</si>
  <si>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</si>
  <si>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</si>
  <si>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</si>
  <si>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</si>
  <si>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</si>
  <si>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</si>
  <si>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</si>
  <si>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</si>
  <si>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</si>
  <si>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</si>
  <si>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</si>
  <si>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</si>
  <si>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211571121</t>
  </si>
  <si>
    <t>Výplň odvodňovacích žeber nebo trativodů kamenivem drobným praným těženým (kačírek)</t>
  </si>
  <si>
    <t>-779645362</t>
  </si>
  <si>
    <t>Výplň kamenivem do rýh odvodňovacích žeber nebo trativodů bez zhutnění, s úpravou povrchu výplně kamenivem drobným praným těženým (kačírek)</t>
  </si>
  <si>
    <t xml:space="preserve">4,7*0,35*0,84 " okapový chodník </t>
  </si>
  <si>
    <t>7,6*2*0,15*0,35 " volné kamenivo</t>
  </si>
  <si>
    <t>212752211</t>
  </si>
  <si>
    <t>Trativod z drenážních trubek plastových flexibilních D do 65 mm včetně lože otevřený výkop</t>
  </si>
  <si>
    <t>1016331185</t>
  </si>
  <si>
    <t>Trativody z drenážních trubek se zřízením štěrkopískového lože pod trubky a s jejich obsypem v průměrném celkovém množství do 0,15 m3/m v otevřeném výkopu z trubek plastových flexibilních D do 65 mm</t>
  </si>
  <si>
    <t>4,7 " okapový chodník -dlažba</t>
  </si>
  <si>
    <t>7,8*2 " volné kamenivo</t>
  </si>
  <si>
    <t>271532212</t>
  </si>
  <si>
    <t>Podsyp pod základové konstrukce se zhutněním z hrubého kameniva frakce 16 až 32 mm</t>
  </si>
  <si>
    <t>-1141938109</t>
  </si>
  <si>
    <t>Podsyp pod základové konstrukce se zhutněním a urovnáním povrchu z kameniva hrubého, frakce 16 - 32 mm</t>
  </si>
  <si>
    <t>opěrná zeď</t>
  </si>
  <si>
    <t>(0,7+1,45)/2*0,2*4,29*2 " základy pod opěrné zdi</t>
  </si>
  <si>
    <t>273316121</t>
  </si>
  <si>
    <t>Základové desky z prostého betonu se zvýšenými nároky na prostředí tř. C 25/30</t>
  </si>
  <si>
    <t>1857615747</t>
  </si>
  <si>
    <t>Základy z betonu prostého desky z betonu se zvýšenými nároky na prostředí tř. C 25/30</t>
  </si>
  <si>
    <t>3,93*3,21*0,07 " podkladní betonek</t>
  </si>
  <si>
    <t>275271129</t>
  </si>
  <si>
    <t>Základové patky z cihel betonových dl 290 mm na maltu MC 15</t>
  </si>
  <si>
    <t>1979246496</t>
  </si>
  <si>
    <t>Zdivo základové z cihel betonových, stěn, patek, z cihel dl. 290 mm, na maltu MC-15</t>
  </si>
  <si>
    <t>0,44*0,3*2 "podezdění stáv. základů na zákl.spáru</t>
  </si>
  <si>
    <t>KCE_32*0,07 " podzemní část bet. zdiva - ochranné zdivo</t>
  </si>
  <si>
    <t>0,735*(1+0,5)*2*0,14 " ochranné zdivo jímky</t>
  </si>
  <si>
    <t>(1,64*3+1,36*3,76+1,005*4,52)*2 " podzemní část bet. zdiva kce 3.2</t>
  </si>
  <si>
    <t>275316121</t>
  </si>
  <si>
    <t>Základové patky z prostého betonu se zvýšenými nároky na prostředí tř. C 25/30</t>
  </si>
  <si>
    <t>-752352846</t>
  </si>
  <si>
    <t>Základy z betonu prostého patky z betonu se zvýšenými nároky na prostředí tř. C 25/30</t>
  </si>
  <si>
    <t>0,8*0,3*3,4 " patka pod vstupem</t>
  </si>
  <si>
    <t>279113124</t>
  </si>
  <si>
    <t>Základová zeď tl do 300 mm z tvárnic ztraceného bednění včetně výplně z betonu tř. C 12/15</t>
  </si>
  <si>
    <t>-1589291767</t>
  </si>
  <si>
    <t>Základové zdi z tvárnic ztraceného bednění včetně výplně z betonu bez zvláštních nároků na vliv prostředí třídy C 12/15, tloušťky zdiva přes 250 do 300 mm</t>
  </si>
  <si>
    <t>(3,71*2+3,21)*0,8  " základ obkladového zdiva - stupňovitý</t>
  </si>
  <si>
    <t>Svislé a kompletní konstrukce</t>
  </si>
  <si>
    <t>311213123</t>
  </si>
  <si>
    <t>Zdivo z nepravidelných kamenů na maltu, objem jednoho kamene přes 0,02m3, šířka spáry do 20 mm</t>
  </si>
  <si>
    <t>-1818191845</t>
  </si>
  <si>
    <t>Zdivo nadzákladové z lomového kamene štípaného nebo ručně vybíraného na maltu z nepravidelných kamenů objemu 1 kusu kamene přes 0,02 m3, šířka spáry přes 10 do 20 mm</t>
  </si>
  <si>
    <t>(2,8+1,08)/2*4,29*0,3*2 " zdivo kamenné, stěny</t>
  </si>
  <si>
    <t>(1+0,3)/2*4,29*0,2*2 " vrchní část</t>
  </si>
  <si>
    <t>312311971</t>
  </si>
  <si>
    <t>Výplňová zeď z betonu prostého tř. C 8/10 do ztraceného bednění z desek</t>
  </si>
  <si>
    <t>1400401936</t>
  </si>
  <si>
    <t>Nadzákladové zdi z betonu prostého výplňové do ztraceného bednění z desek, beton tř. C 8/10</t>
  </si>
  <si>
    <t>(1,03+0,45)/2*3,21*4-0,5*4  " výplň meziprostoru  komor</t>
  </si>
  <si>
    <t>312351212.1</t>
  </si>
  <si>
    <t>Ztracené bednění jednostranné zdí výplňových ze štěpkocementových desek tl 25 mm</t>
  </si>
  <si>
    <t>-1930324856</t>
  </si>
  <si>
    <t>Ztracené bednění nadzákladových zdí ze  štěpkocementových desek výplňových jednostranné z desek tloušťky 25 mm</t>
  </si>
  <si>
    <t>(1,03+0,45)*4  " výplň meziprostoru  komor</t>
  </si>
  <si>
    <t>311238113</t>
  </si>
  <si>
    <t>Zdivo nosné vnitřní POROTHERM tl 240 mm pevnosti P 10 na MVC</t>
  </si>
  <si>
    <t>-1461581447</t>
  </si>
  <si>
    <t>Zdivo nosné jednovrstvé z cihel děrovaných vnitřní [POROTHERM] klasické, spojené na pero a drážku na maltu MVC, pevnost cihel P10, tl. zdiva 240 mm</t>
  </si>
  <si>
    <t>1*2,75 "zadní strana</t>
  </si>
  <si>
    <t>(5,4+4,15)/2*1*2 " boční strany</t>
  </si>
  <si>
    <t>4,15*1,15 " štíty</t>
  </si>
  <si>
    <t>313234151</t>
  </si>
  <si>
    <t>Zdivo obkladové lícované Klinker z cihel děrovaných 240x115x71 kotvené do zdiva</t>
  </si>
  <si>
    <t>2003166000</t>
  </si>
  <si>
    <t>Zdivo lícované obkladové [Klinker] kotvené do zdiva z cihel 240x115x71 děrovaných (odstín Feldhaus Mana č.335)</t>
  </si>
  <si>
    <t>15,95*2 " boční stěny</t>
  </si>
  <si>
    <t>1,572*3,8 "zadní stěna</t>
  </si>
  <si>
    <t>4,65*3,8 " čelní stěna</t>
  </si>
  <si>
    <t>-0,9*2 " dveře</t>
  </si>
  <si>
    <t>313234321</t>
  </si>
  <si>
    <t>Kotvení lícovaného zdiva kotvící technikou [Halfen] do zdiva konzolovou kotvou [HK5-U-8,0-270-L4 )</t>
  </si>
  <si>
    <t>1831935116</t>
  </si>
  <si>
    <t>3112321VD</t>
  </si>
  <si>
    <t>Nadpraží z lícového zdiva FELDHAUS MANA se třemi tyčemi (staveništní prefabrikát)</t>
  </si>
  <si>
    <t>1579706273</t>
  </si>
  <si>
    <t>1  "OSTĚNÍ VSTUPU DO OBJEKTU, PŘEKLAD "</t>
  </si>
  <si>
    <t>317168131</t>
  </si>
  <si>
    <t>Překlad keramický vysoký v 23,8 cm dl 125 cm</t>
  </si>
  <si>
    <t>1698617180</t>
  </si>
  <si>
    <t>Překlady keramické vysoké [HELUZ] osazené do maltového lože, šířky překladu 7 cm výšky 23,8 cm, délky 125 cm</t>
  </si>
  <si>
    <t>317998113</t>
  </si>
  <si>
    <t>Tepelná izolace mezi překlady v 24 cm z polystyrénu tl 80 mm</t>
  </si>
  <si>
    <t>-393008558</t>
  </si>
  <si>
    <t>Izolace tepelná mezi překlady z pěnového polystyrénu výšky 24 cm, tloušťky 80 mm</t>
  </si>
  <si>
    <t>327323128</t>
  </si>
  <si>
    <t>Opěrné zdi a valy ze ŽB tř. C 30/37</t>
  </si>
  <si>
    <t>1274491637</t>
  </si>
  <si>
    <t>Opěrné zdi a valy z betonu železového bez zvláštních nároků na vliv prostředí tř. C 30/37</t>
  </si>
  <si>
    <t>základový fundament</t>
  </si>
  <si>
    <t>(0,7+1,45)/2*0,8*4,29*2 " základy pod opěrné zdi</t>
  </si>
  <si>
    <t>(1+0,3)/2*(2,8+1,08)/2*4,29*2 " betonové jádro</t>
  </si>
  <si>
    <t>327351211</t>
  </si>
  <si>
    <t>Bednění opěrných zdí a valů svislých i skloněných zřízení</t>
  </si>
  <si>
    <t>668259311</t>
  </si>
  <si>
    <t>Bednění opěrných zdí a valů svislých i skloněných, výšky do 20 m zřízení</t>
  </si>
  <si>
    <t>((0,7+1,45)/2+4,29)*2*0,8*2 " základy pod opěrné zdi</t>
  </si>
  <si>
    <t>((1+0,3)/2+4,29)*(2,8+1,08)/2*2*2 " betonové jádro</t>
  </si>
  <si>
    <t>327351221</t>
  </si>
  <si>
    <t>Bednění opěrných zdí a valů svislých i skloněných odstranění</t>
  </si>
  <si>
    <t>105195372</t>
  </si>
  <si>
    <t>Bednění opěrných zdí a valů svislých i skloněných, výšky do 20 m odstranění</t>
  </si>
  <si>
    <t>327361006</t>
  </si>
  <si>
    <t>Výztuž opěrných zdí a valů D 12 mm z betonářské oceli 10 505</t>
  </si>
  <si>
    <t>-1958011235</t>
  </si>
  <si>
    <t>Výztuž opěrných zdí a valů průměru do 12 mm, z oceli 10 505 (R) nebo BSt 500</t>
  </si>
  <si>
    <t>(2,8+1,08)/2*4,29*2*2*5,4*0,001*1,15 " kari 8/150 s koef. přesahů</t>
  </si>
  <si>
    <t>0,207*0,14 'Přepočtené koeficientem množství</t>
  </si>
  <si>
    <t>348262401.1</t>
  </si>
  <si>
    <t>Ukončení opěrné zdi krycí deskou z mrazuvzdorného betonu C30/37 - XF3</t>
  </si>
  <si>
    <t>320430906</t>
  </si>
  <si>
    <t>Ukončení opěrné zdi krycí deskou z mrazuvzdorného betonu C30/37 - XF3 zakázkový prefabrikát PREFA</t>
  </si>
  <si>
    <t>(1,4+0,8)/2*0,06*4,29*2  " stříška opěrných zdí - spádovaná - zakázkový prefabrikát PREFA</t>
  </si>
  <si>
    <t>348351211</t>
  </si>
  <si>
    <t>Bednění zábradelních zídek a podezdívek plné zřízení</t>
  </si>
  <si>
    <t>-554103709</t>
  </si>
  <si>
    <t>Bednění  zídek a podezdívek bez profilování i s profilováním, s půdorysem přímým nebo zakřiveným plné zřízení</t>
  </si>
  <si>
    <t xml:space="preserve">((1,4+0,8)/2+4,29)*2*(0,06+0,05)*2  " stříška opěrných zdí - spádovaná </t>
  </si>
  <si>
    <t>348351212</t>
  </si>
  <si>
    <t>Bednění zábradelních zídek a podezdívek plné odstranění</t>
  </si>
  <si>
    <t>463363794</t>
  </si>
  <si>
    <t>Bednění zídek a podezdívek bez profilování i s profilováním, s půdorysem přímým nebo zakřiveným plné odstranění</t>
  </si>
  <si>
    <t>380326122</t>
  </si>
  <si>
    <t>Kompletní konstrukce ČOV, nádrží atd. z ŽB se zvýšenými nároky na prostředí tř. C 25/30 tl do 300 mm</t>
  </si>
  <si>
    <t>822567038</t>
  </si>
  <si>
    <t>Kompletní konstrukce čistíren odpadních vod, nádrží, vodojemů, kanálů z betonu železového bez výztuže a bednění se zvýšenými nároky na prostředí tř. C 25/30, tl. přes 150 do 300 mm</t>
  </si>
  <si>
    <t>(4,655*3,7+1,9*0,6)*2*0,23 " boční stěny armakomory -vany</t>
  </si>
  <si>
    <t>4,655*2,75*2*0,23 " čelní stěny</t>
  </si>
  <si>
    <t>(3,71+3,21)*2*0,3*0,3  " žlb konzola</t>
  </si>
  <si>
    <t>2,75*2,2*0,2 " podesta v armakomoře</t>
  </si>
  <si>
    <t>(3,93*3,21+0,735*(1+0,5)*2)*0,28 "dno arma komory s jímkou</t>
  </si>
  <si>
    <t>380356231</t>
  </si>
  <si>
    <t>Bednění kompletních konstrukcí ČOV, nádrží nebo vodojemů neomítaných ploch rovinných zřízení</t>
  </si>
  <si>
    <t>-2097989069</t>
  </si>
  <si>
    <t>Bednění kompletních konstrukcí čistíren odpadních vod, nádrží, vodojemů, kanálů konstrukcí neomítaných z betonu prostého nebo železového ploch rovinných zřízení</t>
  </si>
  <si>
    <t>(4,655*3,7+1,9*0,6)*2*2 " boční stěny armakomory -vany</t>
  </si>
  <si>
    <t>4,655*2,75*2*2 " čelní stěny</t>
  </si>
  <si>
    <t>(3,71+3,21)*2*0,3*3  " žlb konzola</t>
  </si>
  <si>
    <t>(2,75+2,2*2)*0,2 " podesta v armakomoře</t>
  </si>
  <si>
    <t>(3,93+3,21)*2*0,28+0,735*(1+0,5)*2 "dno arma komory s jímkou</t>
  </si>
  <si>
    <t>380356232</t>
  </si>
  <si>
    <t>Bednění kompletních konstrukcí ČOV, nádrží nebo vodojemů neomítaných ploch rovinných odstranění</t>
  </si>
  <si>
    <t>53065293</t>
  </si>
  <si>
    <t>Bednění kompletních konstrukcí čistíren odpadních vod, nádrží, vodojemů, kanálů konstrukcí neomítaných z betonu prostého nebo železového ploch rovinných odstranění</t>
  </si>
  <si>
    <t>380361006</t>
  </si>
  <si>
    <t>Výztuž kompletních konstrukcí ČOV, nádrží nebo vodojemů z betonářské oceli 10 505</t>
  </si>
  <si>
    <t>-1928502791</t>
  </si>
  <si>
    <t>Výztuž kompletních konstrukcí čistíren odpadních vod, nádrží, vodojemů, kanálů z oceli 10 505 (R) nebo BSt 500</t>
  </si>
  <si>
    <t>1,642 " výztuž stěn D.2.1.5</t>
  </si>
  <si>
    <t>0,201  " výztuž podesty D.2.1.6</t>
  </si>
  <si>
    <t>1,075 " výztuž dna D.2.1.4</t>
  </si>
  <si>
    <t>411321616</t>
  </si>
  <si>
    <t>Stropy deskové ze ŽB tř. C 30/37</t>
  </si>
  <si>
    <t>1358655067</t>
  </si>
  <si>
    <t>Stropy z betonu železového (bez výztuže) stropů deskových, plochých střech, desek balkonových, desek hřibových stropů včetně hlavic hřibových sloupů tř. C 30/37</t>
  </si>
  <si>
    <t>0,74*1,04*0,2   "zabetonování stávajícího prostupu</t>
  </si>
  <si>
    <t>411351101</t>
  </si>
  <si>
    <t>Zřízení bednění stropů deskových</t>
  </si>
  <si>
    <t>1931497501</t>
  </si>
  <si>
    <t>Bednění stropů, kleneb nebo skořepin bez podpěrné konstrukce stropů deskových, balkonových nebo plošných konzol plné, rovné, popř. s náběhy zřízení</t>
  </si>
  <si>
    <t>0,74*1,04 " původní vstup</t>
  </si>
  <si>
    <t>411351102</t>
  </si>
  <si>
    <t>Odstranění bednění stropů deskových</t>
  </si>
  <si>
    <t>1539649725</t>
  </si>
  <si>
    <t>Bednění stropů, kleneb nebo skořepin bez podpěrné konstrukce stropů deskových, balkonových nebo plošných konzol plné, rovné, popř. s náběhy odstranění</t>
  </si>
  <si>
    <t>411354171</t>
  </si>
  <si>
    <t>Zřízení podpěrné konstrukce stropů v do 4 m pro zatížení do 5 kPa</t>
  </si>
  <si>
    <t>131534829</t>
  </si>
  <si>
    <t>Podpěrná konstrukce stropů výšky do 4 m se zesílením dna bednění na výměru m2 půdorysu pro zatížení betonovou směsí a výztuží do 5 kPa zřízení</t>
  </si>
  <si>
    <t>411354172</t>
  </si>
  <si>
    <t>Odstranění podpěrné konstrukce stropů v do 4 m pro zatížení do 5 kPa</t>
  </si>
  <si>
    <t>-902704115</t>
  </si>
  <si>
    <t>Podpěrná konstrukce stropů výšky do 4 m se zesílením dna bednění na výměru m2 půdorysu pro zatížení betonovou směsí a výztuží do 5 kPa odstranění</t>
  </si>
  <si>
    <t>411361221</t>
  </si>
  <si>
    <t>Výztuž stropů betonářskou ocelí 10 216</t>
  </si>
  <si>
    <t>1036319490</t>
  </si>
  <si>
    <t>Výztuž stropů prostě uložených, vetknutých, spojitých, deskových, trámových (žebrových, kazetových), s keramickými a jinými vložkami, konsolových nebo balkonových, hřibových včetně hlavic hřibových sloupů, plochých střech ocelí B500 B</t>
  </si>
  <si>
    <t>0,77*1,2*4,44*0,001  " kari 6 / 100/100</t>
  </si>
  <si>
    <t>417321616</t>
  </si>
  <si>
    <t>Ztužující pásy a věnce ze ŽB tř. C 30/37</t>
  </si>
  <si>
    <t>-237025991</t>
  </si>
  <si>
    <t>Ztužující pásy a věnce z betonu železového (bez výztuže) tř. C 30/37</t>
  </si>
  <si>
    <t>(3,15+6,3*2)*0,25*0,2 " věnec</t>
  </si>
  <si>
    <t>417351115</t>
  </si>
  <si>
    <t>Zřízení bednění ztužujících věnců</t>
  </si>
  <si>
    <t>-1730465538</t>
  </si>
  <si>
    <t>Bednění bočnic ztužujících pásů a věnců včetně vzpěr zřízení</t>
  </si>
  <si>
    <t>(3,15+6,3*2)*2*0,2 " věnec</t>
  </si>
  <si>
    <t>36</t>
  </si>
  <si>
    <t>417351116</t>
  </si>
  <si>
    <t>Odstranění bednění ztužujících věnců</t>
  </si>
  <si>
    <t>315328208</t>
  </si>
  <si>
    <t>Bednění bočnic ztužujících pásů a věnců včetně vzpěr odstranění</t>
  </si>
  <si>
    <t>37</t>
  </si>
  <si>
    <t>417361821</t>
  </si>
  <si>
    <t>Výztuž ztužujících pásů a věnců betonářskou ocelí 10 505</t>
  </si>
  <si>
    <t>738517230</t>
  </si>
  <si>
    <t>Výztuž ztužujících pásů a věnců z betonářské oceli 10 505 (R) nebo BSt 500</t>
  </si>
  <si>
    <t>0,071 " výztuž věnce D.2.1.7</t>
  </si>
  <si>
    <t>38</t>
  </si>
  <si>
    <t>771591481.1</t>
  </si>
  <si>
    <t>Montáž spádové a vyrovnávací desky pro napojení na kontaktní izolaci</t>
  </si>
  <si>
    <t>-1866137243</t>
  </si>
  <si>
    <t>Separační,  vyrovnávací deska - montáž desky</t>
  </si>
  <si>
    <t>kce_2 " separační deska (cetris)</t>
  </si>
  <si>
    <t>39</t>
  </si>
  <si>
    <t>595907540</t>
  </si>
  <si>
    <t>deska cementotřísková CETRIS PD podlahová 62,5x125 cm tl.2,0 cm</t>
  </si>
  <si>
    <t>1474103308</t>
  </si>
  <si>
    <t>deska cementotřísková podlahová 62,5x125 cm tl.2,0 cm P+D</t>
  </si>
  <si>
    <t>5,527*1,05 'Přepočtené koeficientem množství</t>
  </si>
  <si>
    <t>40</t>
  </si>
  <si>
    <t>95361121.1</t>
  </si>
  <si>
    <t>Dilatační spárová deska z pěnového PE</t>
  </si>
  <si>
    <t>1542930590</t>
  </si>
  <si>
    <t>Dilatační spárová deska z pěnového PE - Mirelon tl.40mm</t>
  </si>
  <si>
    <t>Komunikace</t>
  </si>
  <si>
    <t>41</t>
  </si>
  <si>
    <t>56425111.1</t>
  </si>
  <si>
    <t>Podklad nebo podsyp z drceného kameniva 8/16 tl. 100 mm s rozprostřením a zhutněním,</t>
  </si>
  <si>
    <t>1359930875</t>
  </si>
  <si>
    <t>42</t>
  </si>
  <si>
    <t>56476111.1</t>
  </si>
  <si>
    <t>Podklad z kameniva hrubého drceného vel. 16-32 mm tl 200 mm</t>
  </si>
  <si>
    <t>-781044298</t>
  </si>
  <si>
    <t>Podklad nebo kryt z kameniva hrubého drceného vel. 16-32 mm s rozprostřením a zhutněním, po zhutnění tl. 200 mm</t>
  </si>
  <si>
    <t>(4,04+1,73)/2*4,25+(4,04+6,2)/2*1,2 " Zpevněná plocha před vchodem</t>
  </si>
  <si>
    <t>43</t>
  </si>
  <si>
    <t>564831111</t>
  </si>
  <si>
    <t>Podklad ze štěrkodrtě ŠD tl 100 mm</t>
  </si>
  <si>
    <t>-1170774160</t>
  </si>
  <si>
    <t>Podklad ze štěrkodrti ŠD 8/16 s rozprostřením a zhutněním, po zhutnění tl. 100 mm</t>
  </si>
  <si>
    <t>44</t>
  </si>
  <si>
    <t>596212210</t>
  </si>
  <si>
    <t>Kladení zámkové dlažby pozemních komunikací tl 80 mm skupiny A pl do 50 m2</t>
  </si>
  <si>
    <t>-117429784</t>
  </si>
  <si>
    <t>Kladení dlažby z betonových zámkových dlaždic pozemních komunikací s ložem ze ŠP tl. do 50 mm, s vyplněním spár, s dvojitým hutněním vibrováním a se smetením přebytečného materiálu na krajnici tl. 80 mm skupiny A, pro plochy do 50 m2</t>
  </si>
  <si>
    <t>45</t>
  </si>
  <si>
    <t>592450070</t>
  </si>
  <si>
    <t>dlažba zámková tl. 80mm</t>
  </si>
  <si>
    <t>650825921</t>
  </si>
  <si>
    <t>dlažba zámková tl. 80mm ( Best - klasiko)</t>
  </si>
  <si>
    <t>18,405*1,03 'Přepočtené koeficientem množství</t>
  </si>
  <si>
    <t>Úpravy povrchů, podlahy a osazování výplní</t>
  </si>
  <si>
    <t>46</t>
  </si>
  <si>
    <t>611142012</t>
  </si>
  <si>
    <t>Potažení vnitřních stropů rabicovým pletivem</t>
  </si>
  <si>
    <t>-1305064194</t>
  </si>
  <si>
    <t>Potažení vnitřních ploch pletivem v ploše nebo pruzích, na plném podkladu rabicovým provizorním přichycením stropů</t>
  </si>
  <si>
    <t>PS"strop nad armakomorou"</t>
  </si>
  <si>
    <t>47</t>
  </si>
  <si>
    <t>611131101</t>
  </si>
  <si>
    <t>Cementový postřik vnitřních stropů nanášený celoplošně ručně</t>
  </si>
  <si>
    <t>-2074023177</t>
  </si>
  <si>
    <t>Podkladní a spojovací vrstva vnitřních omítaných ploch cementový postřik nanášený ručně celoplošně stropů</t>
  </si>
  <si>
    <t>48</t>
  </si>
  <si>
    <t>611321141</t>
  </si>
  <si>
    <t>Vápenocementová omítka štuková dvouvrstvá vnitřních stropů rovných nanášená ručně</t>
  </si>
  <si>
    <t>-1074704294</t>
  </si>
  <si>
    <t>Omítka vápenocementová vnitřních ploch nanášená ručně dvouvrstvá, tloušťky jádrové omítky do 10 mm a tloušťky štuku do 3 mm štuková vodorovných konstrukcí stropů rovných</t>
  </si>
  <si>
    <t>49</t>
  </si>
  <si>
    <t>611321191</t>
  </si>
  <si>
    <t>Příplatek k vápenocementové omítce vnitřních stropů za každých dalších 5 mm tloušťky ručně</t>
  </si>
  <si>
    <t>759231509</t>
  </si>
  <si>
    <t>Omítka vápenocementová vnitřních ploch nanášená ručně Příplatek k cenám za každých dalších i započatých 5 mm tloušťky omítky přes 10 mm stropů</t>
  </si>
  <si>
    <t>50</t>
  </si>
  <si>
    <t>619999011</t>
  </si>
  <si>
    <t>Příplatek k vnitřní omítce stropů za sklon do 30°</t>
  </si>
  <si>
    <t>-1843472366</t>
  </si>
  <si>
    <t>Příplatky k cenám úprav vnitřních povrchů omítaných stropů za sklon od vodorovné roviny přes 15 do 30 st.</t>
  </si>
  <si>
    <t>51</t>
  </si>
  <si>
    <t>612322111</t>
  </si>
  <si>
    <t>Vápenocementová lehčená omítka hrubá jednovrstvá zatřená vnitřních stěn nanášená ručně</t>
  </si>
  <si>
    <t>18172598</t>
  </si>
  <si>
    <t>Omítka vápenocementová lehčená vnitřních ploch nanášená ručně jednovrstvá, tloušťky do 10 mm hrubá zatřená svislých konstrukcí stěn</t>
  </si>
  <si>
    <t>17,073 " vnitřní plocha cihelné stěny - vyrovnání pod obklad</t>
  </si>
  <si>
    <t>52</t>
  </si>
  <si>
    <t>631311214.1</t>
  </si>
  <si>
    <t>vMazanina z betonu prostého se zvýšenými nároky na prostředí tl. do 50 mm t- cement P150</t>
  </si>
  <si>
    <t>275747095</t>
  </si>
  <si>
    <t>Mazanina z betonu prostého se zvýšenými nároky na prostředí tl. do 50 mm t- cement P150</t>
  </si>
  <si>
    <t>kce_4*0,035  "dno manipulační kom.- spádová mazanina 50- 20mm</t>
  </si>
  <si>
    <t>1*0,5*0,035  " jímka v man.komoře - spádová mazanina  50-20mm</t>
  </si>
  <si>
    <t>53</t>
  </si>
  <si>
    <t>985323112</t>
  </si>
  <si>
    <t>Spojovací můstek reprofilovaného betonu na cementové bázi tl 2 mm VANDEX SUPER</t>
  </si>
  <si>
    <t>676020560</t>
  </si>
  <si>
    <t>Spojovací můstek reprofilovaného betonu na cementové bázi, tloušťky 2 mm VANDEX SUPER</t>
  </si>
  <si>
    <t>kce_4  "dno manipulační kom.- spádová mazanina 50- 20mm</t>
  </si>
  <si>
    <t>1*0,5 " jímka v man.komoře - spádová mazanina  50-20mm</t>
  </si>
  <si>
    <t>54</t>
  </si>
  <si>
    <t>631311215</t>
  </si>
  <si>
    <t>Mazanina tl do 80 mm z betonu prostého se zvýšenými nároky na prostředí tř. C 30/37</t>
  </si>
  <si>
    <t>-1216794409</t>
  </si>
  <si>
    <t>Mazanina z betonu prostého se zvýšenými nároky na prostředí tl. přes 50 do 80 mm tř. C 30/37</t>
  </si>
  <si>
    <t>kce_6*0,055  "spádový beton stropu akumulace tl.30-80</t>
  </si>
  <si>
    <t>55</t>
  </si>
  <si>
    <t>642942611</t>
  </si>
  <si>
    <t>Osazování zárubní nebo rámů dveřních kovových do 2,5 m2 na montážní pěnu</t>
  </si>
  <si>
    <t>-2123234496</t>
  </si>
  <si>
    <t>Osazování zárubní nebo rámů kovových dveřních lisovaných nebo z úhelníků bez dveřních křídel, na montážní pěnu, plochy otvoru do 2,5 m2</t>
  </si>
  <si>
    <t>56</t>
  </si>
  <si>
    <t>553312261</t>
  </si>
  <si>
    <t>zárubeň plastová DV 1000 L/P</t>
  </si>
  <si>
    <t>1970770463</t>
  </si>
  <si>
    <t>57</t>
  </si>
  <si>
    <t>637211122</t>
  </si>
  <si>
    <t>Okapový chodník z betonových dlaždic tl 60 mm kladených do písku se zalitím spár MC</t>
  </si>
  <si>
    <t>-1701281137</t>
  </si>
  <si>
    <t>Okapový chodník z dlaždic betonových se zalitím spár cementovou maltou do písku, tl. dlaždic 50 mm</t>
  </si>
  <si>
    <t>4,7*0,8 " okapový chodník - dlažba</t>
  </si>
  <si>
    <t>58</t>
  </si>
  <si>
    <t>916231212</t>
  </si>
  <si>
    <t>Osazení chodníkového obrubníku betonového stojatého bez boční opěry do lože z betonu prostého</t>
  </si>
  <si>
    <t>2042760173</t>
  </si>
  <si>
    <t>Osazení chodníkového obrubníku betonového se zřízením lože, s vyplněním a zatřením spár cementovou maltou stojatého bez boční opěry, do lože z betonu prostého</t>
  </si>
  <si>
    <t xml:space="preserve"> 6,35+1,5*2 " zpevněná plocha před vchodem</t>
  </si>
  <si>
    <t>4,7+7,6*2 " okapový chodník</t>
  </si>
  <si>
    <t>59</t>
  </si>
  <si>
    <t>592172120</t>
  </si>
  <si>
    <t>obrubník betonový zahradní ABO 020-19 šedý 50 x 5 x 20 cm</t>
  </si>
  <si>
    <t>880896530</t>
  </si>
  <si>
    <t>obrubník betonový zahradní  šedý 50 x 5 x 20 cm</t>
  </si>
  <si>
    <t>29,25*2 'Přepočtené koeficientem množství</t>
  </si>
  <si>
    <t>60</t>
  </si>
  <si>
    <t>91699112.1</t>
  </si>
  <si>
    <t>Lože pod obrubníky, krajníky nebo obruby z dlažebních kostek z betonu prostého</t>
  </si>
  <si>
    <t>-696383002</t>
  </si>
  <si>
    <t xml:space="preserve">Lože pod obrubníky, krajníky nebo obruby z dlažebních kostek z betonu prostého C25/30 XF1
</t>
  </si>
  <si>
    <t>29,25*0,3*0,3 " lože</t>
  </si>
  <si>
    <t>61</t>
  </si>
  <si>
    <t>941111121</t>
  </si>
  <si>
    <t>Montáž lešení řadového trubkového lehkého s podlahami zatížení do 200 kg/m2 š do 1,2 m v do 10 m</t>
  </si>
  <si>
    <t>1335545342</t>
  </si>
  <si>
    <t>Montáž lešení řadového trubkového lehkého pracovního s podlahami s provozním zatížením tř. 3 do 200 kg/m2 šířky tř. W09 přes 0,9 do 1,2 m, výšky do 10 m</t>
  </si>
  <si>
    <t>(3,71*2+3,21)*7 " obvod stavby</t>
  </si>
  <si>
    <t>62</t>
  </si>
  <si>
    <t>941111221</t>
  </si>
  <si>
    <t>Příplatek k lešení řadovému trubkovému lehkému s podlahami š 1,2 m v 10 m za první a ZKD den použití</t>
  </si>
  <si>
    <t>-52523235</t>
  </si>
  <si>
    <t>Montáž lešení řadového trubkového lehkého pracovního s podlahami s provozním zatížením tř. 3 do 200 kg/m2 Příplatek za první a každý další den použití lešení k ceně -1121</t>
  </si>
  <si>
    <t>74,41*40 'Přepočtené koeficientem množství</t>
  </si>
  <si>
    <t>63</t>
  </si>
  <si>
    <t>941111821</t>
  </si>
  <si>
    <t>Demontáž lešení řadového trubkového lehkého s podlahami zatížení do 200 kg/m2 š do 1,2 m v do 10 m</t>
  </si>
  <si>
    <t>-326612303</t>
  </si>
  <si>
    <t>Demontáž lešení řadového trubkového lehkého pracovního s podlahami s provozním zatížením tř. 3 do 200 kg/m2 šířky tř. W09 přes 0,9 do 1,2 m, výšky do 10 m</t>
  </si>
  <si>
    <t>952903112</t>
  </si>
  <si>
    <t>Vyčištění objektů ČOV, nádrží, žlabů a kanálů při v do 3,5 m</t>
  </si>
  <si>
    <t>-1436291945</t>
  </si>
  <si>
    <t>Vyčištění objektů čistíren odpadních vod, nádrží, žlabů nebo kanálů světlé výšky prostoru do 3,5 m</t>
  </si>
  <si>
    <t>san_1+kce_4</t>
  </si>
  <si>
    <t>65</t>
  </si>
  <si>
    <t>953171024</t>
  </si>
  <si>
    <t>Osazování poklopů litinových nebo ocelových hmotnosti přes 150 kg</t>
  </si>
  <si>
    <t>1561657248</t>
  </si>
  <si>
    <t>Osazování kovových předmětů poklopů litinových nebo ocelových včetně rámů, hmotnosti přes 150 kg</t>
  </si>
  <si>
    <t>66</t>
  </si>
  <si>
    <t>552410201</t>
  </si>
  <si>
    <t>poklop šachtový 600x800/1mm nerezový, rám s límcem pro ukotvení, poklop s přesahem, vyjímatelný (dodávka objednatele  VaK MB)</t>
  </si>
  <si>
    <t>1612557135</t>
  </si>
  <si>
    <t>67</t>
  </si>
  <si>
    <t>953961112</t>
  </si>
  <si>
    <t>Kotvy chemickým tmelem M 10 hl 90 mm do betonu, ŽB nebo kamene s vyvrtáním otvoru</t>
  </si>
  <si>
    <t>546090846</t>
  </si>
  <si>
    <t>Kotvy chemické s vyvrtáním otvoru do betonu, železobetonu nebo tvrdého kamene tmel, velikost M 10, hloubka 90 mm</t>
  </si>
  <si>
    <t>11 " ukotvení trubních objímek</t>
  </si>
  <si>
    <t>68</t>
  </si>
  <si>
    <t>977151119</t>
  </si>
  <si>
    <t>Jádrové vrty diamantovými korunkami do D 110 mm do stavebních materiálů</t>
  </si>
  <si>
    <t>-1836335900</t>
  </si>
  <si>
    <t>Jádrové vrty diamantovými korunkami do stavebních materiálů (železobetonu, betonu, cihel, obkladů, dlažeb, kamene) průměru přes 100 do 110 mm</t>
  </si>
  <si>
    <t>0,23 " prostup I v armakomoře</t>
  </si>
  <si>
    <t>69</t>
  </si>
  <si>
    <t>977151125</t>
  </si>
  <si>
    <t>Jádrové vrty diamantovými korunkami do D 200 mm do stavebních materiálů</t>
  </si>
  <si>
    <t>1719131886</t>
  </si>
  <si>
    <t>Jádrové vrty diamantovými korunkami do stavebních materiálů (železobetonu, betonu, cihel, obkladů, dlažeb, kamene) průměru přes 180 do 200 mm</t>
  </si>
  <si>
    <t>0,15 "prostup A</t>
  </si>
  <si>
    <t>70</t>
  </si>
  <si>
    <t>977151127</t>
  </si>
  <si>
    <t>Jádrové vrty diamantovými korunkami do D 250 mm do stavebních materiálů</t>
  </si>
  <si>
    <t>-1498039204</t>
  </si>
  <si>
    <t>Jádrové vrty diamantovými korunkami do stavebních materiálů (železobetonu, betonu, cihel, obkladů, dlažeb, kamene) průměru přes 225 do 250 mm</t>
  </si>
  <si>
    <t>0,15 "prostup C</t>
  </si>
  <si>
    <t>71</t>
  </si>
  <si>
    <t>97716413R</t>
  </si>
  <si>
    <t>Utěsnění potrubí ve vyvrtaném otvoru  do DN 250 - dle D.2.1</t>
  </si>
  <si>
    <t>kpl</t>
  </si>
  <si>
    <t>-365691123</t>
  </si>
  <si>
    <t>Utěsnění potrubí ve vyvrtaném otvoru  do DN 250 - dle D.2.2</t>
  </si>
  <si>
    <t xml:space="preserve">2  "prostupy A, C </t>
  </si>
  <si>
    <t>1 " prostup I</t>
  </si>
  <si>
    <t>72</t>
  </si>
  <si>
    <t>95333343.1</t>
  </si>
  <si>
    <t>těsnící pás do dilatačních spar betonových kcí vnější š 320 mm kotva výšky 35 mm</t>
  </si>
  <si>
    <t>kpl.</t>
  </si>
  <si>
    <t>1574358535</t>
  </si>
  <si>
    <t>Bobtnající těsnící pás do betonových konstrukcí do dilatačních spar,včetně osazení nerezových tvarovek do bednění</t>
  </si>
  <si>
    <t>3 "prostupy D,E,H</t>
  </si>
  <si>
    <t>73</t>
  </si>
  <si>
    <t>-1842346143</t>
  </si>
  <si>
    <t>74</t>
  </si>
  <si>
    <t>1894495563</t>
  </si>
  <si>
    <t>0,057*7 'Přepočtené koeficientem množství</t>
  </si>
  <si>
    <t>75</t>
  </si>
  <si>
    <t>-12978164</t>
  </si>
  <si>
    <t>998</t>
  </si>
  <si>
    <t>Přesun hmot</t>
  </si>
  <si>
    <t>76</t>
  </si>
  <si>
    <t>998142251</t>
  </si>
  <si>
    <t>Přesun hmot pro nádrže, jímky, zásobníky a jámy betonové monolitické v do 25 m</t>
  </si>
  <si>
    <t>1464756051</t>
  </si>
  <si>
    <t>Přesun hmot pro nádrže a jímky ČOV, zásobníky a jámy mimo zemědělských betonové v do 25 m</t>
  </si>
  <si>
    <t>77</t>
  </si>
  <si>
    <t>998153131</t>
  </si>
  <si>
    <t>Přesun hmot pro samostatné zdi a valy zděné z cihel, kamene, tvárnic nebo monolitické v do 12 m</t>
  </si>
  <si>
    <t>1613179749</t>
  </si>
  <si>
    <t>Přesun hmot pro zdi a valy samostatné se svislou nosnou konstrukcí zděnou nebo monolitickou betonovou tyčovou nebo plošnou vodorovná dopravní vzdálenost do 50 m, pro zdi výšky do 12 m</t>
  </si>
  <si>
    <t>78</t>
  </si>
  <si>
    <t>711111001</t>
  </si>
  <si>
    <t>Provedení izolace proti zemní vlhkosti vodorovné za studena nátěrem penetračním</t>
  </si>
  <si>
    <t>1314694367</t>
  </si>
  <si>
    <t>Provedení izolace proti zemní vlhkosti natěradly a tmely za studena na ploše vodorovné V nátěrem penetračním</t>
  </si>
  <si>
    <t>kce_31 "základ pod lícové zdivo</t>
  </si>
  <si>
    <t>kce_32 " podzemní část bet. zdiva</t>
  </si>
  <si>
    <t>kce_4  "dno arma komory</t>
  </si>
  <si>
    <t>PI*4,5*4,5  " vnější plocha stropu akumulace</t>
  </si>
  <si>
    <t>2*PI*4,5*0,8 "plocha odkryté části boku akumulace</t>
  </si>
  <si>
    <t>79</t>
  </si>
  <si>
    <t>111631500</t>
  </si>
  <si>
    <t>emulze asfaltová DEKPRIMER</t>
  </si>
  <si>
    <t>-1512462368</t>
  </si>
  <si>
    <t xml:space="preserve">emulze asfaltová bitumenová </t>
  </si>
  <si>
    <t>132,33*0,0004 'Přepočtené koeficientem množství</t>
  </si>
  <si>
    <t>80</t>
  </si>
  <si>
    <t>711131101</t>
  </si>
  <si>
    <t>Provedení izolace proti zemní vlhkosti pásy na sucho vodorovné AIP nebo tkaninou</t>
  </si>
  <si>
    <t>-103324801</t>
  </si>
  <si>
    <t>Provedení izolace proti zemní vlhkosti pásy na sucho AIP nebo tkaniny na ploše vodorovné V</t>
  </si>
  <si>
    <t>kce_6 " plocha stropu akumulace vč. zvýšení pod fasádu</t>
  </si>
  <si>
    <t>81</t>
  </si>
  <si>
    <t>711132101</t>
  </si>
  <si>
    <t>Provedení izolace proti zemní vlhkosti pásy na sucho svislé AIP nebo tkaninou</t>
  </si>
  <si>
    <t>810503779</t>
  </si>
  <si>
    <t>Provedení izolace proti zemní vlhkosti pásy na sucho AIP nebo tkaniny na ploše svislé S</t>
  </si>
  <si>
    <t>kce_31*1,2  " kryt geotex, s přesahem</t>
  </si>
  <si>
    <t>kce_7 "boky akumulace</t>
  </si>
  <si>
    <t>4,7*(0,35*2+0,84) " okapový chodník -dlažba</t>
  </si>
  <si>
    <t>7,6*2*(0,15*2+0,35) " drenáž - volné kamenivo</t>
  </si>
  <si>
    <t>82</t>
  </si>
  <si>
    <t>693110241</t>
  </si>
  <si>
    <t>geotextilie FILTEK 300</t>
  </si>
  <si>
    <t>-1707344347</t>
  </si>
  <si>
    <t>113,559*1,15 'Přepočtené koeficientem množství</t>
  </si>
  <si>
    <t>83</t>
  </si>
  <si>
    <t>711141559</t>
  </si>
  <si>
    <t>Provedení izolace proti zemní vlhkosti pásy přitavením vodorovné NAIP</t>
  </si>
  <si>
    <t>-309168788</t>
  </si>
  <si>
    <t>Provedení izolace proti zemní vlhkosti pásy přitavením NAIP na ploše vodorovné V</t>
  </si>
  <si>
    <t>3,93*3,21 *2 " spodní izolace pod manipul. komory dvě vrstvy</t>
  </si>
  <si>
    <t>kce_6*2  " plocha stropu akumulace vč. zvýšení pod fasádu - dvě vrstvy</t>
  </si>
  <si>
    <t>84</t>
  </si>
  <si>
    <t>711142559</t>
  </si>
  <si>
    <t>Provedení izolace proti zemní vlhkosti pásy přitavením svislé NAIP</t>
  </si>
  <si>
    <t>395571075</t>
  </si>
  <si>
    <t>Provedení izolace proti zemní vlhkosti pásy přitavením NAIP na ploše svislé S</t>
  </si>
  <si>
    <t>kce_31+1,05*(3,71*2+3,21) " základ obklad. zdiva s přesahem pod lícové zdivo</t>
  </si>
  <si>
    <t>kce_32 " podzemní část zdiva bet.</t>
  </si>
  <si>
    <t>0,735*(1+0,5)*2 " boky jímky</t>
  </si>
  <si>
    <t>kce_7 *2 " boky jímky - dvě vrstvy</t>
  </si>
  <si>
    <t>85</t>
  </si>
  <si>
    <t>628522581</t>
  </si>
  <si>
    <t>pás asfaltovaný modifikovaný GLASTK 40 MINERAL</t>
  </si>
  <si>
    <t>1907696104</t>
  </si>
  <si>
    <t>kce_6  " plocha stropu akumulace vč. zvýšení pod fasádu</t>
  </si>
  <si>
    <t>kce_7  " boky akumulace</t>
  </si>
  <si>
    <t>162,49*1,1 'Přepočtené koeficientem množství</t>
  </si>
  <si>
    <t>86</t>
  </si>
  <si>
    <t>628522541</t>
  </si>
  <si>
    <t>pás asfaltovaný modifikovaný ELASTEK 50 GARDEN</t>
  </si>
  <si>
    <t>1028610710</t>
  </si>
  <si>
    <t>kce_6 " strop akumulace</t>
  </si>
  <si>
    <t>86,236*1,1 'Přepočtené koeficientem množství</t>
  </si>
  <si>
    <t>87</t>
  </si>
  <si>
    <t>711161331</t>
  </si>
  <si>
    <t>Izolace proti zemní vlhkosti foliemi nopovými s odvodňovací funkcí s textilií tl. 0,6 mm šířky 2,0 m</t>
  </si>
  <si>
    <t>13909871</t>
  </si>
  <si>
    <t>Izolace proti zemní vlhkosti nopovými foliemi [FONDALINE] základů nebo stěn s odvodňovací funkcí tloušťky 0,6 mm, šířky 2,0 m s textilií</t>
  </si>
  <si>
    <t>kce_6 "strop akumulace</t>
  </si>
  <si>
    <t>kce_7 " boky akumulace</t>
  </si>
  <si>
    <t>105,902*1,1 'Přepočtené koeficientem množství</t>
  </si>
  <si>
    <t>88</t>
  </si>
  <si>
    <t>693340101</t>
  </si>
  <si>
    <t>nopová fólie s perforovanými nopy DEKDREN T20 Garden</t>
  </si>
  <si>
    <t>-88932943</t>
  </si>
  <si>
    <t>116,4922*1,15 'Přepočtené koeficientem množství</t>
  </si>
  <si>
    <t>89</t>
  </si>
  <si>
    <t>998711202</t>
  </si>
  <si>
    <t>Přesun hmot procentní pro izolace proti vodě, vlhkosti a plynům v objektech v do 12 m</t>
  </si>
  <si>
    <t>866564735</t>
  </si>
  <si>
    <t>Přesun hmot pro izolace proti vodě, vlhkosti a plynům stanovený procentní sazbou (%) z ceny vodorovná dopravní vzdálenost do 50 m v objektech výšky přes 6 do 12 m</t>
  </si>
  <si>
    <t>713</t>
  </si>
  <si>
    <t>Izolace tepelné</t>
  </si>
  <si>
    <t>90</t>
  </si>
  <si>
    <t>71313113R</t>
  </si>
  <si>
    <t>Izolace tepelná stěn vložením do konstrukce (kotvena kotevním systémem lícového zdiva a kotvícími kruhovými terči)</t>
  </si>
  <si>
    <t>-1409516810</t>
  </si>
  <si>
    <t>zdivo Klinker</t>
  </si>
  <si>
    <t>91</t>
  </si>
  <si>
    <t>631481050</t>
  </si>
  <si>
    <t>deska minerální střešní izolační ISOVER ORSIK 600x1200 mm tl. 120 mm</t>
  </si>
  <si>
    <t>1630618151</t>
  </si>
  <si>
    <t>deska izolační minerální střešní λ-0.038 600x1200 mm tl. 120 mm</t>
  </si>
  <si>
    <t>53,744*1,05 'Přepočtené koeficientem množství</t>
  </si>
  <si>
    <t>92</t>
  </si>
  <si>
    <t>713211111</t>
  </si>
  <si>
    <t>Montáž izolace tepelné chladíren stropů rovných 1.vrstva desek plně do asfaltového tmelu</t>
  </si>
  <si>
    <t>-315691160</t>
  </si>
  <si>
    <t>Montáž tepelné izolace (desky ve specifikaci) přilepenými zplna asfaltovým tmelem s vytmelením spár,  stropů železobetonových rovných</t>
  </si>
  <si>
    <t>93</t>
  </si>
  <si>
    <t>713131141</t>
  </si>
  <si>
    <t>Montáž izolace tepelné stěn a základů lepením celoplošně rohoží, pásů, dílců, desek</t>
  </si>
  <si>
    <t>1355068053</t>
  </si>
  <si>
    <t>Montáž tepelné izolace stěn rohožemi, pásy, deskami, dílci, bloky (izolační materiál ve specifikaci) lepením celoplošně</t>
  </si>
  <si>
    <t>kce_31+0,4*(3,71*2+3,21) " základ obklad. zdiva s přesahem pod lícové zdivo</t>
  </si>
  <si>
    <t>94</t>
  </si>
  <si>
    <t>634822800</t>
  </si>
  <si>
    <t>sklo izolační pěnové, desky READY BOARD, 60 x 60 x 10 cm</t>
  </si>
  <si>
    <t>564458319</t>
  </si>
  <si>
    <t>deska izolační z pěnového skla s jednostrannou povrchovou úpravou pro lepení na beton a přímé nastavení pásu 60 x 60 x 10 cm, FOAMGLAS READY BOARD T4</t>
  </si>
  <si>
    <t>98,992*1,05 'Přepočtené koeficientem množství</t>
  </si>
  <si>
    <t>95</t>
  </si>
  <si>
    <t>713151111</t>
  </si>
  <si>
    <t>Montáž izolace tepelné střech šikmých kladené volně mezi krokve rohoží, pásů, desek</t>
  </si>
  <si>
    <t>1559987205</t>
  </si>
  <si>
    <t>Montáž tepelné izolace střech šikmých rohožemi, pásy, deskami (izolační materiál ve specifikaci) kladenými volně mezi krokve</t>
  </si>
  <si>
    <t>43,25*2  "plocha střechy -dvě vrstvy</t>
  </si>
  <si>
    <t>96</t>
  </si>
  <si>
    <t>631481540</t>
  </si>
  <si>
    <t>deska minerální izolační ISOVER UNI 600x1200 mm tl. 100 mm</t>
  </si>
  <si>
    <t>-198121566</t>
  </si>
  <si>
    <t>deska izolační minerální pro suchou výstavbu univerzální λ-0.035 600x1200 mm tl. 100 mm</t>
  </si>
  <si>
    <t>86,5*1,05 'Přepočtené koeficientem množství</t>
  </si>
  <si>
    <t>97</t>
  </si>
  <si>
    <t>713191112</t>
  </si>
  <si>
    <t>Montáž izolace tepelné podlah, stropů vrchem nebo střech zatření desek suspenzí</t>
  </si>
  <si>
    <t>115864263</t>
  </si>
  <si>
    <t>Montáž tepelné izolace stavebních konstrukcí - doplňky a konstrukční součásti podlah, stropů vrchem nebo střech zatřením povrchu desek zahuštěnou suspenzí</t>
  </si>
  <si>
    <t>98</t>
  </si>
  <si>
    <t>111633460</t>
  </si>
  <si>
    <t>suspenze asfaltová GUMOASFALT SA 12/ 10 kg</t>
  </si>
  <si>
    <t>1079176915</t>
  </si>
  <si>
    <t>suspenze asfaltová 300g/m2</t>
  </si>
  <si>
    <t>63,617*0,0003 'Přepočtené koeficientem množství</t>
  </si>
  <si>
    <t>99</t>
  </si>
  <si>
    <t>998713202</t>
  </si>
  <si>
    <t>Přesun hmot procentní pro izolace tepelné v objektech v do 12 m</t>
  </si>
  <si>
    <t>606344073</t>
  </si>
  <si>
    <t>Přesun hmot pro izolace tepelné stanovený procentní sazbou (%) z ceny vodorovná dopravní vzdálenost do 50 m v objektech výšky přes 6 do 12 m</t>
  </si>
  <si>
    <t>751</t>
  </si>
  <si>
    <t>Vzduchotechnika</t>
  </si>
  <si>
    <t>100</t>
  </si>
  <si>
    <t>751398012</t>
  </si>
  <si>
    <t>Mtž větrací mřížky na kruhové potrubí D do 200 mm</t>
  </si>
  <si>
    <t>-1909356773</t>
  </si>
  <si>
    <t>101</t>
  </si>
  <si>
    <t>553414260</t>
  </si>
  <si>
    <t>mřížka větrací nerezová 250 x 250 se síťovinou</t>
  </si>
  <si>
    <t>128</t>
  </si>
  <si>
    <t>-1827881764</t>
  </si>
  <si>
    <t>102</t>
  </si>
  <si>
    <t>553414250</t>
  </si>
  <si>
    <t>mřížka větrací PVC M 250 x 250 se síťovinou</t>
  </si>
  <si>
    <t>1073357369</t>
  </si>
  <si>
    <t>mřížka větrací PVC 250 x 250 se síťovinou</t>
  </si>
  <si>
    <t>103</t>
  </si>
  <si>
    <t>751525082</t>
  </si>
  <si>
    <t>Mtž potrubí plast kruh bez příruby D do 200 mm</t>
  </si>
  <si>
    <t>-755218943</t>
  </si>
  <si>
    <t>Montáž potrubí plastového kruhového bez příruby přes 100 do 200 mm</t>
  </si>
  <si>
    <t>2*0,55 "odvětrání  manipulační komory"</t>
  </si>
  <si>
    <t>104</t>
  </si>
  <si>
    <t>286112440</t>
  </si>
  <si>
    <t>trubka KGEM s hrdlem 200X4,9X1M SN4KOEX,PVC</t>
  </si>
  <si>
    <t>1208994688</t>
  </si>
  <si>
    <t>trubka PVC plastová 200X4,9 SN4</t>
  </si>
  <si>
    <t>105</t>
  </si>
  <si>
    <t>751398021</t>
  </si>
  <si>
    <t>Mtž větrací mřížky stěnové do 0,040 m2</t>
  </si>
  <si>
    <t>210229153</t>
  </si>
  <si>
    <t>Montáž ostatních zařízení větrací mřížky stěnové, průřezu do 0,040 m2</t>
  </si>
  <si>
    <t>106</t>
  </si>
  <si>
    <t>553414310</t>
  </si>
  <si>
    <t>mřížka větrací nerezová do spáry (provětrávaná fasáda)</t>
  </si>
  <si>
    <t>2022286572</t>
  </si>
  <si>
    <t>mřížka větrací nerezová do spáry (provětrávaná fasáda) 115 x 12mm</t>
  </si>
  <si>
    <t>107</t>
  </si>
  <si>
    <t>751525081</t>
  </si>
  <si>
    <t>Mtž potrubí plast kruh bez příruby D do 100 mm</t>
  </si>
  <si>
    <t>1370216839</t>
  </si>
  <si>
    <t>Montáž potrubí plastového kruhového bez příruby do 100 mm, průměru</t>
  </si>
  <si>
    <t>8,8 "odvětrání akukomory"</t>
  </si>
  <si>
    <t>108</t>
  </si>
  <si>
    <t>286118361</t>
  </si>
  <si>
    <t>trubka plastová PVC KG d110mm</t>
  </si>
  <si>
    <t>541999794</t>
  </si>
  <si>
    <t>109</t>
  </si>
  <si>
    <t>751526172</t>
  </si>
  <si>
    <t>Mtž oblouku do plast potrubí kruh bez příruby D do 200 mm</t>
  </si>
  <si>
    <t>231516179</t>
  </si>
  <si>
    <t>Montáž oblouku do plastového potrubí kruhového bez příruby, průměru přes 100 do 200 mm</t>
  </si>
  <si>
    <t>110</t>
  </si>
  <si>
    <t>286118740</t>
  </si>
  <si>
    <t>koleno plastové 110x45°</t>
  </si>
  <si>
    <t>831431211</t>
  </si>
  <si>
    <t>111</t>
  </si>
  <si>
    <t>551618221</t>
  </si>
  <si>
    <t>přesuvka - protipylová vložka</t>
  </si>
  <si>
    <t>-1601670847</t>
  </si>
  <si>
    <t>přesuvka - protipylová VLOŽKA</t>
  </si>
  <si>
    <t>112</t>
  </si>
  <si>
    <t>75157203.1</t>
  </si>
  <si>
    <t>Závěs kruhového potrubí na konstrukci do betonu průměru potrubí do 100 mm</t>
  </si>
  <si>
    <t>1069947589</t>
  </si>
  <si>
    <t>8 " trubní objímky + záv. tyč</t>
  </si>
  <si>
    <t>113</t>
  </si>
  <si>
    <t>286110690</t>
  </si>
  <si>
    <t>objímka pro uchycení na zeď DN 100, d 110 mm</t>
  </si>
  <si>
    <t>-960977037</t>
  </si>
  <si>
    <t>objímka  pro uchycení na zeď DN 100, d 110 mm - nerez (MPC-RC-HILTI)</t>
  </si>
  <si>
    <t>114</t>
  </si>
  <si>
    <t>998751201</t>
  </si>
  <si>
    <t>Přesun hmot procentní pro vzduchotechniku v objektech v do 12 m</t>
  </si>
  <si>
    <t>1605724183</t>
  </si>
  <si>
    <t>Přesun hmot pro vzduchotechniku stanovený procentní sazbou z ceny vodorovná dopravní vzdálenost do 50 m v objektech výšky do 12 m</t>
  </si>
  <si>
    <t>762</t>
  </si>
  <si>
    <t>Konstrukce tesařské</t>
  </si>
  <si>
    <t>115</t>
  </si>
  <si>
    <t>762081330</t>
  </si>
  <si>
    <t>Jednostranné hoblování prkna na staveništi</t>
  </si>
  <si>
    <t>-218550942</t>
  </si>
  <si>
    <t>Práce společné pro tesařské konstrukce hoblování hraněného řeziva zabudovaného do konstrukce jednostranné prkna šířky do 140 mm</t>
  </si>
  <si>
    <t>2*8,6 " hoblované krycí prkno 18 x 140</t>
  </si>
  <si>
    <t>116</t>
  </si>
  <si>
    <t>762081410</t>
  </si>
  <si>
    <t>Vícestranné hoblování hraněného řeziva na staveništi</t>
  </si>
  <si>
    <t>1593588395</t>
  </si>
  <si>
    <t>Práce společné pro tesařské konstrukce hoblování hraněného řeziva zabudovaného do konstrukce vícestranné hranoly</t>
  </si>
  <si>
    <t>(0,2*2+0,1)*0,85*6 "krokev pravá 100x200"</t>
  </si>
  <si>
    <t>(0,2*2+0,1)*0,85*6 "krokev levá 100x200"</t>
  </si>
  <si>
    <t>117</t>
  </si>
  <si>
    <t>762085113.1</t>
  </si>
  <si>
    <t>Montáž svorníků nebo šroubů délky do 550 mm</t>
  </si>
  <si>
    <t>1384153955</t>
  </si>
  <si>
    <t>Práce společné pro tesařské konstrukce montáž ocelových spojovacích prostředků svorníků, šroubů délky přes 300 do 450 mm, včetně dodávky</t>
  </si>
  <si>
    <t>6 " čep M20x160</t>
  </si>
  <si>
    <t>12 " čep M20x320</t>
  </si>
  <si>
    <t>6 "záv. tyč M14x300</t>
  </si>
  <si>
    <t>4 "vrut d15x140</t>
  </si>
  <si>
    <t>118</t>
  </si>
  <si>
    <t>762332541</t>
  </si>
  <si>
    <t>Montáž vázaných kcí krovů pravidelných z řeziva hoblovaného plochy do 120 cm2 s ocelovými spojkami</t>
  </si>
  <si>
    <t>-887851519</t>
  </si>
  <si>
    <t>Montáž vázaných konstrukcí krovů střech pultových, sedlových, valbových, stanových čtvercového nebo obdélníkového půdorysu, z řeziva hoblovaného s použitím ocelových spojek (spojky ve specifikaci), do 120 cm2 průřezové plochy</t>
  </si>
  <si>
    <t>2*7 "pomocné prkno 100x19"</t>
  </si>
  <si>
    <t>2*4,8 "nárožní prkno  170 x 18</t>
  </si>
  <si>
    <t>52,8 "pomocný rošt- prkno 80 x 15"</t>
  </si>
  <si>
    <t>10*2,46  "kleštiny 60 x 200</t>
  </si>
  <si>
    <t>119</t>
  </si>
  <si>
    <t>762332542</t>
  </si>
  <si>
    <t>Montáž vázaných kcí krovů pravidelných z řeziva hoblovaného plochy do 224 cm2 s ocelovými spojkami</t>
  </si>
  <si>
    <t>-238462212</t>
  </si>
  <si>
    <t>Montáž vázaných konstrukcí krovů střech pultových, sedlových, valbových, stanových čtvercového nebo obdélníkového půdorysu, z řeziva hoblovaného s použitím ocelových spojek (spojky ve specifikaci), přes 120 do 224 cm2 průřezové plochy</t>
  </si>
  <si>
    <t>5,44*6 "krokev pravá 100x200"</t>
  </si>
  <si>
    <t>3,5*6 "krokev levá 100x200"</t>
  </si>
  <si>
    <t>2*4,42  "pozednice 140 x 160</t>
  </si>
  <si>
    <t>120</t>
  </si>
  <si>
    <t>762332543</t>
  </si>
  <si>
    <t>Montáž vázaných kcí krovů pravidelných z řeziva hoblovaného plochy do 288 cm2 s ocelovými spojkami</t>
  </si>
  <si>
    <t>1029937034</t>
  </si>
  <si>
    <t>Montáž vázaných konstrukcí krovů střech pultových, sedlových, valbových, stanových čtvercového nebo obdélníkového půdorysu, z řeziva hoblovaného s použitím ocelových spojek (spojky ve specifikaci), přes 224 do 288 cm2 průřezové plochy</t>
  </si>
  <si>
    <t>4,42 "vrcholová vaznice  120 x 220</t>
  </si>
  <si>
    <t>121</t>
  </si>
  <si>
    <t>605121210</t>
  </si>
  <si>
    <t>řezivo jehličnaté hranol jakost I-II délka 4 - 5 m</t>
  </si>
  <si>
    <t>-1304623343</t>
  </si>
  <si>
    <t>řezivo jehličnaté hraněné, neopracované (hranolky, hranoly) řezivo jehličnaté - hranoly délka 4 - 5 m hranoly jakost I-II</t>
  </si>
  <si>
    <t>10*2,46*0,05*0,2  "kleštiny 60 x 200</t>
  </si>
  <si>
    <t>5,44*6*0,1*0,2 "krokev pravá 100x200"</t>
  </si>
  <si>
    <t>3,5*6*0,1*0,2 "krokev levá 100x200"</t>
  </si>
  <si>
    <t>2*4,42*0,14*0,16  "pozednice 140 x 160</t>
  </si>
  <si>
    <t>4,42*0,12*0,22 "vrcholová vaznice  120 x 220</t>
  </si>
  <si>
    <t>122</t>
  </si>
  <si>
    <t>605151210</t>
  </si>
  <si>
    <t>řezivo jehličnaté boční prkno jakost I.-II. 4 - 6 cm</t>
  </si>
  <si>
    <t>-1769111573</t>
  </si>
  <si>
    <t>2*8,6*0,018*0,14 " hoblované krycí prkno 18 x 140</t>
  </si>
  <si>
    <t>2*7*0,1*0,019 "pomocné prkno 100x19"</t>
  </si>
  <si>
    <t>2*4,8*0,17*0,018 "nárožní prkno  170 x 18</t>
  </si>
  <si>
    <t>52,8*0,08*0,015 "pomocný rošt- prkno 80 x 15"</t>
  </si>
  <si>
    <t>123</t>
  </si>
  <si>
    <t>762342214</t>
  </si>
  <si>
    <t>Montáž laťování na střechách jednoduchých sklonu do 60° osové vzdálenosti do 360 mm</t>
  </si>
  <si>
    <t>-461322545</t>
  </si>
  <si>
    <t>Bednění a laťování montáž laťování střech jednoduchých sklonu do 60 st. při osové vzdálenosti latí přes 150 do 360 mm</t>
  </si>
  <si>
    <t>43,25 "závěsné latě 50/30"</t>
  </si>
  <si>
    <t>124</t>
  </si>
  <si>
    <t>762342441</t>
  </si>
  <si>
    <t>Montáž lišt trojúhelníkových nebo kontralatí na střechách sklonu do 60°</t>
  </si>
  <si>
    <t>-599349348</t>
  </si>
  <si>
    <t>Bednění a laťování montáž lišt trojúhelníkových nebo kontralatí</t>
  </si>
  <si>
    <t>6*8,6+4,8 "kontra latě+hřebenová</t>
  </si>
  <si>
    <t>125</t>
  </si>
  <si>
    <t>605141140</t>
  </si>
  <si>
    <t>řezivo jehličnaté,střešní latě impregnované dl 4 - 5 m</t>
  </si>
  <si>
    <t>31854915</t>
  </si>
  <si>
    <t>řezivo jehličnaté drobné, neopracované (lišty a latě), (ČSN 49 1503, ČSN 49 2100) řezivo jehličnaté - latě střešní latě délka 4 - 5 m latě  impregnované</t>
  </si>
  <si>
    <t>(6*8,6+4,8)*0,03*0,05 "kontralate 50/30"</t>
  </si>
  <si>
    <t>35*4,8*0,03*0,05 "late 50/30"</t>
  </si>
  <si>
    <t>126</t>
  </si>
  <si>
    <t>762395000</t>
  </si>
  <si>
    <t>Spojovací prostředky pro montáž krovu, bednění, laťování, světlíky, klíny</t>
  </si>
  <si>
    <t>-1018028746</t>
  </si>
  <si>
    <t>Spojovací prostředky krovů, bednění a laťování, nadstřešních konstrukcí svory, prkna, hřebíky, pásová ocel, vruty</t>
  </si>
  <si>
    <t>1,634+0,162+0,337</t>
  </si>
  <si>
    <t>127</t>
  </si>
  <si>
    <t>762412501</t>
  </si>
  <si>
    <t>Montáž olištování spár stěn hoblovanými lištami</t>
  </si>
  <si>
    <t>318376698</t>
  </si>
  <si>
    <t>Montáž olištování spár hoblovanými lištami stěn</t>
  </si>
  <si>
    <t>13,6 "spára mezi lícovým zdivem , krokví a záklopem 0,02x0,04</t>
  </si>
  <si>
    <t>605141010</t>
  </si>
  <si>
    <t>řezivo jehličnaté lať jakost I 10 - 25 cm2</t>
  </si>
  <si>
    <t>-443408493</t>
  </si>
  <si>
    <t>4,7*0,02*0,04</t>
  </si>
  <si>
    <t>0,004*1,04 'Přepočtené koeficientem množství</t>
  </si>
  <si>
    <t>129</t>
  </si>
  <si>
    <t>762420017</t>
  </si>
  <si>
    <t>Obložení stropu z desek HERAKLIT tl 24 mm na sraz šroubovaných</t>
  </si>
  <si>
    <t>1431960299</t>
  </si>
  <si>
    <t>Obložení stropů nebo střešních podhledů z cementotřískových desek [HERAKLIT] šroubovaných na sraz, tloušťky desky 25 mm</t>
  </si>
  <si>
    <t>2,75*(3,15+1,7++1,1)  " plocha vnitřního stropu</t>
  </si>
  <si>
    <t>130</t>
  </si>
  <si>
    <t>595908210</t>
  </si>
  <si>
    <t>deska tepelně izolační dřevovláknitá LIGNOS tl.25 mm</t>
  </si>
  <si>
    <t>370415720</t>
  </si>
  <si>
    <t>deska dřevovláknitá tepelně izolační tl.25 mm, pojená cementem</t>
  </si>
  <si>
    <t>16,363*1,1 'Přepočtené koeficientem množství</t>
  </si>
  <si>
    <t>131</t>
  </si>
  <si>
    <t>763131751.1</t>
  </si>
  <si>
    <t>Montáž parotěsné zábrany do SDK podhledu</t>
  </si>
  <si>
    <t>-548506507</t>
  </si>
  <si>
    <t>Ostatní práce a konstrukce na podhledech z desek montáž parotěsné zábrany</t>
  </si>
  <si>
    <t>ps</t>
  </si>
  <si>
    <t>132</t>
  </si>
  <si>
    <t>283292330</t>
  </si>
  <si>
    <t>fólie /parobrzda/ Isover VARIO KM DUPLEX UV balení 60 m2</t>
  </si>
  <si>
    <t>-1608032863</t>
  </si>
  <si>
    <t>fólie univerzální parotěsná s proměnlivou difúzní propustností PA balení 60 m2</t>
  </si>
  <si>
    <t>133</t>
  </si>
  <si>
    <t>762841310</t>
  </si>
  <si>
    <t>Montáž podbíjení stropů a střech vodorovných z palubek</t>
  </si>
  <si>
    <t>-1987346393</t>
  </si>
  <si>
    <t>Montáž podbíjení stropů a střech vodorovných z hoblovaných prken z palubek</t>
  </si>
  <si>
    <t>21,8  " podbytí</t>
  </si>
  <si>
    <t>134</t>
  </si>
  <si>
    <t>611911550</t>
  </si>
  <si>
    <t>palubky obkladové SM profil klasický 19 x 146 mm A/B</t>
  </si>
  <si>
    <t>1954310236</t>
  </si>
  <si>
    <t>palubky obkladové SM profil klasický 19 x 116 mm A/B</t>
  </si>
  <si>
    <t>21,8*1,1 'Přepočtené koeficientem množství</t>
  </si>
  <si>
    <t>135</t>
  </si>
  <si>
    <t>998762202</t>
  </si>
  <si>
    <t>Přesun hmot procentní pro kce tesařské v objektech v do 12 m</t>
  </si>
  <si>
    <t>-1367978323</t>
  </si>
  <si>
    <t>Přesun hmot pro konstrukce tesařské stanovený procentní sazbou (%) z ceny vodorovná dopravní vzdálenost do 50 m v objektech výšky přes 6 do 12 m</t>
  </si>
  <si>
    <t>765</t>
  </si>
  <si>
    <t>Krytina skládaná</t>
  </si>
  <si>
    <t>136</t>
  </si>
  <si>
    <t>765113015</t>
  </si>
  <si>
    <t>Krytina keramická drážková maloformátová režná sklonu do 30° na sucho</t>
  </si>
  <si>
    <t>-757721544</t>
  </si>
  <si>
    <t>Krytina keramická drážková sklonu střechy do 30 st. na sucho maloformátová režná - STODO</t>
  </si>
  <si>
    <t>43,25 "plocha střechy</t>
  </si>
  <si>
    <t>137</t>
  </si>
  <si>
    <t>765113311</t>
  </si>
  <si>
    <t>Krytina keramická drážková hřeben z hřebenáčů režných na sucho s větracím pásem kovovým</t>
  </si>
  <si>
    <t>-1522123776</t>
  </si>
  <si>
    <t>Krytina keramická drážková sklonu střechy do 30 st. hřeben na sucho s větracím pásem kovovým režných z hřebenáčů</t>
  </si>
  <si>
    <t>4,8 "délka hřebene"</t>
  </si>
  <si>
    <t>138</t>
  </si>
  <si>
    <t>765113555</t>
  </si>
  <si>
    <t>Krytina keramická drážková štítová hrana z maloformátových okrajových tašek režných na sucho</t>
  </si>
  <si>
    <t>1127489754</t>
  </si>
  <si>
    <t>Krytina keramická drážková sklonu střechy do 30 st. štítová hrana na sucho z okrajových tašek režných maloformátových</t>
  </si>
  <si>
    <t>(3,5+5,44)*2"štíty</t>
  </si>
  <si>
    <t>139</t>
  </si>
  <si>
    <t>596602380.1</t>
  </si>
  <si>
    <t>pás ochranný větrací okapní hliníkový - 10 cm (v barvě)</t>
  </si>
  <si>
    <t>-82604026</t>
  </si>
  <si>
    <t>28,3 " Al mříž proti hmyzu - D.2.4</t>
  </si>
  <si>
    <t>140</t>
  </si>
  <si>
    <t>765191021</t>
  </si>
  <si>
    <t>Montáž pojistné hydroizolační fólie kladené ve sklonu přes 20° s lepenými spoji na krokve</t>
  </si>
  <si>
    <t>586589743</t>
  </si>
  <si>
    <t>Montáž pojistné hydroizolační fólie kladené ve sklonu přes 20 st. s lepenými přesahy na krokve</t>
  </si>
  <si>
    <t>43,25  "plocha střechy</t>
  </si>
  <si>
    <t>141</t>
  </si>
  <si>
    <t>283292950</t>
  </si>
  <si>
    <t>membrána podstřešní JUTADACH 150 g/m2 s aplikovanou spojovací páskou</t>
  </si>
  <si>
    <t>-1312429363</t>
  </si>
  <si>
    <t>membrána podstřešní (reakce na oheň - třída E) 150 g/m2 s aplikovanou spojovací páskou</t>
  </si>
  <si>
    <t>43,25*1,1 'Přepočtené koeficientem množství</t>
  </si>
  <si>
    <t>142</t>
  </si>
  <si>
    <t>998765202</t>
  </si>
  <si>
    <t>Přesun hmot procentní pro krytiny skládané v objektech v do 12 m</t>
  </si>
  <si>
    <t>841725368</t>
  </si>
  <si>
    <t>Přesun hmot pro krytiny skládané stanovený procentní sazbou (%) z ceny vodorovná dopravní vzdálenost do 50 m v objektech výšky přes 6 do 12 m</t>
  </si>
  <si>
    <t>766</t>
  </si>
  <si>
    <t>Konstrukce truhlářské</t>
  </si>
  <si>
    <t>143</t>
  </si>
  <si>
    <t>766660411</t>
  </si>
  <si>
    <t>Montáž vchodových dveří 1křídlových bez nadsvětlíku do zdiva</t>
  </si>
  <si>
    <t>-1163266321</t>
  </si>
  <si>
    <t>Montáž dveřních křídel dřevěných nebo plastových vchodových dveří včetně rámu do zdiva jednokřídlových bez nadsvětlíku</t>
  </si>
  <si>
    <t>144</t>
  </si>
  <si>
    <t>611441631</t>
  </si>
  <si>
    <t>dveře plastové vchodové 1křídlové otevíravé 900x2000 mm se zárubní, plné, zateplené, prachotěsné, vč. zámku a kování</t>
  </si>
  <si>
    <t>-581240855</t>
  </si>
  <si>
    <t>145</t>
  </si>
  <si>
    <t>998766202</t>
  </si>
  <si>
    <t>Přesun hmot procentní pro konstrukce truhlářské v objektech v do 12 m</t>
  </si>
  <si>
    <t>1423852247</t>
  </si>
  <si>
    <t>Přesun hmot pro konstrukce truhlářské stanovený procentní sazbou (%) z ceny vodorovná dopravní vzdálenost do 50 m v objektech výšky přes 6 do 12 m</t>
  </si>
  <si>
    <t>146</t>
  </si>
  <si>
    <t>767161117</t>
  </si>
  <si>
    <t>Montáž zábradlí rovného z trubek do zdi hmotnosti do 45 kg</t>
  </si>
  <si>
    <t>-275504036</t>
  </si>
  <si>
    <t>Montáž zábradlí rovného z trubek nebo tenkostěnných profilů do zdiva, hmotnosti 1 m zábradlí do 45 kg</t>
  </si>
  <si>
    <t>2,46 " zábradlí kompozit D.2.5</t>
  </si>
  <si>
    <t>147</t>
  </si>
  <si>
    <t>553915321</t>
  </si>
  <si>
    <t xml:space="preserve">zábradelní systém s výplní z vodorovných  tyčí  z nerezu AISI 304 </t>
  </si>
  <si>
    <t>-1257954631</t>
  </si>
  <si>
    <t xml:space="preserve">zábradelní systém s výplní z vodorovných  tyčí  z kompozitu </t>
  </si>
  <si>
    <t>2,46 " mat. kompozit  D.2.5</t>
  </si>
  <si>
    <t>148</t>
  </si>
  <si>
    <t>76751272R</t>
  </si>
  <si>
    <t xml:space="preserve">Pororošt kompozitní včetně nosné konstrukce (dodávka + montáž), litý rošt PREFAGRID </t>
  </si>
  <si>
    <t>-120035460</t>
  </si>
  <si>
    <t>0,45*0,6+0,6*0,6  "kryt odpadní jímky - dvoudílný  D.2.6</t>
  </si>
  <si>
    <t>"včetně rámu pro zabetonování l= 3,48m,  profil Y-55x32/5 PREFEN</t>
  </si>
  <si>
    <t>149</t>
  </si>
  <si>
    <t>76764659.3</t>
  </si>
  <si>
    <t>Dodávka a montáž  nerezového stavěče dveří v otevřené poloze</t>
  </si>
  <si>
    <t>-331947637</t>
  </si>
  <si>
    <t>150</t>
  </si>
  <si>
    <t>767662210</t>
  </si>
  <si>
    <t>Montáž mříží otvíravých</t>
  </si>
  <si>
    <t>1326518390</t>
  </si>
  <si>
    <t>1,1*2,1 "vstupní mříž</t>
  </si>
  <si>
    <t>151</t>
  </si>
  <si>
    <t>552423320R</t>
  </si>
  <si>
    <t>mříž vstupní s rámem 900x2000mm dle PD D2.6 nerez AISI316L</t>
  </si>
  <si>
    <t>1688299803</t>
  </si>
  <si>
    <t>Mříž vstupní s rámem 950x2045mm dle PD D2.6 nerez AISI304L, celk. hmotnost 47,5kg, včetně kotevních prvků</t>
  </si>
  <si>
    <t>152</t>
  </si>
  <si>
    <t>767833100</t>
  </si>
  <si>
    <t>Montáž žebříků do zdi s bočnicemi s profilové oceli</t>
  </si>
  <si>
    <t>-1616101227</t>
  </si>
  <si>
    <t>Montáž žebříků do zdiva s bočnicemi z profilové oceli, z trubek nebo tenkostěnných profilů</t>
  </si>
  <si>
    <t>4,9 "Z1"</t>
  </si>
  <si>
    <t>5,29 "Z2"</t>
  </si>
  <si>
    <t>153</t>
  </si>
  <si>
    <t>286614940</t>
  </si>
  <si>
    <t>Nerez žebřík AISI316L L=4,9 vč.příslušenství dle D.2.5</t>
  </si>
  <si>
    <t>1924820770</t>
  </si>
  <si>
    <t>Nerez žebřík AISI316L L=4,9,  vč.příslušenství dle D.2.5</t>
  </si>
  <si>
    <t>1 "Z1</t>
  </si>
  <si>
    <t>154</t>
  </si>
  <si>
    <t>2866149511</t>
  </si>
  <si>
    <t>Kompozitní - žebřík L=5,29 vč.příslušenství dle D.2.5</t>
  </si>
  <si>
    <t>1369171751</t>
  </si>
  <si>
    <t>Kompozitní - žebřík L=5,29,  vč.příslušenství dle D.2.5</t>
  </si>
  <si>
    <t>1 "Z2"</t>
  </si>
  <si>
    <t>"</t>
  </si>
  <si>
    <t>155</t>
  </si>
  <si>
    <t>767995113</t>
  </si>
  <si>
    <t>Montáž atypických zámečnických konstrukcí hmotnosti do 20 kg</t>
  </si>
  <si>
    <t>-1787789674</t>
  </si>
  <si>
    <t>Montáž ostatních atypických zámečnických konstrukcí hmotnosti přes 10 do 20 kg</t>
  </si>
  <si>
    <t>14,4 "anténní konzola - nerez ocel AISI 304, DIN 1.4301"</t>
  </si>
  <si>
    <t>156</t>
  </si>
  <si>
    <t>596602531</t>
  </si>
  <si>
    <t>anténní konzola - dle projektové dokumentace (D.2.5)</t>
  </si>
  <si>
    <t>-703625007</t>
  </si>
  <si>
    <t>157</t>
  </si>
  <si>
    <t>998767202</t>
  </si>
  <si>
    <t>Přesun hmot procentní pro zámečnické konstrukce v objektech v do 12 m</t>
  </si>
  <si>
    <t>-330227038</t>
  </si>
  <si>
    <t>Přesun hmot pro zámečnické konstrukce stanovený procentní sazbou (%) z ceny vodorovná dopravní vzdálenost do 50 m v objektech výšky přes 6 do 12 m</t>
  </si>
  <si>
    <t>771</t>
  </si>
  <si>
    <t>Podlahy z dlaždic</t>
  </si>
  <si>
    <t>158</t>
  </si>
  <si>
    <t>771574113</t>
  </si>
  <si>
    <t>Montáž podlah keramických režných hladkých lepených flexibilním lepidlem do 12 ks/m2</t>
  </si>
  <si>
    <t>349856916</t>
  </si>
  <si>
    <t>Montáž podlah z dlaždic keramických lepených flexibilním lepidlem režných nebo glazovaných hladkých přes 9 do 12 ks/ m2</t>
  </si>
  <si>
    <t>2,75*2,2-0,63*0,83 " podesta v armakomoře</t>
  </si>
  <si>
    <t xml:space="preserve">(2,75*3,25)-1*0,5 "dno arma komory </t>
  </si>
  <si>
    <t>159</t>
  </si>
  <si>
    <t>597614071</t>
  </si>
  <si>
    <t>dlaždice keramické TAURUS 300x300mm</t>
  </si>
  <si>
    <t>1310030293</t>
  </si>
  <si>
    <t>dlaždice keramické TAURUS Granit 75 S Biskai  300x300mm</t>
  </si>
  <si>
    <t>13,965*1,1 'Přepočtené koeficientem množství</t>
  </si>
  <si>
    <t>160</t>
  </si>
  <si>
    <t>771591111</t>
  </si>
  <si>
    <t>Podlahy penetrace podkladu</t>
  </si>
  <si>
    <t>1109865766</t>
  </si>
  <si>
    <t>Podlahy - ostatní práce penetrace podkladu</t>
  </si>
  <si>
    <t>161</t>
  </si>
  <si>
    <t>998771202</t>
  </si>
  <si>
    <t>Přesun hmot procentní pro podlahy z dlaždic v objektech v do 12 m</t>
  </si>
  <si>
    <t>-1719479244</t>
  </si>
  <si>
    <t>Přesun hmot pro podlahy z dlaždic stanovený procentní sazbou (%) z ceny vodorovná dopravní vzdálenost do 50 m v objektech výšky přes 6 do 12 m</t>
  </si>
  <si>
    <t>781</t>
  </si>
  <si>
    <t>Dokončovací práce - obklady</t>
  </si>
  <si>
    <t>162</t>
  </si>
  <si>
    <t>781474115</t>
  </si>
  <si>
    <t>Montáž obkladů vnitřních keramických hladkých do 25 ks/m2 lepených flexibilním lepidlem</t>
  </si>
  <si>
    <t>1459940519</t>
  </si>
  <si>
    <t>Montáž obkladů vnitřních stěn z dlaždic keramických lepených flexibilním lepidlem režných nebo glazovaných hladkých přes 22 do 25 ks/m2</t>
  </si>
  <si>
    <t>manipulační  komora  - vnitřní stěny</t>
  </si>
  <si>
    <t>(4,655*3,7+1,9*0,6)*2  " boční stěny armakomory -vany</t>
  </si>
  <si>
    <t>4,655*2,75*2  " čelní stěny</t>
  </si>
  <si>
    <t>17,03  "cihelná část stěn</t>
  </si>
  <si>
    <t>163</t>
  </si>
  <si>
    <t>597610751</t>
  </si>
  <si>
    <t>obkládačky keramické RAKO  POOl 200x200mm</t>
  </si>
  <si>
    <t>728776399</t>
  </si>
  <si>
    <t>obkládačky keramické RAKO  POOl,  kombinace z keramických dlaždic 200 x 200 mm - bílá mat  GAA1K723, světle modrá  GAA1K703, tmavě modrá  GAA1K755</t>
  </si>
  <si>
    <t>79,36*1,1 'Přepočtené koeficientem množství</t>
  </si>
  <si>
    <t>164</t>
  </si>
  <si>
    <t>781494511</t>
  </si>
  <si>
    <t>Plastové profily ukončovací lepené flexibilním lepidlem</t>
  </si>
  <si>
    <t>830709403</t>
  </si>
  <si>
    <t>Ostatní prvky plastové profily ukončovací a dilatační lepené flexibilním lepidlem ukončovací</t>
  </si>
  <si>
    <t>2*2+0,9 " obvod dveří</t>
  </si>
  <si>
    <t>(3,15+6,3)*2  " věnec</t>
  </si>
  <si>
    <t>2,75 "nároží podlahy</t>
  </si>
  <si>
    <t>165</t>
  </si>
  <si>
    <t>998781202</t>
  </si>
  <si>
    <t>Přesun hmot procentní pro obklady keramické v objektech v do 12 m</t>
  </si>
  <si>
    <t>-222911624</t>
  </si>
  <si>
    <t>Přesun hmot pro obklady keramické stanovený procentní sazbou (%) z ceny vodorovná dopravní vzdálenost do 50 m v objektech výšky přes 6 do 12 m</t>
  </si>
  <si>
    <t>783</t>
  </si>
  <si>
    <t>Dokončovací práce - nátěry</t>
  </si>
  <si>
    <t>166</t>
  </si>
  <si>
    <t>783213121</t>
  </si>
  <si>
    <t>Napouštěcí dvojnásobný syntetický fungicidní nátěr tesařských konstrukcí zabudovaných do konstrukce</t>
  </si>
  <si>
    <t>-10650853</t>
  </si>
  <si>
    <t>Napouštěcí nátěr tesařských konstrukcí zabudovaných do konstrukce proti dřevokazným houbám, hmyzu a plísním dvojnásobný syntetický - Bisil</t>
  </si>
  <si>
    <t>10*2,46*(0,05+0,2)*2  "kleštiny 60 x 200</t>
  </si>
  <si>
    <t>5,44*6*(0,1+0,2)*2 "krokev pravá 100x200"</t>
  </si>
  <si>
    <t>3,5*6*(0,1+0,2)*2 "krokev levá 100x200"</t>
  </si>
  <si>
    <t>2*4,42*(0,14+0,16)*2  "pozednice 140 x 160</t>
  </si>
  <si>
    <t>4,42*(0,12+0,22)*2 "vrcholová vaznice  120 x 220</t>
  </si>
  <si>
    <t>2*8,6*(0,018+0,14)*2 " hoblované krycí prkno 18 x 140</t>
  </si>
  <si>
    <t>2*7*(0,1+0,019)*2 "pomocné prkno 100x19"</t>
  </si>
  <si>
    <t>2*4,8*(0,17+0,018)*2 "nárožní prkno  170 x 18</t>
  </si>
  <si>
    <t>52,8*(0,08+0,015)*2 "pomocný rošt- prkno 80 x 15"</t>
  </si>
  <si>
    <t>(6*8,6+4,8)*(0,03+0,05)*2 "kontralate 50/30"</t>
  </si>
  <si>
    <t>35*4,8*(0,03+0,05)*2 "late 50/30"</t>
  </si>
  <si>
    <t>167</t>
  </si>
  <si>
    <t>783218111</t>
  </si>
  <si>
    <t>Lazurovací dvojnásobný syntetický nátěr tesařských konstrukcí</t>
  </si>
  <si>
    <t>-1626434209</t>
  </si>
  <si>
    <t>Lazurovací nátěr tesařských konstrukcí dvojnásobný syntetický</t>
  </si>
  <si>
    <t>21,8*2  " podbytí</t>
  </si>
  <si>
    <t>4,8*(0,17+0,018)*2  "nárožní prkno</t>
  </si>
  <si>
    <t>(0,2*2+0,1)*0,85*12  "krokve</t>
  </si>
  <si>
    <t>784</t>
  </si>
  <si>
    <t>Dokončovací práce - malby a tapety</t>
  </si>
  <si>
    <t>168</t>
  </si>
  <si>
    <t>784181101</t>
  </si>
  <si>
    <t>Základní akrylátová jednonásobná penetrace podkladu v místnostech výšky do 3,80m</t>
  </si>
  <si>
    <t>-393939878</t>
  </si>
  <si>
    <t>Penetrace podkladu jednonásobná základní akrylátová v místnostech výšky do 3,80 m</t>
  </si>
  <si>
    <t>5,8*2,75 "strop</t>
  </si>
  <si>
    <t>169</t>
  </si>
  <si>
    <t>784211111</t>
  </si>
  <si>
    <t>Dvojnásobné  bílé nátěry ze směsí za mokra velmi dobře otěruvzdorných v místnostech výšky do 3,80 m, BISIL Profi</t>
  </si>
  <si>
    <t>1433930359</t>
  </si>
  <si>
    <t>Dvojnásobné  bílé malby ze směsí za mokra velmi dobře otěruvzdorných v místnostech výšky do 3,80 m, mat. BISIL -Profi</t>
  </si>
  <si>
    <t>san_1a</t>
  </si>
  <si>
    <t>san_1b</t>
  </si>
  <si>
    <t>san_IV</t>
  </si>
  <si>
    <t>005</t>
  </si>
  <si>
    <t>SANACE</t>
  </si>
  <si>
    <t>619325131</t>
  </si>
  <si>
    <t>Vytažení vápenocementových nebo vápenných fabionů, hran nebo koutů</t>
  </si>
  <si>
    <t>-1635242041</t>
  </si>
  <si>
    <t>Vytažení fabionů, hran a koutů při opravách betonových kcí (s dodáním hmot) jakékoliv délky</t>
  </si>
  <si>
    <t>PI*8,6  "  fabion R50 stěna x strop</t>
  </si>
  <si>
    <t>715291914</t>
  </si>
  <si>
    <t>Oprava lokálních poruch v laminované ploše  napojením na stávající izolaci lamináty, laminovací tkaninou ( Kittfort)</t>
  </si>
  <si>
    <t>-1895804233</t>
  </si>
  <si>
    <t>1,5 " sanace II a III, stěny a dno v akukomoře -D.2.1</t>
  </si>
  <si>
    <t>246230301</t>
  </si>
  <si>
    <t xml:space="preserve">polyesterová pryskyřice a laminocací tkanina </t>
  </si>
  <si>
    <t>815188992</t>
  </si>
  <si>
    <t xml:space="preserve">polyesterová pryskyřice  a laminovací tkanina </t>
  </si>
  <si>
    <t>985112122.1</t>
  </si>
  <si>
    <t>Odsekání ruční degradovaného betonu líce kleneb a podhledů, kolem zkorodované výztuže</t>
  </si>
  <si>
    <t>138154740</t>
  </si>
  <si>
    <t>985113111</t>
  </si>
  <si>
    <t>Pemrlování povrchu betonu stěn</t>
  </si>
  <si>
    <t>-219616058</t>
  </si>
  <si>
    <t>Pemrlování povrchu stěn - odstranění epoxidového nátěru</t>
  </si>
  <si>
    <t>PI*8,6*0,2 "stěny nádrže v=200mm</t>
  </si>
  <si>
    <t>PI*1,6*0,2 " hlavice sloupu</t>
  </si>
  <si>
    <t>(0,74+1,04)*2*0,2 " plocha stěny původního prstupu</t>
  </si>
  <si>
    <t>985121222</t>
  </si>
  <si>
    <t>Tryskání degradovaného betonu líce kleneb vodou pod tlakem do 1250 barů</t>
  </si>
  <si>
    <t>-43833384</t>
  </si>
  <si>
    <t>Tryskání degradovaného betonu líce kleneb a podhledů vodou pod tlakem přes 300 do 1 250 barů</t>
  </si>
  <si>
    <t>PI*4,3*4,3  "strop akumulace sanace I"</t>
  </si>
  <si>
    <t>-PI*0,4*0,4 "sloup</t>
  </si>
  <si>
    <t>-0,6*0,8 " vstup</t>
  </si>
  <si>
    <t>-2077257133</t>
  </si>
  <si>
    <t>(0,63+0,83)*2*0,2 " povrch nového otvoru- sanace 1a</t>
  </si>
  <si>
    <t>san_IV " pás stěny pod stropem</t>
  </si>
  <si>
    <t>(4,655*3,7+1,9*0,6)*2  " boční stěny armakomory - pod obklad</t>
  </si>
  <si>
    <t>kce_4+1*0,5  "dno man. komory</t>
  </si>
  <si>
    <t>kce_2 "podesta</t>
  </si>
  <si>
    <t>kce_6  " strop akumulace</t>
  </si>
  <si>
    <t>kce_7 "boky akumulaec</t>
  </si>
  <si>
    <t>985132111</t>
  </si>
  <si>
    <t>Očištění ploch líce kleneb a podhledů tlakovou vodou</t>
  </si>
  <si>
    <t>-185444562</t>
  </si>
  <si>
    <t>(0,63+0,83)*2*0,2 " povrch nového otvoru san 1a</t>
  </si>
  <si>
    <t>985132311</t>
  </si>
  <si>
    <t>Ruční dočištění ploch líce kleneb a podhledů ocelovými kartáči</t>
  </si>
  <si>
    <t>-1779836674</t>
  </si>
  <si>
    <t>Očištění ploch líce kleneb a podhledů ruční dočištění ocelovými kartáči</t>
  </si>
  <si>
    <t>san_1 "strop akukomory- sanace I"</t>
  </si>
  <si>
    <t>985132411</t>
  </si>
  <si>
    <t>Vysušení ploch líce kleneb a podhledů stlačeným vzduchem</t>
  </si>
  <si>
    <t>-180929559</t>
  </si>
  <si>
    <t>Očištění ploch líce kleneb a podhledů vysušení stlačeným vzduchem</t>
  </si>
  <si>
    <t>kce_6 " stop akumulace</t>
  </si>
  <si>
    <t>985311111R</t>
  </si>
  <si>
    <t>Reprofilace stěn cementovými sanačními maltami tl 10 mm Vandex UNIOMOERTEL 1</t>
  </si>
  <si>
    <t>1839778112</t>
  </si>
  <si>
    <t>san_1*0,3 " 30% povrchu stropu</t>
  </si>
  <si>
    <t>san_1a  " nový vstup</t>
  </si>
  <si>
    <t>san_IV*0,3  " 30% povrchu</t>
  </si>
  <si>
    <t>985321211</t>
  </si>
  <si>
    <t>Ochranný nátěr výztuže na epoxidové bázi stěn, líce kleneb a podhledů 1 vrstva tl 1 mm VANDEX KOROSIONSCHUTZ</t>
  </si>
  <si>
    <t>-872611456</t>
  </si>
  <si>
    <t>Ochranný nátěr betonářské výztuže 1 vrstva tloušťky 1 mm na epoxidové bázi stěn, líce kleneb a podhledů VANDEX KOROSIONSCHUTZ</t>
  </si>
  <si>
    <t>san_1 " strop akukomory</t>
  </si>
  <si>
    <t>san_1a " nový vstup</t>
  </si>
  <si>
    <t>-106606959</t>
  </si>
  <si>
    <t>san_1b " stěna původního prostupu</t>
  </si>
  <si>
    <t>1*0,5+0,735*(1+0,5)*2 "dno a stěny  jímky</t>
  </si>
  <si>
    <t>98532424R</t>
  </si>
  <si>
    <t>Tenkostěnná vodotěsná membrána BB75 tl. 3-5mm šedý</t>
  </si>
  <si>
    <t>787333365</t>
  </si>
  <si>
    <t xml:space="preserve">Tenkostěnná vodotěsná membrána BB75 tl. 3-5mm šedý </t>
  </si>
  <si>
    <t>san_1 "strop akumulace- sanace I"</t>
  </si>
  <si>
    <t>san_1a  " nový vstup - stěny</t>
  </si>
  <si>
    <t>san_IV "plocha stěny pod stropem aku komory</t>
  </si>
  <si>
    <t>1191923307</t>
  </si>
  <si>
    <t>-1447395460</t>
  </si>
  <si>
    <t>74,41*20 'Přepočtené koeficientem množství</t>
  </si>
  <si>
    <t>324564283</t>
  </si>
  <si>
    <t>1331045368</t>
  </si>
  <si>
    <t>ob</t>
  </si>
  <si>
    <t>skl</t>
  </si>
  <si>
    <t>122201101</t>
  </si>
  <si>
    <t>Odkopávky a prokopávky nezapažené v hornině tř. 3 objem do 100 m3</t>
  </si>
  <si>
    <t>-354636780</t>
  </si>
  <si>
    <t>Odkopávky a prokopávky nezapažené s přehozením výkopku na vzdálenost do 3 m nebo s naložením na dopravní prostředek v hornině tř. 3 do 100 m3</t>
  </si>
  <si>
    <t>8*3*0,2 " odstavná plocha</t>
  </si>
  <si>
    <t>6*5,7*1,2*0,2 " přístupový chodník</t>
  </si>
  <si>
    <t>1876284120</t>
  </si>
  <si>
    <t xml:space="preserve">ob+13,008  "odvoz na meziskládku a zpět do zásypů </t>
  </si>
  <si>
    <t>162701155</t>
  </si>
  <si>
    <t>Vodorovné přemístění do 10000 m výkopku/sypaniny z horniny tř. 5 až 7</t>
  </si>
  <si>
    <t>-809470259</t>
  </si>
  <si>
    <t>Vodorovné přemístění výkopku nebo sypaniny po suchu na obvyklém dopravním prostředku, bez naložení výkopku, avšak se složením bez rozhrnutí z horniny tř. 5 až 7 na vzdálenost přes 9 0000 do 10 000 m</t>
  </si>
  <si>
    <t>skl "skládka</t>
  </si>
  <si>
    <t>162701159</t>
  </si>
  <si>
    <t>Příplatek k vodorovnému přemístění výkopku/sypaniny z horniny tř. 5 až 7 ZKD 1000 m přes 10000 m</t>
  </si>
  <si>
    <t>-1798429742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</si>
  <si>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</si>
  <si>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130,252*12 'Přepočtené koeficientem množství</t>
  </si>
  <si>
    <t>171101105</t>
  </si>
  <si>
    <t>Uložení sypaniny z hornin soudržných do násypů zhutněných do 103 % PS</t>
  </si>
  <si>
    <t>1635892613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</si>
  <si>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103 % PS</t>
  </si>
  <si>
    <t>-3,91*1,5*0,4 " zastavěná část</t>
  </si>
  <si>
    <t>pi*9*0,4*1,5+pi*9,8*1,5*1,1/2 " obvod nádrže</t>
  </si>
  <si>
    <t>(3,2+1)/2*2,8*9,7*2 " část podél vstupu</t>
  </si>
  <si>
    <t>(8+3)*2*0,2*0,3 " odstavná plocha</t>
  </si>
  <si>
    <t>(5,7+1,2*6)*2*0,2*0,3 " přístupový chodník</t>
  </si>
  <si>
    <t>171201201</t>
  </si>
  <si>
    <t>Uložení sypaniny na skládky</t>
  </si>
  <si>
    <t>213183974</t>
  </si>
  <si>
    <t>289,738+13,008+9,911 " výkopek celkový z SO01+SO03</t>
  </si>
  <si>
    <t>-ob "zpetný zásyp</t>
  </si>
  <si>
    <t>171201211</t>
  </si>
  <si>
    <t>Poplatek za uložení odpadu ze sypaniny na skládce (skládkovné)</t>
  </si>
  <si>
    <t>-106999330</t>
  </si>
  <si>
    <t>Uložení sypaniny poplatek za uložení sypaniny na skládce (skládkovné)</t>
  </si>
  <si>
    <t>130,252*1,6 'Přepočtené koeficientem množství</t>
  </si>
  <si>
    <t>181301102</t>
  </si>
  <si>
    <t>Rozprostření ornice tl vrstvy do 150 mm pl do 500 m2 v rovině nebo ve svahu do 1:5</t>
  </si>
  <si>
    <t>1218759909</t>
  </si>
  <si>
    <t>Rozprostření a urovnání ornice v rovině nebo ve svahu sklonu do 1:5 při souvislé ploše do 500 m2, tl. vrstvy přes 100 do 150 mm</t>
  </si>
  <si>
    <t>pi*4,9*4,9 " strop akumulace</t>
  </si>
  <si>
    <t>-3,91*1,5 " zastavěná část</t>
  </si>
  <si>
    <t>pi*9,8*1,3 " obvod nádrže</t>
  </si>
  <si>
    <t>(3,2+1)/2*9,7*2 " část podél vstupu</t>
  </si>
  <si>
    <t>(8+3)*2*0,2 " odstavná plocha</t>
  </si>
  <si>
    <t>(5,7+1,2*6)*2*0,2 " přístupový chodník</t>
  </si>
  <si>
    <t>181951102</t>
  </si>
  <si>
    <t>Úprava pláně v hornině tř. 1 až 4 se zhutněním</t>
  </si>
  <si>
    <t>54031893</t>
  </si>
  <si>
    <t>Úprava pláně vyrovnáním výškových rozdílů v hornině tř. 1 až 4 se zhutněním</t>
  </si>
  <si>
    <t>183403111</t>
  </si>
  <si>
    <t>Obdělání půdy nakopáním na hloubku do 0,1 m v rovině a svahu do 1:5</t>
  </si>
  <si>
    <t>-1558837665</t>
  </si>
  <si>
    <t>183405211</t>
  </si>
  <si>
    <t>Výsev trávníku hydroosevem na ornici</t>
  </si>
  <si>
    <t>-2141058518</t>
  </si>
  <si>
    <t>005724701</t>
  </si>
  <si>
    <t>osivo směs travní VV-15</t>
  </si>
  <si>
    <t>-402110515</t>
  </si>
  <si>
    <t>159,889*0,015 'Přepočtené koeficientem množství</t>
  </si>
  <si>
    <t>185803111</t>
  </si>
  <si>
    <t>Ošetření trávníku shrabáním v rovině a svahu do 1:5</t>
  </si>
  <si>
    <t>1273746649</t>
  </si>
  <si>
    <t>185804312</t>
  </si>
  <si>
    <t>Zalití rostlin vodou plocha přes 20 m2</t>
  </si>
  <si>
    <t>-1635082496</t>
  </si>
  <si>
    <t>Zalití rostlin vodou plocha přes 20 m2 - po dobu 1měsíce</t>
  </si>
  <si>
    <t>159,889*0,1 'Přepočtené koeficientem množství</t>
  </si>
  <si>
    <t>275313711</t>
  </si>
  <si>
    <t>Základové patky z betonu tř. C 20/25</t>
  </si>
  <si>
    <t>43580708</t>
  </si>
  <si>
    <t>Základy z betonu prostého patky a bloky z betonu kamenem neprokládaného tř. C 20/25</t>
  </si>
  <si>
    <t>0,4*3,94*0,72"branka -práh"</t>
  </si>
  <si>
    <t>0,4*0,4*0,8*2 "sloupky branky</t>
  </si>
  <si>
    <t>0,4*0,4*0,75*57 " sloupky bet.</t>
  </si>
  <si>
    <t>0,4*0,7*0,75*8   "vzpěry sloupků</t>
  </si>
  <si>
    <t>275351215</t>
  </si>
  <si>
    <t>Zřízení bednění stěn základových patek</t>
  </si>
  <si>
    <t>389139320</t>
  </si>
  <si>
    <t>(0,4+3,94)*2*0,15 "branka -práh"</t>
  </si>
  <si>
    <t>0,4*4*0,15*2 "sloupky branky</t>
  </si>
  <si>
    <t>0,4*4*0,15*57 " sloupky bet.</t>
  </si>
  <si>
    <t>(0,4+0,7)*2*0,15*8   "vzpěry sloupků</t>
  </si>
  <si>
    <t>275351216</t>
  </si>
  <si>
    <t>Odstranění bednění stěn základových patek</t>
  </si>
  <si>
    <t>-399608175</t>
  </si>
  <si>
    <t>317941121</t>
  </si>
  <si>
    <t>Osazování ocelových válcovaných nosníků na zdivu I, IE, U, UE nebo L do č 12</t>
  </si>
  <si>
    <t>1416634638</t>
  </si>
  <si>
    <t>Osazování ocelových válcovaných nosníků na zdivu I nebo IE nebo U nebo UE nebo L do č. 12 nebo výšky do 120 mm</t>
  </si>
  <si>
    <t>130103588</t>
  </si>
  <si>
    <t>ocel pásová válcovaná za studena 50 x 5  mm</t>
  </si>
  <si>
    <t>1602774603</t>
  </si>
  <si>
    <t>0,6*8*1,96*0,001 "vzpěry v prahu</t>
  </si>
  <si>
    <t>130104340</t>
  </si>
  <si>
    <t>úhelník ocelový rovnostranný, v jakosti 11 375, 80 x 80 x 8 mm</t>
  </si>
  <si>
    <t>-509728875</t>
  </si>
  <si>
    <t>ocel profilová v jakosti 11 375 ocel profilová L úhelníky rovnostranné 80 x 80 x 8 mm</t>
  </si>
  <si>
    <t>3,76*4*9,63*0,001 "L č. 80  v prahu "</t>
  </si>
  <si>
    <t>338121123</t>
  </si>
  <si>
    <t>Osazování sloupků a vzpěr ŽB plotových zabetonováním patky o objemu do 0,15 m3</t>
  </si>
  <si>
    <t>-1271879230</t>
  </si>
  <si>
    <t xml:space="preserve">Osazování sloupků a vzpěr plotových železobetonových do betonu, beton v jiné položce </t>
  </si>
  <si>
    <t>57 "sloupek plotový řadový"</t>
  </si>
  <si>
    <t>592313510</t>
  </si>
  <si>
    <t>sloupek plotový řadový  KZV 5-250 betonový</t>
  </si>
  <si>
    <t>940595243</t>
  </si>
  <si>
    <t>338121125</t>
  </si>
  <si>
    <t>Osazování sloupků a vzpěr ŽB plotových zabetonováním patky o objemu do 0,20 m3</t>
  </si>
  <si>
    <t>-658741077</t>
  </si>
  <si>
    <t xml:space="preserve">Osazování sloupků a vzpěr plotových železobetonových  do betonu, beton v jiné položce </t>
  </si>
  <si>
    <t>8 "vzpěra betonová"</t>
  </si>
  <si>
    <t>592311211</t>
  </si>
  <si>
    <t>vzpěra  KZS 15-250 betonová</t>
  </si>
  <si>
    <t>-1637372232</t>
  </si>
  <si>
    <t>338171123</t>
  </si>
  <si>
    <t>Osazování sloupků a vzpěr plotových ocelových v 2,60 m se zabetonováním</t>
  </si>
  <si>
    <t>-1130528130</t>
  </si>
  <si>
    <t xml:space="preserve">Osazování sloupků a vzpěr plotových ocelových v 2,60 m,  do betonu, beton v jiné položce </t>
  </si>
  <si>
    <t>553423282</t>
  </si>
  <si>
    <t>sloupek pro branku ocelový  v. 2650 mm 127x7mm</t>
  </si>
  <si>
    <t>620932414</t>
  </si>
  <si>
    <t>348101230</t>
  </si>
  <si>
    <t>Osazení vrat a vrátek k oplocení na ocelové sloupky do 6 m2</t>
  </si>
  <si>
    <t>1149373629</t>
  </si>
  <si>
    <t>Montáž vrat a vrátek k oplocení na sloupky ocelové, plochy jednotlivě přes 4 do 6 m2</t>
  </si>
  <si>
    <t>553446384</t>
  </si>
  <si>
    <t>vstupní vrata 3620x1700mm - dle projektové dokumentace (D.3.2)</t>
  </si>
  <si>
    <t>-52073341</t>
  </si>
  <si>
    <t>vstupní vrata 3620x1600mm - dle projektové dokumentace (D.3.2)</t>
  </si>
  <si>
    <t>348121221</t>
  </si>
  <si>
    <t>Montáž podhrabových desek délky do 3 m na ocelové plotové sloupky</t>
  </si>
  <si>
    <t>-1476103974</t>
  </si>
  <si>
    <t>Montáž podhrabových desek, délky desek přes 2 do 3 m</t>
  </si>
  <si>
    <t>(175-3,62)/2,75 " prům. počet polí</t>
  </si>
  <si>
    <t>592331200</t>
  </si>
  <si>
    <t>deska plotová KZD 2-290 290x5x29 cm</t>
  </si>
  <si>
    <t>503327008</t>
  </si>
  <si>
    <t>deska plotová betonová 290x5x29 cm</t>
  </si>
  <si>
    <t>348401120</t>
  </si>
  <si>
    <t>Osazení oplocení ze strojového pletiva s napínacími dráty výšky do 1,6 m do 15° sklonu svahu</t>
  </si>
  <si>
    <t>-1930305075</t>
  </si>
  <si>
    <t>Osazení oplocení ze strojového pletiva s napínacími dráty do 15 st. sklonu svahu, výšky do 1,6 m</t>
  </si>
  <si>
    <t>175</t>
  </si>
  <si>
    <t>313275133</t>
  </si>
  <si>
    <t>pletivo čtyřhranné z ocelových drátů s pozinkovaným a poplastovaným povrchem, výška 160 cm</t>
  </si>
  <si>
    <t>872943695</t>
  </si>
  <si>
    <t>348401350</t>
  </si>
  <si>
    <t>Osazení napínacího drátu na oplocení do 15° sklonu svahu</t>
  </si>
  <si>
    <t>1529390023</t>
  </si>
  <si>
    <t>175*3 'Přepočtené koeficientem množství</t>
  </si>
  <si>
    <t>348401360</t>
  </si>
  <si>
    <t>Přiháčkování strojového pletiva k napínacímu drátu na oplocení ve sklonu svahu do 15°</t>
  </si>
  <si>
    <t>115366906</t>
  </si>
  <si>
    <t>158411801</t>
  </si>
  <si>
    <t>drát předpínací normální PVC</t>
  </si>
  <si>
    <t>418095026</t>
  </si>
  <si>
    <t>564751111</t>
  </si>
  <si>
    <t>Podklad z kameniva hrubého drceného vel. 32-63 mm tl 150 mm</t>
  </si>
  <si>
    <t>349316075</t>
  </si>
  <si>
    <t>Podklad nebo kryt z kameniva hrubého drceného vel. 32-63 mm s rozprostřením a zhutněním, po zhutnění tl. 150 mm</t>
  </si>
  <si>
    <t>8*3 " odstavná plocha</t>
  </si>
  <si>
    <t>6*5,7*1,2 " přístupový chodník</t>
  </si>
  <si>
    <t>291211111</t>
  </si>
  <si>
    <t>Zřízení plochy ze silničních panelů do lože tl 50 mm z kameniva</t>
  </si>
  <si>
    <t>117837573</t>
  </si>
  <si>
    <t>Zřízení zpevněné plochy ze silničních panelů osazených do lože tl. 50 mm z kameniva, se zalitím spár panelů cementovou maltou</t>
  </si>
  <si>
    <t xml:space="preserve">8*3 " odstavná plocha </t>
  </si>
  <si>
    <t>5,7*1,19*6  " plocha spirol</t>
  </si>
  <si>
    <t>593811340</t>
  </si>
  <si>
    <t>panel silniční IDZ 2/490 300x100x15 cm</t>
  </si>
  <si>
    <t>1225538476</t>
  </si>
  <si>
    <t>panel silniční 300x100x15 cm</t>
  </si>
  <si>
    <t>593468630.1</t>
  </si>
  <si>
    <t>panel  SPIROL předpjatý 500x119x25 cm, dodávka  VaK M.B.</t>
  </si>
  <si>
    <t>-624698220</t>
  </si>
  <si>
    <t>panel  SPIROL předpjatý 570x119x25 cm, dodávka  VaK M.B. - do položky započítat dopravu z Velkého Rečkova u Bakova n.Jizerou</t>
  </si>
  <si>
    <t>-86918780</t>
  </si>
  <si>
    <t>19,7 " Zpevněná plocha před brankou - nájezd</t>
  </si>
  <si>
    <t>-203404432</t>
  </si>
  <si>
    <t>Podklad ze štěrkodrti ŠD s rozprostřením a zhutněním, po zhutnění tl. 100 mm</t>
  </si>
  <si>
    <t>1196119933</t>
  </si>
  <si>
    <t>618196283</t>
  </si>
  <si>
    <t>19,7*1,03 'Přepočtené koeficientem množství</t>
  </si>
  <si>
    <t>916131212</t>
  </si>
  <si>
    <t>Osazení silničního obrubníku betonového stojatého bez boční opěry do lože z betonu prostého</t>
  </si>
  <si>
    <t>394110803</t>
  </si>
  <si>
    <t>Osazení silničního obrubníku betonového se zřízením lože, s vyplněním a zatřením spár cementovou maltou stojatého bez boční opěry, do lože z betonu prostého</t>
  </si>
  <si>
    <t>8+6,5 "obrubník</t>
  </si>
  <si>
    <t>592174650</t>
  </si>
  <si>
    <t>obrubník betonový silniční Standard 100x15x25 cm</t>
  </si>
  <si>
    <t>349869330</t>
  </si>
  <si>
    <t>obrubník betonový silniční vibrolisovaný 100x15x25 cm</t>
  </si>
  <si>
    <t>916991121</t>
  </si>
  <si>
    <t>-204775676</t>
  </si>
  <si>
    <t>14,5*0,25*0,3</t>
  </si>
  <si>
    <t>919731122</t>
  </si>
  <si>
    <t>Zarovnání styčné plochy podkladu nebo krytu živičného tl do 100 mm</t>
  </si>
  <si>
    <t>-457718780</t>
  </si>
  <si>
    <t>Zarovnání styčné plochy podkladu nebo krytu podél vybourané části komunikace nebo zpevněné plochy živičné tl. přes 50 do 100 mm</t>
  </si>
  <si>
    <t>6,5  "délka nájezdu</t>
  </si>
  <si>
    <t>919732211</t>
  </si>
  <si>
    <t>Styčná spára napojení nového živičného povrchu na stávající za tepla š 15 mm hl 25 mm s prořezáním</t>
  </si>
  <si>
    <t>281493565</t>
  </si>
  <si>
    <t>Styčná pracovní spára při napojení nového povrchu na stávající se zalitím za tepla modifikovanou asfaltovou hmotou s posypem vápenným hydrátem šířky do 50 mm, hloubky do 50 mm včetně prořezání spáry</t>
  </si>
  <si>
    <t>966071711</t>
  </si>
  <si>
    <t>Bourání sloupků a vzpěr plotových ocelových do 2,5 m zabetonovaných</t>
  </si>
  <si>
    <t>-1028983968</t>
  </si>
  <si>
    <t>Bourání plotových sloupků a vzpěr ocelových trubkových nebo profilovaných výšky do 2,50 m zabetonovaných</t>
  </si>
  <si>
    <t>57+8</t>
  </si>
  <si>
    <t>966071821</t>
  </si>
  <si>
    <t>Rozebrání drátěného pletiva se čtvercovými oky výšky do 1,6 m</t>
  </si>
  <si>
    <t>-259434539</t>
  </si>
  <si>
    <t>Rozebrání oplocení z pletiva drátěného se čtvercovými oky, výšky do 1,6 m</t>
  </si>
  <si>
    <t>966073811</t>
  </si>
  <si>
    <t>Rozebrání vrat a vrátek k oplocení plochy do 6 m2</t>
  </si>
  <si>
    <t>783690121</t>
  </si>
  <si>
    <t>Rozebrání vrat a vrátek k oplocení plochy jednotlivě přes 2 do 6 m2</t>
  </si>
  <si>
    <t>-1028811010</t>
  </si>
  <si>
    <t>-1087289650</t>
  </si>
  <si>
    <t>4,827*12 'Přepočtené koeficientem množství</t>
  </si>
  <si>
    <t>837394719</t>
  </si>
  <si>
    <t>998232111</t>
  </si>
  <si>
    <t>Přesun hmot pro oplocení zděné z cihel nebo tvárnic v do 10 m</t>
  </si>
  <si>
    <t>117175935</t>
  </si>
  <si>
    <t>Přesun hmot pro oplocení se svislou nosnou konstrukcí zděnou z cihel, tvárnic, bloků, popř. kovovou nebo dřevěnou vodorovná dopravní vzdálenost do 50 m, pro oplocení výšky do 10 m</t>
  </si>
  <si>
    <t>lo</t>
  </si>
  <si>
    <t>LT_100</t>
  </si>
  <si>
    <t>LT_80</t>
  </si>
  <si>
    <t>n</t>
  </si>
  <si>
    <t>PB</t>
  </si>
  <si>
    <t>PE_160</t>
  </si>
  <si>
    <t xml:space="preserve">    8 - Trubní vedení</t>
  </si>
  <si>
    <t>119001401</t>
  </si>
  <si>
    <t>Dočasné zajištění potrubí ocelového nebo litinového DN do 200</t>
  </si>
  <si>
    <t>-1817534418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</si>
  <si>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</si>
  <si>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119001421</t>
  </si>
  <si>
    <t>Dočasné zajištění kabelů a kabelových tratí ze 3 volně ložených kabelů</t>
  </si>
  <si>
    <t>-75452625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</si>
  <si>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</si>
  <si>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-1591296940</t>
  </si>
  <si>
    <t>0,8*PE_160*0,15</t>
  </si>
  <si>
    <t>0,8*LT_100*0,15</t>
  </si>
  <si>
    <t>0,8*LT_80*0,15</t>
  </si>
  <si>
    <t>130001101</t>
  </si>
  <si>
    <t>Příplatek za ztížení vykopávky v blízkosti podzemního vedení</t>
  </si>
  <si>
    <t>-1901069359</t>
  </si>
  <si>
    <t>Příplatek za ztížení vykopávky v blízkosti pozemního vedení</t>
  </si>
  <si>
    <t>6*0,8*1,7*1</t>
  </si>
  <si>
    <t>132101202</t>
  </si>
  <si>
    <t>Hloubení rýh š do 2000 mm v hornině tř. 1 a 2 objemu do 1000 m3</t>
  </si>
  <si>
    <t>-1852130079</t>
  </si>
  <si>
    <t>Hloubení zapažených i nezapažených rýh šířky přes 600 do 2 000 mm s urovnáním dna do předepsaného profilu a spádu v horninách tř. 1 a 2 přes 100 do 1 000 m3</t>
  </si>
  <si>
    <t>v*0,2</t>
  </si>
  <si>
    <t>132201202</t>
  </si>
  <si>
    <t>Hloubení rýh š do 2000 mm v hornině tř. 3 objemu do 1000 m3</t>
  </si>
  <si>
    <t>959645704</t>
  </si>
  <si>
    <t>Hloubení zapažených i nezapažených rýh šířky přes 600 do 2 000 mm s urovnáním dna do předepsaného profilu a spádu v hornině tř. 3 přes 100 do 1 000 m3</t>
  </si>
  <si>
    <t>0,8*PE_160*1,4 " vypouštění -B</t>
  </si>
  <si>
    <t>0,8*LT_100*1,9</t>
  </si>
  <si>
    <t>0,8*LT_80*1,8</t>
  </si>
  <si>
    <t>2,45*2,45*2,1 " výkop pro vodoměrnou šachtu</t>
  </si>
  <si>
    <t>v*0,8</t>
  </si>
  <si>
    <t>151101101</t>
  </si>
  <si>
    <t>Zřízení příložného pažení a rozepření stěn rýh hl do 2 m</t>
  </si>
  <si>
    <t>979281138</t>
  </si>
  <si>
    <t>Zřízení pažení a rozepření stěn rýh pro podzemní vedení pro všechny šířky rýhy příložné pro jakoukoliv mezerovitost, hloubky do 2 m</t>
  </si>
  <si>
    <t>PE_160*1,8*2</t>
  </si>
  <si>
    <t>LT_100*1,8*2</t>
  </si>
  <si>
    <t>LT_80*1,8*2</t>
  </si>
  <si>
    <t>151101111</t>
  </si>
  <si>
    <t>Odstranění příložného pažení a rozepření stěn rýh hl do 2 m</t>
  </si>
  <si>
    <t>2124638103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</si>
  <si>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</si>
  <si>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</si>
  <si>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</si>
  <si>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973192764</t>
  </si>
  <si>
    <t>-1192735998</t>
  </si>
  <si>
    <t>n "do násypů aku komor"</t>
  </si>
  <si>
    <t>171101103</t>
  </si>
  <si>
    <t>Uložení sypaniny z hornin soudržných do násypů zhutněných do 100 % PS</t>
  </si>
  <si>
    <t>91643085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</si>
  <si>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</si>
  <si>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lo+ob+PB</t>
  </si>
  <si>
    <t>174101101</t>
  </si>
  <si>
    <t>Zásyp jam, šachet rýh nebo kolem objektů sypaninou se zhutněním</t>
  </si>
  <si>
    <t>1334315952</t>
  </si>
  <si>
    <t>v-n</t>
  </si>
  <si>
    <t>175111101</t>
  </si>
  <si>
    <t>Obsypání potrubí ručně sypaninou bez prohození, uloženou do 3 m</t>
  </si>
  <si>
    <t>-1634737075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</si>
  <si>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</si>
  <si>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0,8*PE_160*0,45</t>
  </si>
  <si>
    <t>0,8*LT_100*0,4</t>
  </si>
  <si>
    <t>0,8*LT_80*0,4</t>
  </si>
  <si>
    <t>583373100</t>
  </si>
  <si>
    <t>štěrkopísek (Horní Řasnice) frakce 0-4 třída B</t>
  </si>
  <si>
    <t>-847127746</t>
  </si>
  <si>
    <t>štěrkopísek frakce 0-4 třída B</t>
  </si>
  <si>
    <t>34,141*2,0541 'Přepočtené koeficientem množství</t>
  </si>
  <si>
    <t>723813068</t>
  </si>
  <si>
    <t>1692589479</t>
  </si>
  <si>
    <t>1642728108</t>
  </si>
  <si>
    <t>0,8*PE_160</t>
  </si>
  <si>
    <t>0,8*LT_100</t>
  </si>
  <si>
    <t>0,8*LT_80</t>
  </si>
  <si>
    <t>005724700</t>
  </si>
  <si>
    <t>osivo směs travní univerzál</t>
  </si>
  <si>
    <t>1950047209</t>
  </si>
  <si>
    <t>osivo směs travní krajinná - technická</t>
  </si>
  <si>
    <t>83,552*0,015 'Přepočtené koeficientem množství</t>
  </si>
  <si>
    <t>1582347120</t>
  </si>
  <si>
    <t>451572111</t>
  </si>
  <si>
    <t>Lože pod potrubí otevřený výkop z kameniva drobného těženého</t>
  </si>
  <si>
    <t>-840479628</t>
  </si>
  <si>
    <t>0,8*PE_160*0,1</t>
  </si>
  <si>
    <t>0,8*LT_100*0,1</t>
  </si>
  <si>
    <t>0,8*LT_80*0,1</t>
  </si>
  <si>
    <t>2,45*2,45*0,1 "podsyp pod vodoměrnou šachtu</t>
  </si>
  <si>
    <t>452313131</t>
  </si>
  <si>
    <t>Podkladní bloky z betonu prostého tř. C 12/15 otevřený výkop</t>
  </si>
  <si>
    <t>784315652</t>
  </si>
  <si>
    <t>10*0,05 " bloky na potrubí DN80</t>
  </si>
  <si>
    <t>7*0,08  " bloky na potrubí DN100</t>
  </si>
  <si>
    <t>PI*0,7*0,7*0,1  "podklad pod šachtu</t>
  </si>
  <si>
    <t>0,6*0,6*pi*0,12+PB " bloky s dobetonávkou dna šachty</t>
  </si>
  <si>
    <t>0,6*0,6*0,6 "blok žabí klapky</t>
  </si>
  <si>
    <t>452353101</t>
  </si>
  <si>
    <t>Bednění podkladních bloků otevřený výkop</t>
  </si>
  <si>
    <t>-92475114</t>
  </si>
  <si>
    <t>(0,45+0,5)*2*0,3*7 " bloky DN100</t>
  </si>
  <si>
    <t>(0,35+0,5)*2*0,28*10 " bloky DN80</t>
  </si>
  <si>
    <t>462511270</t>
  </si>
  <si>
    <t>Zához z lomového kamene bez proštěrkování z terénu hmotnost do 200 kg</t>
  </si>
  <si>
    <t>-1494547138</t>
  </si>
  <si>
    <t>Zához z lomového kamene neupraveného záhozového bez proštěrkování z terénu, hmotnosti jednotlivých kamenů do 200 kg</t>
  </si>
  <si>
    <t>1,4*1,2*0,2 "opevnění výústního objektu kamenivem</t>
  </si>
  <si>
    <t>Trubní vedení</t>
  </si>
  <si>
    <t>851241131</t>
  </si>
  <si>
    <t>Montáž potrubí z trub litinových hrdlových s integrovaným těsněním otevřený výkop DN 80</t>
  </si>
  <si>
    <t>312572179</t>
  </si>
  <si>
    <t>Montáž potrubí z trub litinových tlakových hrdlových v otevřeném výkopu s integrovaným těsněním DN 80</t>
  </si>
  <si>
    <t>47,8  " řad 1</t>
  </si>
  <si>
    <t>552530300</t>
  </si>
  <si>
    <t>trouba vodovodní litinová PUR-TOP spoj TYTON 5 m DN 80 mm</t>
  </si>
  <si>
    <t>1573429163</t>
  </si>
  <si>
    <t>trouba vodovodní litinová PUR-TOP spoj TYTON 5 m DN 80 mm, Zn + epoxid</t>
  </si>
  <si>
    <t>47,8*1,015 'Přepočtené koeficientem množství</t>
  </si>
  <si>
    <t>851261131</t>
  </si>
  <si>
    <t>Montáž potrubí z trub litinových hrdlových s integrovaným těsněním otevřený výkop DN 100</t>
  </si>
  <si>
    <t>-405394665</t>
  </si>
  <si>
    <t>Montáž potrubí z trub litinových tlakových hrdlových v otevřeném výkopu s integrovaným těsněním DN 100</t>
  </si>
  <si>
    <t>38,64 "řad 2, 3, vypouštěcí potrubí A</t>
  </si>
  <si>
    <t>552530310</t>
  </si>
  <si>
    <t>trouba vodovodní litinová spoj TYTON C100 Zn + epoxid  DN 100 mm</t>
  </si>
  <si>
    <t>-504966295</t>
  </si>
  <si>
    <t>38,64*1,015 'Přepočtené koeficientem množství</t>
  </si>
  <si>
    <t>852242122</t>
  </si>
  <si>
    <t>Montáž potrubí z trub litinových tlakových přírubových délky do 1 m otevřený výkop DN 80</t>
  </si>
  <si>
    <t>849356015</t>
  </si>
  <si>
    <t>Montáž potrubí z trub litinových tlakových přírubových abnormálních délek, jednotlivě do 1 m v otevřeném výkopu, kanálu nebo v šachtě DN 80</t>
  </si>
  <si>
    <t>50.20.8040.1</t>
  </si>
  <si>
    <t>Tvarovky přírubové FF, tvarovka přímá AVK nerezová, DN 80/400</t>
  </si>
  <si>
    <t>ks</t>
  </si>
  <si>
    <t>1570785811</t>
  </si>
  <si>
    <t>1 " TP kus s nerez kotevním plechem (SO 02)  - dodávka VaK MB</t>
  </si>
  <si>
    <t>850008030016</t>
  </si>
  <si>
    <t>SEK - LT DN 80, DL. 300</t>
  </si>
  <si>
    <t>-1011153634</t>
  </si>
  <si>
    <t>1  "dl. 300mm</t>
  </si>
  <si>
    <t>1  " dl. 800mm</t>
  </si>
  <si>
    <t>1  " ddl. 1300mm</t>
  </si>
  <si>
    <t>852262122</t>
  </si>
  <si>
    <t>Montáž potrubí z trub litinových tlakových přírubových délky do 1 m otevřený výkop DN 100</t>
  </si>
  <si>
    <t>1078509450</t>
  </si>
  <si>
    <t>Montáž potrubí z trub litinových tlakových přírubových abnormálních délek, jednotlivě do 1 m v otevřeném výkopu, kanálu nebo v šachtě DN 100</t>
  </si>
  <si>
    <t>850010030016</t>
  </si>
  <si>
    <t>SEK - LT DN 100, DL. 1300</t>
  </si>
  <si>
    <t>-1081330589</t>
  </si>
  <si>
    <t>55253257.1</t>
  </si>
  <si>
    <t>trouba přírubová nerezová s kotevním plechem FF DN 100 mm délka 500 mm</t>
  </si>
  <si>
    <t>-1429502214</t>
  </si>
  <si>
    <t>2 " prostupy manipulací ( SO 02) - dodávka  VaK MB</t>
  </si>
  <si>
    <t>852312122</t>
  </si>
  <si>
    <t>Montáž potrubí z trub litinových tlakových přírubových délky do 1 m otevřený výkop DN 150</t>
  </si>
  <si>
    <t>-1952743429</t>
  </si>
  <si>
    <t>Montáž potrubí z trub litinových tlakových přírubových abnormálních délek, jednotlivě do 1 m v otevřeném výkopu, kanálu nebo v šachtě DN 150</t>
  </si>
  <si>
    <t>1 " žabí klapka</t>
  </si>
  <si>
    <t>552532890</t>
  </si>
  <si>
    <t>trouba přírubová litinová práškový epoxid tl.250µm FF DN 150 mm délka 600 mm</t>
  </si>
  <si>
    <t>372272184</t>
  </si>
  <si>
    <t>857242122</t>
  </si>
  <si>
    <t>Montáž litinových tvarovek jednoosých přírubových otevřený výkop DN 80</t>
  </si>
  <si>
    <t>1941894514</t>
  </si>
  <si>
    <t>Montáž litinových tvarovek na potrubí litinovém tlakovém jednoosých na potrubí z trub přírubových v otevřeném výkopu, kanálu nebo v šachtě DN 80</t>
  </si>
  <si>
    <t>552538920</t>
  </si>
  <si>
    <t>tvarovka přírubová s hrdlem TYTON z tvárné litiny,práškový epoxid, tl.250µm EU-kus DN80 L130 mm</t>
  </si>
  <si>
    <t>-1813430107</t>
  </si>
  <si>
    <t>552534890</t>
  </si>
  <si>
    <t>tvarovka přírubová litinová s hladkým koncem,práškový epoxid, tl.250µm F-kus DN 80 mm</t>
  </si>
  <si>
    <t>1057990189</t>
  </si>
  <si>
    <t>552539280</t>
  </si>
  <si>
    <t>koleno hrdlové spoj TYTON z tvárné litiny,práškový epoxid, tl.250µm MMK-kus DN 80-30°</t>
  </si>
  <si>
    <t>-1194165495</t>
  </si>
  <si>
    <t>koleno hrdlové z tvárné litiny,práškový epoxid, tl.250µm MMK-kus DN 80-30°</t>
  </si>
  <si>
    <t>552539400</t>
  </si>
  <si>
    <t>koleno hrdlové spoj TYTON z tvárné litiny,práškový epoxid, tl.250µm MMK-kus DN 80-45°</t>
  </si>
  <si>
    <t>-1443296558</t>
  </si>
  <si>
    <t>koleno hrdlové z tvárné litiny,práškový epoxid, tl.250µm MMK-kus DN 80-45°</t>
  </si>
  <si>
    <t>552539520</t>
  </si>
  <si>
    <t>koleno hrdlové spoj TYTON z tvárné litiny,práškový epoxid, tl.250µm MMQ-kus DN 80-90°</t>
  </si>
  <si>
    <t>-892251005</t>
  </si>
  <si>
    <t>koleno hrdlové z tvárné litiny,práškový epoxid, tl.250µm MMQ-kus DN 80-90°</t>
  </si>
  <si>
    <t>55251186.1</t>
  </si>
  <si>
    <t>hrdlová spojka s přírubou WAGA multi joint DN80</t>
  </si>
  <si>
    <t>-850610368</t>
  </si>
  <si>
    <t>286535980.1</t>
  </si>
  <si>
    <t>Integrovaný nákružek lemový EFLs přírubou D 80 mm</t>
  </si>
  <si>
    <t>-1294310843</t>
  </si>
  <si>
    <t>857261131</t>
  </si>
  <si>
    <t>Montáž litinových tvarovek jednoosých hrdlových otevřený výkop s integrovaným těsněním DN 100</t>
  </si>
  <si>
    <t>-465099074</t>
  </si>
  <si>
    <t>Montáž litinových tvarovek na potrubí litinovém tlakovém jednoosých na potrubí z trub hrdlových v otevřeném výkopu, kanálu nebo v šachtě s integrovaným těsněním DN 100</t>
  </si>
  <si>
    <t>552597110</t>
  </si>
  <si>
    <t>přesuvka hrdlová U tvárná litina NATURAL včetně 2x spoj EXPRESS DN100 L160 mm</t>
  </si>
  <si>
    <t>988545485</t>
  </si>
  <si>
    <t>přesuvka hrdlová U tvárná litina základní povrchová ochrana včetně 2x spoj těsnící DN100 L160 mm</t>
  </si>
  <si>
    <t>552536610</t>
  </si>
  <si>
    <t>příruba zaslepovací z tvárné litiny,práškový epoxid, tl.250µm X DN 100 mm</t>
  </si>
  <si>
    <t>132191976</t>
  </si>
  <si>
    <t>552534900</t>
  </si>
  <si>
    <t>tvarovka přírubová litinová s hladkým koncem,práškový epoxid, tl.250µm F-kus DN 100 mm</t>
  </si>
  <si>
    <t>1122638326</t>
  </si>
  <si>
    <t>552538930</t>
  </si>
  <si>
    <t>tvarovka přírubová s hrdlem TYTON z tvárné litiny,práškový epoxid, tl.250µm EU-kus DN100 L130 mm</t>
  </si>
  <si>
    <t>-1641511839</t>
  </si>
  <si>
    <t>552539050</t>
  </si>
  <si>
    <t>koleno hrdlové spoj TYTON z tvárné litiny,práškový epoxid, tl.250µm MMK-kus DN 100-11,25°</t>
  </si>
  <si>
    <t>686081500</t>
  </si>
  <si>
    <t>koleno hrdlové z tvárné litiny,práškový epoxid, tl.250µm MMK-kus DN 100-11,25°</t>
  </si>
  <si>
    <t>552539410</t>
  </si>
  <si>
    <t>koleno hrdlové spoj TYTON z tvárné litiny,práškový epoxid, tl.250µm MMK-kus DN 100-45°</t>
  </si>
  <si>
    <t>-242572634</t>
  </si>
  <si>
    <t>koleno hrdlové z tvárné litiny,práškový epoxid, tl.250µm MMK-kus DN 100-45°</t>
  </si>
  <si>
    <t>552539530</t>
  </si>
  <si>
    <t>koleno hrdlové spoj TYTON z tvárné litiny,práškový epoxid, tl.250µm MMQ-kus DN 100-90°</t>
  </si>
  <si>
    <t>-335985271</t>
  </si>
  <si>
    <t>koleno hrdlové z tvárné litiny,práškový epoxid, tl.250µm MMQ-kus DN 100-90°</t>
  </si>
  <si>
    <t>871161211</t>
  </si>
  <si>
    <t>Montáž potrubí z PE100 SDR 11 otevřený výkop svařovaných elektrotvarovkou D 32 x 3,0 mm</t>
  </si>
  <si>
    <t>-668853105</t>
  </si>
  <si>
    <t>Montáž vodovodního potrubí z plastů v otevřeném výkopu z polyetylenu PE 100 svařovaných elektrotvarovkou SDR 11/PN16 D 32 x 3,0 mm</t>
  </si>
  <si>
    <t>4,47 " napojení - hřbitov</t>
  </si>
  <si>
    <t>286136560</t>
  </si>
  <si>
    <t>potrubí vodovodní ROBUST PIPE z PE 100+, SDR 11, 32 x 3,0 mm</t>
  </si>
  <si>
    <t>-655210854</t>
  </si>
  <si>
    <t>potrubí vodovodní z PE 100+ , SDR 11, 32 x 3,0 mm</t>
  </si>
  <si>
    <t>4,47*1,015 'Přepočtené koeficientem množství</t>
  </si>
  <si>
    <t>871321211</t>
  </si>
  <si>
    <t>Montáž potrubí z PE100 SDR 11 otevřený výkop svařovaných elektrotvarovkou D 160 x 14,6 mm</t>
  </si>
  <si>
    <t>-214733652</t>
  </si>
  <si>
    <t>Montáž vodovodního potrubí z plastů v otevřeném výkopu z polyetylenu PE 100 svařovaných elektrotvarovkou SDR 11/PN16 D 160 x 14,6 mm</t>
  </si>
  <si>
    <t>18  "vypouštěcí potrubí - B</t>
  </si>
  <si>
    <t>286136780</t>
  </si>
  <si>
    <t>potrubí vodovodní ROBUST PIPE z PE 100+, SDR 11, 160 x 14,6 mm</t>
  </si>
  <si>
    <t>-527967573</t>
  </si>
  <si>
    <t>potrubí vodovodní z PE 100+, SDR 11, 160 x 14,6 mm</t>
  </si>
  <si>
    <t>18*1,015 'Přepočtené koeficientem množství</t>
  </si>
  <si>
    <t>877161112</t>
  </si>
  <si>
    <t>Montáž elektrokolen 90° na potrubí z PE trub d 32</t>
  </si>
  <si>
    <t>784927749</t>
  </si>
  <si>
    <t>Montáž tvarovek na vodovodním plastovém potrubí z polyetylenu PE 100 elektrotvarovek SDR 11/PN16 kolen 90 st. d 32</t>
  </si>
  <si>
    <t>31942484.1</t>
  </si>
  <si>
    <t>dvojvsuvka spojka krátká D34/32 PN16 -  ISIFLO</t>
  </si>
  <si>
    <t>203663900</t>
  </si>
  <si>
    <t>286112860</t>
  </si>
  <si>
    <t>elektrokoleno 90°, PE 100, PN 16, d 32</t>
  </si>
  <si>
    <t>-1246925735</t>
  </si>
  <si>
    <t>877321101</t>
  </si>
  <si>
    <t>Montáž elektrospojek na potrubí z PE trub d 160</t>
  </si>
  <si>
    <t>1314335276</t>
  </si>
  <si>
    <t>Montáž tvarovek na vodovodním plastovém potrubí z polyetylenu PE 100 elektrotvarovek SDR 11/PN16 spojek, oblouků nebo redukcí d 160</t>
  </si>
  <si>
    <t>286159780.1</t>
  </si>
  <si>
    <t>elektrotvarovka - Objímka MB d 160</t>
  </si>
  <si>
    <t>-1150837481</t>
  </si>
  <si>
    <t>28653600.1</t>
  </si>
  <si>
    <t>Integrovaný nákružek lemový EFLs přírubou D 160 mm</t>
  </si>
  <si>
    <t>-2092557021</t>
  </si>
  <si>
    <t>891241112</t>
  </si>
  <si>
    <t>Montáž vodovodních šoupátek otevřený výkop DN 80</t>
  </si>
  <si>
    <t>1186870967</t>
  </si>
  <si>
    <t>Montáž vodovodních armatur na potrubí šoupátek nebo klapek uzavíracích v otevřeném výkopu nebo v šachtách s osazením zemní soupravy (bez poklopů) DN 80</t>
  </si>
  <si>
    <t xml:space="preserve"> 3.1.80.1</t>
  </si>
  <si>
    <t xml:space="preserve"> AVK šoupátko 2800, vni/vně 5/4" / 5/4",  PN 16  Hawle</t>
  </si>
  <si>
    <t>-1190744200</t>
  </si>
  <si>
    <t>7.5.5.1050</t>
  </si>
  <si>
    <t>AVK zemní teleskopická souprava 7.5, pro šoupě DN 65-80, rozsah 1,1-1,85 m</t>
  </si>
  <si>
    <t>-1474196142</t>
  </si>
  <si>
    <t xml:space="preserve"> Zemní soupravy Teleskopické soupravy šoupatové AVK zemní teleskopická souprava 7.5, pro šoupě DN 65-80, rozsah 1,1-1,75 m</t>
  </si>
  <si>
    <t>891269111</t>
  </si>
  <si>
    <t>Montáž navrtávacích pasů na potrubí z jakýchkoli trub DN 100</t>
  </si>
  <si>
    <t>673057571</t>
  </si>
  <si>
    <t>Montáž vodovodních armatur na potrubí navrtávacích pasů s ventilem Jt 1 MPa, na potrubí z trub litinových, ocelových nebo plastických hmot DN 100</t>
  </si>
  <si>
    <t>422735470</t>
  </si>
  <si>
    <t>navrtávací pasy HAKU se závitovým výstupem z tvárné litiny, pro potrubí 90-5/4”</t>
  </si>
  <si>
    <t>756860947</t>
  </si>
  <si>
    <t>422901000</t>
  </si>
  <si>
    <t>souprava vodoměrná se šroubením, kohouty a zpětnou klapkou 1" - 1" 101.14</t>
  </si>
  <si>
    <t>1426804573</t>
  </si>
  <si>
    <t>souprava vodoměrná se šroubením, kohouty a zpětnou klapkou 1" - 1" 101.14 vč. montáže</t>
  </si>
  <si>
    <t>891315111</t>
  </si>
  <si>
    <t>Montáž koncových klapek hrdlových DN 150</t>
  </si>
  <si>
    <t>1206209023</t>
  </si>
  <si>
    <t>Montáž vodovodních armatur na potrubí koncových klapek (žabích) hrdlových DN 150</t>
  </si>
  <si>
    <t>422840150</t>
  </si>
  <si>
    <t>klapka zpětná koncová ZAKA z ŠL L55 067 601 DN150</t>
  </si>
  <si>
    <t>364539056</t>
  </si>
  <si>
    <t>klapka zpětná koncová litinová L55 067 601 DN150</t>
  </si>
  <si>
    <t>892241111</t>
  </si>
  <si>
    <t>Tlaková zkouška vodou potrubí do 80</t>
  </si>
  <si>
    <t>1996687122</t>
  </si>
  <si>
    <t>Tlakové zkoušky vodou na potrubí DN do 80</t>
  </si>
  <si>
    <t>892271111</t>
  </si>
  <si>
    <t>Tlaková zkouška vodou potrubí DN 100 nebo 125</t>
  </si>
  <si>
    <t>1231243356</t>
  </si>
  <si>
    <t>Tlakové zkoušky vodou na potrubí DN 100 nebo 125</t>
  </si>
  <si>
    <t>892351111</t>
  </si>
  <si>
    <t>Tlaková zkouška vodou potrubí DN 150 nebo 200</t>
  </si>
  <si>
    <t>-1124088169</t>
  </si>
  <si>
    <t>Tlakové zkoušky vodou na potrubí DN 150 nebo 200</t>
  </si>
  <si>
    <t>892273122</t>
  </si>
  <si>
    <t>Proplach a dezinfekce vodovodního potrubí DN od 80 do 125</t>
  </si>
  <si>
    <t>-369475591</t>
  </si>
  <si>
    <t>LT_100+LT_80</t>
  </si>
  <si>
    <t>892372111</t>
  </si>
  <si>
    <t>Zabezpečení konců potrubí DN do 300 při tlakových zkouškách vodou</t>
  </si>
  <si>
    <t>713641459</t>
  </si>
  <si>
    <t>Zabezpečení konců vodovodního potrubí DN do 300 při tlakových zkouškách</t>
  </si>
  <si>
    <t>893811163</t>
  </si>
  <si>
    <t>Osazení vodoměrné šachty kruhové z PP samonosné pro běžné zatížení průměru do 1,2 m hloubky do 1,6 m</t>
  </si>
  <si>
    <t>-480074060</t>
  </si>
  <si>
    <t>Osazení vodoměrné šachty z polypropylenu PP samonosné pro běžné zatížení kruhové, průměru D do 1,2 m, světlé hloubky od 1,4 m do 1,6 m, včetně komínku, poklopu, žebříku a průchodek</t>
  </si>
  <si>
    <t>562305950</t>
  </si>
  <si>
    <t>šachta vodoměrná samonosná kruhová typ VS K S 1,2/1,6 m</t>
  </si>
  <si>
    <t>783144117</t>
  </si>
  <si>
    <t>šachta vodoměrná samonosná kruhová 1,2/1,6 m, včetně komínku, poklopu, žebříku a průchodek- Bazenplast</t>
  </si>
  <si>
    <t>899401112</t>
  </si>
  <si>
    <t>Osazení poklopů litinových šoupátkových</t>
  </si>
  <si>
    <t>-1263911133</t>
  </si>
  <si>
    <t>1 "DN 32"</t>
  </si>
  <si>
    <t>3 " euro-plovoucí</t>
  </si>
  <si>
    <t>7.2.18</t>
  </si>
  <si>
    <t xml:space="preserve"> Uliční poklopy AVK KLASIK - litina uliční poklop šoupatový </t>
  </si>
  <si>
    <t>-2104558935</t>
  </si>
  <si>
    <t>552410351</t>
  </si>
  <si>
    <t>poklop uliční plovoucí EURO - čtvercový</t>
  </si>
  <si>
    <t>1231903128</t>
  </si>
  <si>
    <t>899721111</t>
  </si>
  <si>
    <t>Signalizační vodič DN do 150 mm na potrubí PVC</t>
  </si>
  <si>
    <t>702083764</t>
  </si>
  <si>
    <t>Signalizační vodič na potrubí DN do 150 mm</t>
  </si>
  <si>
    <t>CYKY J 2x4mm2</t>
  </si>
  <si>
    <t>LT_100+2</t>
  </si>
  <si>
    <t>LT_80+2</t>
  </si>
  <si>
    <t>PE_160+2</t>
  </si>
  <si>
    <t>899722112</t>
  </si>
  <si>
    <t>Krytí potrubí z plastů výstražnou fólií z PVC 25 cm</t>
  </si>
  <si>
    <t>-2028717131</t>
  </si>
  <si>
    <t>Krytí potrubí z plastů výstražnou fólií z PVC šířky 25 cm</t>
  </si>
  <si>
    <t>bílé barvy"</t>
  </si>
  <si>
    <t>998273102</t>
  </si>
  <si>
    <t>Přesun hmot pro trubní vedení z trub litinových otevřený výkop</t>
  </si>
  <si>
    <t>1435479907</t>
  </si>
  <si>
    <t>Přesun hmot pro trubní vedení hloubené z trub litinových pro vodovody nebo kanalizace v otevřeném výkopu dopravní vzdálenost do 15 m</t>
  </si>
  <si>
    <t>230205056</t>
  </si>
  <si>
    <t>Montáž potrubí plastového svařované na tupo nebo elektrospojkou, D 110 mm, tl. stěny 10,0 mm</t>
  </si>
  <si>
    <t>-529733223</t>
  </si>
  <si>
    <t>Montáž potrubí PE průměru do 110 mm návin nebo tyč, svařované na tupo nebo elektrospojkou D 110, tl. stěny 10,0 mm</t>
  </si>
  <si>
    <t>1,5*3 "identifikační vodič"</t>
  </si>
  <si>
    <t>286131160</t>
  </si>
  <si>
    <t>potrubí vodovodní PE100 PN16 SDR11 6 m, 12 m, 100 m, 110 x 10,0 mm</t>
  </si>
  <si>
    <t>1949407558</t>
  </si>
  <si>
    <t xml:space="preserve">    9 - Ostatní konstrukce a práce, bourání</t>
  </si>
  <si>
    <t xml:space="preserve">    741 - Elektroinstalace - silnoproud</t>
  </si>
  <si>
    <t xml:space="preserve">    46-M - Zemní práce při extr.mont.pracích</t>
  </si>
  <si>
    <t>OST - Ostatní</t>
  </si>
  <si>
    <t>331231117</t>
  </si>
  <si>
    <t>Zdivo pilířů z cihel dl 290 mm pevnosti P 15 na SMS 10 MPa</t>
  </si>
  <si>
    <t>-279242729</t>
  </si>
  <si>
    <t>Pilíře volně stojící z cihel pálených čtyřhranné  pravoúhlé pod omítku nebo režné, spárované z cihel plných dl. 290 mm P 7 až P 15 M I, na maltu ze suché směsi 10 MPa</t>
  </si>
  <si>
    <t>1,26*1,25*0,365  " elektroměrový pilíř</t>
  </si>
  <si>
    <t>CS ÚRS 201801</t>
  </si>
  <si>
    <t>-1262389760</t>
  </si>
  <si>
    <t>1,25*0,365  "plocha pilíře</t>
  </si>
  <si>
    <t>24511111.1</t>
  </si>
  <si>
    <t xml:space="preserve">Osazení krycí desky </t>
  </si>
  <si>
    <t>2115602146</t>
  </si>
  <si>
    <t>Osazení prefabrikované krycí desky armované na maltu cementovou tl50mm</t>
  </si>
  <si>
    <t>34575128.1</t>
  </si>
  <si>
    <t>deska krycí armovaná 56 x 145,5 cm  Teraco</t>
  </si>
  <si>
    <t>-1102769367</t>
  </si>
  <si>
    <t>Ostatní konstrukce a práce, bourání</t>
  </si>
  <si>
    <t>962032314</t>
  </si>
  <si>
    <t>Bourání pilířů cihelných z dutých nebo plných cihel pálených i nepálených na jakoukoli maltu</t>
  </si>
  <si>
    <t>-1949478171</t>
  </si>
  <si>
    <t>Bourání pilířů cihelných z dutých nebo plných cihel pálených i nepálených na jakoukoli maltu do 1m3</t>
  </si>
  <si>
    <t>1,5*1,25*0,45  "elektroměrový pilíř, vč. krycí desky</t>
  </si>
  <si>
    <t>119001422</t>
  </si>
  <si>
    <t>Dočasné zajištění kabelů a kabelových tratí z 6 volně ložených kabelů</t>
  </si>
  <si>
    <t>-35818777</t>
  </si>
  <si>
    <t>Dočasné zajištění vedení ve stavu i poloze, ve kterých byla na začátku zemních prací a to s podepřením, vzepřením nebo vyvěšením, příp. s ochranným bedněním, se zřízením a odstraněním za jišťovací konstrukce</t>
  </si>
  <si>
    <t>741</t>
  </si>
  <si>
    <t>Elektroinstalace - silnoproud</t>
  </si>
  <si>
    <t>741136202</t>
  </si>
  <si>
    <t>Propojení kabel nebo vodič celoplast odbočnice do 1 kV litinová OV 1x240-300, 2x70-95, 3x25-50 mm2</t>
  </si>
  <si>
    <t>-382386905</t>
  </si>
  <si>
    <t>Propojení kabelů nebo vodičů odbočnicí litinovou kabelů nebo vodičů celoplastových [OV 35 až 75] počtu a průřezu žil 1x240 až 300 mm2, 2x70 až 95 mm2, 3x25 až 50 mm2</t>
  </si>
  <si>
    <t>34571407.1</t>
  </si>
  <si>
    <t>Šroubová kabelová spojka - vodiče d 16 - 50mm2</t>
  </si>
  <si>
    <t>406287889</t>
  </si>
  <si>
    <t>Šroubová kabelová spojka pro vodiče d 16 - 50mm2, vč. uni těsnění se seg. prstenci</t>
  </si>
  <si>
    <t>341110800</t>
  </si>
  <si>
    <t>kabel silový s Cu jádrem CYKY 4x16 mm2</t>
  </si>
  <si>
    <t>256</t>
  </si>
  <si>
    <t>-1075414914</t>
  </si>
  <si>
    <t>38899521.1</t>
  </si>
  <si>
    <t>Chránička kabelů korugovaná dvouplášťová  DN 63</t>
  </si>
  <si>
    <t>1430150509</t>
  </si>
  <si>
    <t>741210102</t>
  </si>
  <si>
    <t>Montáž rozváděčů litinových, hliníkových nebo plastových sestava do 100 kg</t>
  </si>
  <si>
    <t>1967495339</t>
  </si>
  <si>
    <t>Montáž rozváděčů litinových, hliníkových nebo plastových bez zapojení vodičů sestavy hmotnosti do 100 kg</t>
  </si>
  <si>
    <t>357116460</t>
  </si>
  <si>
    <t>rozvaděč elektroměrový  ER212/NVP7P  3f dvoutarifní</t>
  </si>
  <si>
    <t>65303986</t>
  </si>
  <si>
    <t>rozvaděč elektroměrový  ER212/NVP7P  3f dvoutarifní  ČEZ</t>
  </si>
  <si>
    <t>741231012</t>
  </si>
  <si>
    <t>Montáž svorkovnice do rozvaděčů - ochranná</t>
  </si>
  <si>
    <t>-945819749</t>
  </si>
  <si>
    <t>Montáž svorkovnic do rozváděčů s popisnými štítky se zapojením vodičů na jedné straně řadových, průřezové plochy vodičů do ochranných</t>
  </si>
  <si>
    <t>10.650.981</t>
  </si>
  <si>
    <t>Ochrana HOP - svorkovnice</t>
  </si>
  <si>
    <t>-1659903344</t>
  </si>
  <si>
    <t>741410022</t>
  </si>
  <si>
    <t>Montáž vodič uzemňovací pásek průřezu do 120 mm2 v průmyslové výstavbě v zemi</t>
  </si>
  <si>
    <t>956763724</t>
  </si>
  <si>
    <t>Montáž uzemňovacího vedení s upevněním, propojením a připojením pomocí svorek v zemi s izolací spojů pásku průřezu do 120 mm2 v průmyslové výstavbě, vč. Svorek</t>
  </si>
  <si>
    <t>354420620</t>
  </si>
  <si>
    <t>pás zemnící 30 x 4 mm FeZn</t>
  </si>
  <si>
    <t>-856832205</t>
  </si>
  <si>
    <t>741440031</t>
  </si>
  <si>
    <t>Montáž tyč zemnicí délky do 2 m</t>
  </si>
  <si>
    <t>697208996</t>
  </si>
  <si>
    <t>Montáž zemnicích desek a tyčí s připojením na svodové nebo uzemňovací vedení bez příslušenství tyčí, délky do 2 m</t>
  </si>
  <si>
    <t>354420900</t>
  </si>
  <si>
    <t>tyč zemnící ZT 2,0  2m, FeZn</t>
  </si>
  <si>
    <t>-2134155978</t>
  </si>
  <si>
    <t>tyč zemnící 2 m FeZn</t>
  </si>
  <si>
    <t>78334420.1</t>
  </si>
  <si>
    <t xml:space="preserve">Základní antikorozní jednonásobný polyuretanový nátěr </t>
  </si>
  <si>
    <t>1522652688</t>
  </si>
  <si>
    <t>Základní antikorozní nátěr jednonásobný syntetický polyuretanový</t>
  </si>
  <si>
    <t>46-M</t>
  </si>
  <si>
    <t>Zemní práce při extr.mont.pracích</t>
  </si>
  <si>
    <t>460150253</t>
  </si>
  <si>
    <t>Hloubení kabelových zapažených i nezapažených rýh ručně š 50 cm, hl 70 cm, v hornině tř 3</t>
  </si>
  <si>
    <t>-984920831</t>
  </si>
  <si>
    <t>Hloubení zapažených i nezapažených kabelových rýh ručně včetně urovnání dna s přemístěním výkopku do vzdálenosti 3 m od okraje jámy nebo naložením na dopravní prostředek šířky 50 cm, hloubky 70 cm, v hornině třídy 3</t>
  </si>
  <si>
    <t>460421182</t>
  </si>
  <si>
    <t>Lože kabelů z písku nebo štěrkopísku tl 10 cm nad kabel, kryté plastovou folií, š lože do 50 cm</t>
  </si>
  <si>
    <t>-576275651</t>
  </si>
  <si>
    <t>Kabelové lože včetně podsypu, zhutnění a urovnání povrchu z písku nebo štěrkopísku tloušťky 10 cm nad kabel zakryté plastovou fólií, šířky lože přes 25 do 50 cm</t>
  </si>
  <si>
    <t>460560253</t>
  </si>
  <si>
    <t>Zásyp rýh ručně šířky 50 cm, hloubky 70 cm, z horniny třídy 3</t>
  </si>
  <si>
    <t>859328568</t>
  </si>
  <si>
    <t>Zásyp kabelových rýh ručně s uložením výkopku ve vrstvách včetně zhutnění a urovnání povrchu šířky 50 cm hloubky 70 cm, v hornině třídy 3</t>
  </si>
  <si>
    <t>Pol14</t>
  </si>
  <si>
    <t>Úprava povrchu</t>
  </si>
  <si>
    <t>338924800</t>
  </si>
  <si>
    <t>27*0,8</t>
  </si>
  <si>
    <t>OST</t>
  </si>
  <si>
    <t>Ostatní</t>
  </si>
  <si>
    <t>Pol15</t>
  </si>
  <si>
    <t>Výchozí revize</t>
  </si>
  <si>
    <t>-4232045</t>
  </si>
  <si>
    <t>Pol16</t>
  </si>
  <si>
    <t>PD skutečného provedení</t>
  </si>
  <si>
    <t>-144851199</t>
  </si>
  <si>
    <t>soubor</t>
  </si>
  <si>
    <t>512</t>
  </si>
  <si>
    <t xml:space="preserve">    58-M - Revize vyhrazených technických zařízení</t>
  </si>
  <si>
    <t>CS ÚRS 2019 01</t>
  </si>
  <si>
    <t>-1759775054</t>
  </si>
  <si>
    <t>Montáž svorkovnic do rozváděčů s popisnými štítky se zapojením vodičů na jedné straně ochranných</t>
  </si>
  <si>
    <t>1225144</t>
  </si>
  <si>
    <t>EKVIPOTENCIALNI SVORKOVNICE DEHN K12 /56</t>
  </si>
  <si>
    <t>materiály online</t>
  </si>
  <si>
    <t>-2106049753</t>
  </si>
  <si>
    <t>35442029</t>
  </si>
  <si>
    <t>svorka uzemnění nerez univerzální</t>
  </si>
  <si>
    <t>1880437948</t>
  </si>
  <si>
    <t>340324353</t>
  </si>
  <si>
    <t>Montáž uzemňovacího vedení s upevněním, propojením a připojením pomocí svorek v zemi s izolací spojů pásku průřezu do 120 mm2 v průmyslové výstavbě</t>
  </si>
  <si>
    <t>35442062</t>
  </si>
  <si>
    <t>pás zemnící 30x4mm FeZn</t>
  </si>
  <si>
    <t>-1580466003</t>
  </si>
  <si>
    <t>pás zemnící 30x4mm FeZn, 1m = 1,05 kg</t>
  </si>
  <si>
    <t>60/1,05</t>
  </si>
  <si>
    <t>741410042</t>
  </si>
  <si>
    <t>Montáž vodič uzemňovací drát nebo lano D do 10 mm v průmysl výstavbě</t>
  </si>
  <si>
    <t>112245476</t>
  </si>
  <si>
    <t>Montáž uzemňovacího vedení s upevněním, propojením a připojením pomocí svorek v zemi s izolací spojů drátu nebo lana Ø do 10 mm v průmyslové výstavbě</t>
  </si>
  <si>
    <t>1148384</t>
  </si>
  <si>
    <t>DRAT Z KOROZIVZDOR.OCELI V4A RD 10  /860</t>
  </si>
  <si>
    <t>823136333</t>
  </si>
  <si>
    <t>354d478958</t>
  </si>
  <si>
    <t>těsnící manžeta pro uzemňovací přívody, pro kruhové vodiče</t>
  </si>
  <si>
    <t>1975267413</t>
  </si>
  <si>
    <t>těsnící manžeta pro uzemňovací přívody, pro kruhové vodiče
proti lakové vodě 1 bar</t>
  </si>
  <si>
    <t>741420002</t>
  </si>
  <si>
    <t>Montáž drát nebo lano hromosvodné svodové D přes 10mm s podpěrou</t>
  </si>
  <si>
    <t>1146613132</t>
  </si>
  <si>
    <t>Montáž hromosvodného vedení svodových drátů nebo lan s podpěrami, Ø přes 10 mm</t>
  </si>
  <si>
    <t>1577422</t>
  </si>
  <si>
    <t>DEHNCON-H SET GFK 1990+JIMAC+6M HVILIGHT</t>
  </si>
  <si>
    <t>-677028969</t>
  </si>
  <si>
    <t>741420021</t>
  </si>
  <si>
    <t>Montáž svorka hromosvodná se 2 šrouby</t>
  </si>
  <si>
    <t>-1224754099</t>
  </si>
  <si>
    <t>Montáž hromosvodného vedení svorek se 2 šrouby</t>
  </si>
  <si>
    <t>1397506</t>
  </si>
  <si>
    <t>SR 3 SV PRO RD7-10/16/40MM /308330/</t>
  </si>
  <si>
    <t>-147217855</t>
  </si>
  <si>
    <t>1424978</t>
  </si>
  <si>
    <t>SVORKA SU MV NIRO Rd 8-10/16MM 392069</t>
  </si>
  <si>
    <t>980360455</t>
  </si>
  <si>
    <t>741420031</t>
  </si>
  <si>
    <t>Montáž svorka hromosvodná na potrubí D do 200 mm se zhotovením</t>
  </si>
  <si>
    <t>365573867</t>
  </si>
  <si>
    <t>Montáž hromosvodného vedení svorek na potrubí Ø do 200 mm se zhotovením</t>
  </si>
  <si>
    <t>1230532</t>
  </si>
  <si>
    <t>PODPERA VEDENI HVI  /275320/</t>
  </si>
  <si>
    <t>383799815</t>
  </si>
  <si>
    <t>1141788</t>
  </si>
  <si>
    <t>OBJIMKA S UCHYTEM PRO JT D40MM NIRO 45-6</t>
  </si>
  <si>
    <t>483490908</t>
  </si>
  <si>
    <t>1347776824</t>
  </si>
  <si>
    <t>354d104903</t>
  </si>
  <si>
    <t>zaváděcí tyč / vývod uzemnění, materiál nerez V4A pr. 16 mm, délka 1000 mm</t>
  </si>
  <si>
    <t>-20048431</t>
  </si>
  <si>
    <t>58-M</t>
  </si>
  <si>
    <t>Revize vyhrazených technických zařízení</t>
  </si>
  <si>
    <t>580105001</t>
  </si>
  <si>
    <t>Kontrola stavu ochrany před úderem blesku tyčového hromosvodu běžného objektu</t>
  </si>
  <si>
    <t>svod</t>
  </si>
  <si>
    <t>1533152066</t>
  </si>
  <si>
    <t>Hromosvody kontrola stavu ochrany před úderem blesku tyčového hromosvodu běžného objektu</t>
  </si>
  <si>
    <t>580105061</t>
  </si>
  <si>
    <t>Měření zemního odporu do 2 svodů</t>
  </si>
  <si>
    <t>měření</t>
  </si>
  <si>
    <t>-1334723349</t>
  </si>
  <si>
    <t>Hromosvody měření zemního odporu svodu do 2 svodů</t>
  </si>
  <si>
    <t>580106010</t>
  </si>
  <si>
    <t>Měření zemního přechodového odporu uzemnění ochranného nebo pracovního</t>
  </si>
  <si>
    <t>988109629</t>
  </si>
  <si>
    <t>Měření při revizích zemního přechodového odporu uzemnění ochranného nebo pracovního</t>
  </si>
  <si>
    <t>D1</t>
  </si>
  <si>
    <t>Vedlejší rozpočtové náklady / viz Technické podmínky VaK MB aktuální verze 1.8 DEF</t>
  </si>
  <si>
    <t>VaK MB, a.s.-TP 1.1</t>
  </si>
  <si>
    <t>Zařízení staveniště, provozní vlivy</t>
  </si>
  <si>
    <t>1003703662</t>
  </si>
  <si>
    <t>VaK MB, a.s.-TP 1.11</t>
  </si>
  <si>
    <t>-466867074</t>
  </si>
  <si>
    <t>VaK MB, a.s.-TP 1.12</t>
  </si>
  <si>
    <t>Vytyčení podzemních zařízení, rizika a zvláštní opatření</t>
  </si>
  <si>
    <t>1021545927</t>
  </si>
  <si>
    <t>VaK MB, a.s.-TP 1.14</t>
  </si>
  <si>
    <t>Vytyčení stavby, ochrana geodetických bodů před poškozením</t>
  </si>
  <si>
    <t>-699843702</t>
  </si>
  <si>
    <t>VaK MB, a.s.-TP 1.15</t>
  </si>
  <si>
    <t>Zajištění a osvětlení výkopů a překopů</t>
  </si>
  <si>
    <t>-900403598</t>
  </si>
  <si>
    <t>VaK MB, a.s.-TP 1.16</t>
  </si>
  <si>
    <t>Havarijní plán</t>
  </si>
  <si>
    <t>-51231284</t>
  </si>
  <si>
    <t>137462590</t>
  </si>
  <si>
    <t>1599540490</t>
  </si>
  <si>
    <t>VaK MB, a.s.-TP 1.3</t>
  </si>
  <si>
    <t>Fotodokumentace</t>
  </si>
  <si>
    <t>1137248483</t>
  </si>
  <si>
    <t>Fotodokumentace v průběhu provádění celého díla</t>
  </si>
  <si>
    <t>739510737</t>
  </si>
  <si>
    <t>VaK MB, a.s.-TP 1.8</t>
  </si>
  <si>
    <t>Doklady požadované k předání a převzetí díla</t>
  </si>
  <si>
    <t>115624958</t>
  </si>
  <si>
    <t>VaK MB, a.s.-TP 1.9</t>
  </si>
  <si>
    <t>Dokumentace skutečného provedení stavby a dokumentace geodetického zaměření stavby</t>
  </si>
  <si>
    <t>871723240</t>
  </si>
  <si>
    <t>VaK MB, a.s.-TP 1.7</t>
  </si>
  <si>
    <t>Součinnost při záchranném archeologickém dohledu</t>
  </si>
  <si>
    <t>-1913189029</t>
  </si>
  <si>
    <t>VaK MB, a.s.-TP 1.71</t>
  </si>
  <si>
    <t>Zkouška tloušťka krycí tloušťky betonu ŽB konstrukce - 6 testovacích míst</t>
  </si>
  <si>
    <t>-921502024</t>
  </si>
  <si>
    <t>VaK MB a.s. TP 1.10</t>
  </si>
  <si>
    <t>Posouzení hygienické nezávadnosti vodní náplně potrubí akreditovaným pracovištěm - odběr, krácený rozbor vody, vypracování protokolu- dle vyhl.č.376/200 Sb., čl.2.1.3.</t>
  </si>
  <si>
    <t>1076595004</t>
  </si>
  <si>
    <t>VaK MB, a.s.-TP 1.81</t>
  </si>
  <si>
    <t>-2045549714</t>
  </si>
  <si>
    <t xml:space="preserve">Sanace </t>
  </si>
  <si>
    <t>02.1</t>
  </si>
  <si>
    <t>Dolní Slivno vodojem a ATS, rekonstrukce</t>
  </si>
  <si>
    <t>Vodovody a kanalizace Mladá Boleslav a.s.</t>
  </si>
  <si>
    <t>14 a</t>
  </si>
  <si>
    <t>Bourání prostupů, drážek , včeně odstranění sutě , pro elektroinstalaci</t>
  </si>
  <si>
    <t>hod</t>
  </si>
  <si>
    <t>70 a</t>
  </si>
  <si>
    <t>7 "prostupy A,C, D,E,F,G,H</t>
  </si>
  <si>
    <t>Osazení potrubního kusu dle výkresu D.2.2 vyvrtanéhom otvoru či do bednění. Jeho zafixování do předepsané polohy. Potrubí dodá objednatel.</t>
  </si>
  <si>
    <t>Vypracování geometrického plánu  nadzemní části vodojemu pro možnost vložení stavby do katastru nemovitostí ve 4 vyhotoveních .</t>
  </si>
  <si>
    <t>Vypracování geometrického plánu pro zřízení věcného břemene služebnosti v místě udpadního potrubí a v místě nájezdu na pozemek, v 5  vyhotoveních.</t>
  </si>
  <si>
    <t>Vypracování geometrického plánu pro zřízení věcného břemene služebnosti v místě udpadního potrubí a v místě nájezdu na pozemek, v 5 vyhotoveních.</t>
  </si>
  <si>
    <t>Havarijní plán na vyžádání objednatele</t>
  </si>
  <si>
    <t>Pasportizace stávajících objektů – přilehlá komunikace, okolní zatravněný pozemek</t>
  </si>
  <si>
    <t>Osazení informačních panelů ( dodávka panelů objednatel )</t>
  </si>
  <si>
    <t>Oplocení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</si>
</sst>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000"/>
    <numFmt numFmtId="166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0"/>
      <color rgb="FF00336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0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7" fillId="0" borderId="1" xfId="0" applyFont="1" applyBorder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>
      <alignment horizontal="center" vertical="center" wrapText="1"/>
    </xf>
    <xf numFmtId="165" fontId="23" fillId="0" borderId="4" xfId="0" applyNumberFormat="1" applyFont="1" applyBorder="1" applyAlignment="1">
      <alignment/>
    </xf>
    <xf numFmtId="165" fontId="23" fillId="0" borderId="11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13" xfId="0" applyFont="1" applyBorder="1" applyAlignment="1" applyProtection="1">
      <alignment horizontal="left" vertical="center" wrapText="1"/>
      <protection locked="0"/>
    </xf>
    <xf numFmtId="4" fontId="0" fillId="3" borderId="13" xfId="0" applyNumberFormat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6" fillId="0" borderId="13" xfId="0" applyFont="1" applyBorder="1" applyAlignment="1" applyProtection="1">
      <alignment horizontal="left" vertical="center" wrapText="1"/>
      <protection locked="0"/>
    </xf>
    <xf numFmtId="4" fontId="26" fillId="3" borderId="13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3" borderId="12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2" borderId="16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5" fillId="2" borderId="20" xfId="0" applyFont="1" applyFill="1" applyBorder="1" applyAlignment="1" applyProtection="1">
      <alignment vertical="center"/>
      <protection/>
    </xf>
    <xf numFmtId="0" fontId="15" fillId="2" borderId="16" xfId="0" applyFont="1" applyFill="1" applyBorder="1" applyAlignment="1" applyProtection="1">
      <alignment vertical="center"/>
      <protection/>
    </xf>
    <xf numFmtId="0" fontId="15" fillId="2" borderId="16" xfId="0" applyFont="1" applyFill="1" applyBorder="1" applyAlignment="1" applyProtection="1">
      <alignment horizontal="center" vertical="center"/>
      <protection/>
    </xf>
    <xf numFmtId="0" fontId="15" fillId="2" borderId="21" xfId="0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4" fontId="17" fillId="0" borderId="0" xfId="0" applyNumberFormat="1" applyFont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vertical="center"/>
      <protection/>
    </xf>
    <xf numFmtId="0" fontId="18" fillId="0" borderId="0" xfId="20" applyFont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 wrapText="1"/>
      <protection/>
    </xf>
    <xf numFmtId="4" fontId="20" fillId="0" borderId="0" xfId="0" applyNumberFormat="1" applyFont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5" fillId="2" borderId="6" xfId="0" applyFont="1" applyFill="1" applyBorder="1" applyAlignment="1" applyProtection="1">
      <alignment horizontal="center" vertical="center" wrapText="1"/>
      <protection/>
    </xf>
    <xf numFmtId="0" fontId="15" fillId="2" borderId="7" xfId="0" applyFont="1" applyFill="1" applyBorder="1" applyAlignment="1" applyProtection="1">
      <alignment horizontal="center" vertical="center" wrapText="1"/>
      <protection/>
    </xf>
    <xf numFmtId="0" fontId="15" fillId="2" borderId="8" xfId="0" applyFont="1" applyFill="1" applyBorder="1" applyAlignment="1" applyProtection="1">
      <alignment horizontal="center" vertical="center" wrapText="1"/>
      <protection/>
    </xf>
    <xf numFmtId="4" fontId="1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66" fontId="0" fillId="0" borderId="13" xfId="0" applyNumberFormat="1" applyFont="1" applyBorder="1" applyAlignment="1" applyProtection="1">
      <alignment vertical="center"/>
      <protection/>
    </xf>
    <xf numFmtId="4" fontId="0" fillId="0" borderId="13" xfId="0" applyNumberFormat="1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166" fontId="0" fillId="3" borderId="1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26" fillId="0" borderId="13" xfId="0" applyFont="1" applyBorder="1" applyAlignment="1" applyProtection="1">
      <alignment horizontal="center" vertical="center"/>
      <protection/>
    </xf>
    <xf numFmtId="49" fontId="26" fillId="0" borderId="13" xfId="0" applyNumberFormat="1" applyFont="1" applyBorder="1" applyAlignment="1" applyProtection="1">
      <alignment horizontal="left" vertical="center" wrapText="1"/>
      <protection/>
    </xf>
    <xf numFmtId="0" fontId="26" fillId="0" borderId="13" xfId="0" applyFont="1" applyBorder="1" applyAlignment="1" applyProtection="1">
      <alignment horizontal="left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166" fontId="26" fillId="0" borderId="13" xfId="0" applyNumberFormat="1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0" fontId="0" fillId="4" borderId="13" xfId="0" applyFont="1" applyFill="1" applyBorder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 wrapText="1"/>
      <protection/>
    </xf>
    <xf numFmtId="0" fontId="10" fillId="4" borderId="0" xfId="0" applyFont="1" applyFill="1" applyAlignment="1" applyProtection="1">
      <alignment horizontal="left" vertical="center" wrapText="1"/>
      <protection/>
    </xf>
    <xf numFmtId="0" fontId="26" fillId="4" borderId="13" xfId="0" applyFont="1" applyFill="1" applyBorder="1" applyAlignment="1" applyProtection="1">
      <alignment horizontal="left" vertical="center" wrapText="1"/>
      <protection/>
    </xf>
    <xf numFmtId="0" fontId="11" fillId="4" borderId="0" xfId="0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3"/>
  <sheetViews>
    <sheetView showGridLines="0" tabSelected="1" workbookViewId="0" topLeftCell="A1">
      <selection activeCell="I72" sqref="I72"/>
    </sheetView>
  </sheetViews>
  <sheetFormatPr defaultColWidth="9.140625" defaultRowHeight="12"/>
  <cols>
    <col min="1" max="1" width="8.28125" style="95" customWidth="1"/>
    <col min="2" max="2" width="1.7109375" style="95" customWidth="1"/>
    <col min="3" max="3" width="4.140625" style="95" customWidth="1"/>
    <col min="4" max="4" width="6.8515625" style="95" customWidth="1"/>
    <col min="5" max="5" width="17.140625" style="95" customWidth="1"/>
    <col min="6" max="6" width="100.8515625" style="95" customWidth="1"/>
    <col min="7" max="7" width="8.7109375" style="95" customWidth="1"/>
    <col min="8" max="8" width="11.140625" style="95" customWidth="1"/>
    <col min="9" max="9" width="14.140625" style="95" customWidth="1"/>
    <col min="10" max="10" width="23.421875" style="95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140625" style="0" hidden="1" customWidth="1"/>
    <col min="15" max="20" width="14.140625" style="0" hidden="1" customWidth="1"/>
    <col min="21" max="21" width="16.28125" style="0" hidden="1" customWidth="1"/>
    <col min="22" max="22" width="12.28125" style="0" hidden="1" customWidth="1"/>
    <col min="23" max="23" width="16.28125" style="0" hidden="1" customWidth="1"/>
    <col min="24" max="24" width="12.28125" style="0" hidden="1" customWidth="1"/>
    <col min="25" max="25" width="15.00390625" style="0" hidden="1" customWidth="1"/>
    <col min="26" max="26" width="11.00390625" style="0" hidden="1" customWidth="1"/>
    <col min="27" max="27" width="15.00390625" style="0" hidden="1" customWidth="1"/>
    <col min="28" max="28" width="16.28125" style="0" hidden="1" customWidth="1"/>
    <col min="29" max="29" width="11.00390625" style="0" hidden="1" customWidth="1"/>
    <col min="30" max="30" width="15.00390625" style="0" hidden="1" customWidth="1"/>
    <col min="31" max="31" width="16.28125" style="0" hidden="1" customWidth="1"/>
    <col min="32" max="67" width="9.140625" style="0" hidden="1" customWidth="1"/>
  </cols>
  <sheetData>
    <row r="2" spans="1:11" s="1" customFormat="1" ht="6.95" customHeight="1">
      <c r="A2" s="96"/>
      <c r="B2" s="97"/>
      <c r="C2" s="98"/>
      <c r="D2" s="98"/>
      <c r="E2" s="98"/>
      <c r="F2" s="98"/>
      <c r="G2" s="98"/>
      <c r="H2" s="98"/>
      <c r="I2" s="98"/>
      <c r="J2" s="99"/>
      <c r="K2" s="16"/>
    </row>
    <row r="3" spans="1:10" s="1" customFormat="1" ht="24.95" customHeight="1">
      <c r="A3" s="96"/>
      <c r="B3" s="100"/>
      <c r="C3" s="101" t="s">
        <v>17</v>
      </c>
      <c r="D3" s="96"/>
      <c r="E3" s="96"/>
      <c r="F3" s="96"/>
      <c r="G3" s="96"/>
      <c r="H3" s="96"/>
      <c r="I3" s="96"/>
      <c r="J3" s="102"/>
    </row>
    <row r="4" spans="1:10" s="1" customFormat="1" ht="6.95" customHeight="1">
      <c r="A4" s="96"/>
      <c r="B4" s="100"/>
      <c r="C4" s="96"/>
      <c r="D4" s="96"/>
      <c r="E4" s="96"/>
      <c r="F4" s="96"/>
      <c r="G4" s="96"/>
      <c r="H4" s="96"/>
      <c r="I4" s="96"/>
      <c r="J4" s="102"/>
    </row>
    <row r="5" spans="1:10" s="1" customFormat="1" ht="12" customHeight="1">
      <c r="A5" s="96"/>
      <c r="B5" s="100"/>
      <c r="C5" s="103" t="s">
        <v>4</v>
      </c>
      <c r="D5" s="96"/>
      <c r="E5" s="96"/>
      <c r="F5" s="96"/>
      <c r="G5" s="96"/>
      <c r="H5" s="96"/>
      <c r="I5" s="96"/>
      <c r="J5" s="102"/>
    </row>
    <row r="6" spans="1:11" s="2" customFormat="1" ht="36.95" customHeight="1">
      <c r="A6" s="104"/>
      <c r="B6" s="105"/>
      <c r="C6" s="106" t="s">
        <v>5</v>
      </c>
      <c r="D6" s="104"/>
      <c r="E6" s="107" t="s">
        <v>2235</v>
      </c>
      <c r="F6" s="107"/>
      <c r="G6" s="108"/>
      <c r="H6" s="108"/>
      <c r="I6" s="108"/>
      <c r="J6" s="109"/>
      <c r="K6" s="94"/>
    </row>
    <row r="7" spans="1:10" s="1" customFormat="1" ht="6.95" customHeight="1">
      <c r="A7" s="96"/>
      <c r="B7" s="100"/>
      <c r="C7" s="96"/>
      <c r="D7" s="96"/>
      <c r="E7" s="96"/>
      <c r="F7" s="96"/>
      <c r="G7" s="96"/>
      <c r="H7" s="96"/>
      <c r="I7" s="96"/>
      <c r="J7" s="102"/>
    </row>
    <row r="8" spans="1:10" s="1" customFormat="1" ht="12" customHeight="1">
      <c r="A8" s="96"/>
      <c r="B8" s="100"/>
      <c r="C8" s="103" t="s">
        <v>6</v>
      </c>
      <c r="D8" s="96"/>
      <c r="E8" s="110" t="s">
        <v>7</v>
      </c>
      <c r="F8" s="96"/>
      <c r="G8" s="96"/>
      <c r="H8" s="96"/>
      <c r="I8" s="96"/>
      <c r="J8" s="102"/>
    </row>
    <row r="9" spans="1:10" s="1" customFormat="1" ht="6.95" customHeight="1">
      <c r="A9" s="96"/>
      <c r="B9" s="100"/>
      <c r="C9" s="96"/>
      <c r="D9" s="96"/>
      <c r="E9" s="96"/>
      <c r="F9" s="96"/>
      <c r="G9" s="96"/>
      <c r="H9" s="96"/>
      <c r="I9" s="96"/>
      <c r="J9" s="102"/>
    </row>
    <row r="10" spans="1:10" s="1" customFormat="1" ht="24.95" customHeight="1">
      <c r="A10" s="96"/>
      <c r="B10" s="100"/>
      <c r="C10" s="103" t="s">
        <v>9</v>
      </c>
      <c r="D10" s="96"/>
      <c r="E10" s="96" t="s">
        <v>2236</v>
      </c>
      <c r="F10" s="96"/>
      <c r="G10" s="96"/>
      <c r="H10" s="96"/>
      <c r="I10" s="96"/>
      <c r="J10" s="102"/>
    </row>
    <row r="11" spans="1:10" s="1" customFormat="1" ht="13.7" customHeight="1">
      <c r="A11" s="96"/>
      <c r="B11" s="100"/>
      <c r="C11" s="103" t="s">
        <v>10</v>
      </c>
      <c r="D11" s="96"/>
      <c r="E11" s="96"/>
      <c r="F11" s="96"/>
      <c r="G11" s="96"/>
      <c r="H11" s="96"/>
      <c r="I11" s="96"/>
      <c r="J11" s="102"/>
    </row>
    <row r="12" spans="1:10" s="1" customFormat="1" ht="10.9" customHeight="1">
      <c r="A12" s="96"/>
      <c r="B12" s="100"/>
      <c r="C12" s="96"/>
      <c r="D12" s="96"/>
      <c r="E12" s="96"/>
      <c r="F12" s="96"/>
      <c r="G12" s="96"/>
      <c r="H12" s="96"/>
      <c r="I12" s="96"/>
      <c r="J12" s="102"/>
    </row>
    <row r="13" spans="1:11" s="1" customFormat="1" ht="29.25" customHeight="1">
      <c r="A13" s="96"/>
      <c r="B13" s="100"/>
      <c r="C13" s="111" t="s">
        <v>18</v>
      </c>
      <c r="D13" s="112"/>
      <c r="E13" s="112"/>
      <c r="F13" s="112" t="s">
        <v>19</v>
      </c>
      <c r="G13" s="113" t="s">
        <v>20</v>
      </c>
      <c r="H13" s="113"/>
      <c r="I13" s="113"/>
      <c r="J13" s="114"/>
      <c r="K13" s="93"/>
    </row>
    <row r="14" spans="1:10" s="1" customFormat="1" ht="10.9" customHeight="1">
      <c r="A14" s="96"/>
      <c r="B14" s="100"/>
      <c r="C14" s="96"/>
      <c r="D14" s="96"/>
      <c r="E14" s="96"/>
      <c r="F14" s="96"/>
      <c r="G14" s="115"/>
      <c r="H14" s="115"/>
      <c r="I14" s="115"/>
      <c r="J14" s="102"/>
    </row>
    <row r="15" spans="1:11" s="3" customFormat="1" ht="32.45" customHeight="1">
      <c r="A15" s="116"/>
      <c r="B15" s="117"/>
      <c r="C15" s="118" t="s">
        <v>22</v>
      </c>
      <c r="D15" s="119"/>
      <c r="E15" s="119"/>
      <c r="F15" s="119"/>
      <c r="G15" s="120">
        <f>ROUND(SUM(G16:G23),2)</f>
        <v>0</v>
      </c>
      <c r="H15" s="120"/>
      <c r="I15" s="120"/>
      <c r="J15" s="121"/>
      <c r="K15" s="24"/>
    </row>
    <row r="16" spans="1:11" s="4" customFormat="1" ht="16.5" customHeight="1">
      <c r="A16" s="122" t="s">
        <v>25</v>
      </c>
      <c r="B16" s="123"/>
      <c r="C16" s="124"/>
      <c r="D16" s="125" t="s">
        <v>26</v>
      </c>
      <c r="E16" s="125"/>
      <c r="F16" s="125" t="s">
        <v>27</v>
      </c>
      <c r="G16" s="126">
        <f>J46</f>
        <v>0</v>
      </c>
      <c r="H16" s="126"/>
      <c r="I16" s="126"/>
      <c r="J16" s="127"/>
      <c r="K16" s="91"/>
    </row>
    <row r="17" spans="1:11" s="4" customFormat="1" ht="16.5" customHeight="1">
      <c r="A17" s="128"/>
      <c r="B17" s="123"/>
      <c r="C17" s="124"/>
      <c r="D17" s="125" t="s">
        <v>30</v>
      </c>
      <c r="E17" s="125"/>
      <c r="F17" s="125" t="s">
        <v>31</v>
      </c>
      <c r="G17" s="126">
        <f>J226</f>
        <v>0</v>
      </c>
      <c r="H17" s="126"/>
      <c r="I17" s="126"/>
      <c r="J17" s="127"/>
      <c r="K17" s="91"/>
    </row>
    <row r="18" spans="1:11" s="5" customFormat="1" ht="16.5" customHeight="1">
      <c r="A18" s="122" t="s">
        <v>25</v>
      </c>
      <c r="B18" s="129"/>
      <c r="C18" s="130"/>
      <c r="D18" s="131" t="s">
        <v>2234</v>
      </c>
      <c r="E18" s="132"/>
      <c r="F18" s="133" t="s">
        <v>2233</v>
      </c>
      <c r="G18" s="126">
        <f>J890</f>
        <v>0</v>
      </c>
      <c r="H18" s="126"/>
      <c r="I18" s="126"/>
      <c r="J18" s="134"/>
      <c r="K18" s="92" t="s">
        <v>31</v>
      </c>
    </row>
    <row r="19" spans="1:11" s="4" customFormat="1" ht="16.5" customHeight="1">
      <c r="A19" s="122" t="s">
        <v>25</v>
      </c>
      <c r="B19" s="123"/>
      <c r="C19" s="124"/>
      <c r="D19" s="125" t="s">
        <v>32</v>
      </c>
      <c r="E19" s="125"/>
      <c r="F19" s="125" t="s">
        <v>33</v>
      </c>
      <c r="G19" s="126">
        <f>J999</f>
        <v>0</v>
      </c>
      <c r="H19" s="126"/>
      <c r="I19" s="126"/>
      <c r="J19" s="127"/>
      <c r="K19" s="91"/>
    </row>
    <row r="20" spans="1:11" s="4" customFormat="1" ht="16.5" customHeight="1">
      <c r="A20" s="122" t="s">
        <v>25</v>
      </c>
      <c r="B20" s="123"/>
      <c r="C20" s="124"/>
      <c r="D20" s="125" t="s">
        <v>34</v>
      </c>
      <c r="E20" s="125"/>
      <c r="F20" s="125" t="s">
        <v>35</v>
      </c>
      <c r="G20" s="126">
        <f>J1210</f>
        <v>0</v>
      </c>
      <c r="H20" s="126"/>
      <c r="I20" s="126"/>
      <c r="J20" s="127"/>
      <c r="K20" s="91"/>
    </row>
    <row r="21" spans="1:11" s="4" customFormat="1" ht="16.5" customHeight="1">
      <c r="A21" s="122" t="s">
        <v>25</v>
      </c>
      <c r="B21" s="123"/>
      <c r="C21" s="124"/>
      <c r="D21" s="125" t="s">
        <v>36</v>
      </c>
      <c r="E21" s="125"/>
      <c r="F21" s="125" t="s">
        <v>37</v>
      </c>
      <c r="G21" s="126">
        <f>J1502</f>
        <v>0</v>
      </c>
      <c r="H21" s="126"/>
      <c r="I21" s="126"/>
      <c r="J21" s="127"/>
      <c r="K21" s="91"/>
    </row>
    <row r="22" spans="1:11" s="4" customFormat="1" ht="16.5" customHeight="1">
      <c r="A22" s="122" t="s">
        <v>25</v>
      </c>
      <c r="B22" s="123"/>
      <c r="C22" s="124"/>
      <c r="D22" s="125" t="s">
        <v>38</v>
      </c>
      <c r="E22" s="125"/>
      <c r="F22" s="125" t="s">
        <v>39</v>
      </c>
      <c r="G22" s="126">
        <f>J1602</f>
        <v>0</v>
      </c>
      <c r="H22" s="126"/>
      <c r="I22" s="126"/>
      <c r="J22" s="127"/>
      <c r="K22" s="91"/>
    </row>
    <row r="23" spans="1:11" s="4" customFormat="1" ht="16.5" customHeight="1">
      <c r="A23" s="122" t="s">
        <v>25</v>
      </c>
      <c r="B23" s="123"/>
      <c r="C23" s="124"/>
      <c r="D23" s="125" t="s">
        <v>40</v>
      </c>
      <c r="E23" s="125"/>
      <c r="F23" s="125" t="s">
        <v>41</v>
      </c>
      <c r="G23" s="126">
        <f>J1679</f>
        <v>0</v>
      </c>
      <c r="H23" s="126"/>
      <c r="I23" s="126"/>
      <c r="J23" s="127"/>
      <c r="K23" s="91"/>
    </row>
    <row r="24" spans="1:10" s="1" customFormat="1" ht="30" customHeight="1">
      <c r="A24" s="96"/>
      <c r="B24" s="100"/>
      <c r="C24" s="96"/>
      <c r="D24" s="96"/>
      <c r="E24" s="96"/>
      <c r="F24" s="96"/>
      <c r="G24" s="96"/>
      <c r="H24" s="96"/>
      <c r="I24" s="96"/>
      <c r="J24" s="102"/>
    </row>
    <row r="25" spans="1:44" s="18" customFormat="1" ht="16.5" customHeight="1">
      <c r="A25" s="135"/>
      <c r="B25" s="136"/>
      <c r="C25" s="137"/>
      <c r="D25" s="137"/>
      <c r="E25" s="137"/>
      <c r="F25" s="137"/>
      <c r="G25" s="137"/>
      <c r="H25" s="137"/>
      <c r="I25" s="137"/>
      <c r="J25" s="13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4"/>
    </row>
    <row r="26" spans="1:10" s="88" customFormat="1" ht="12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s="88" customFormat="1" ht="12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s="88" customFormat="1" ht="12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31" spans="1:12" s="1" customFormat="1" ht="6.95" customHeight="1">
      <c r="A31" s="96"/>
      <c r="B31" s="97"/>
      <c r="C31" s="98"/>
      <c r="D31" s="98"/>
      <c r="E31" s="98"/>
      <c r="F31" s="98"/>
      <c r="G31" s="98"/>
      <c r="H31" s="98"/>
      <c r="I31" s="98"/>
      <c r="J31" s="98"/>
      <c r="K31" s="16"/>
      <c r="L31" s="14"/>
    </row>
    <row r="32" spans="1:12" s="1" customFormat="1" ht="24.95" customHeight="1">
      <c r="A32" s="96"/>
      <c r="B32" s="100"/>
      <c r="C32" s="101" t="s">
        <v>43</v>
      </c>
      <c r="D32" s="96"/>
      <c r="E32" s="96"/>
      <c r="F32" s="96"/>
      <c r="G32" s="96"/>
      <c r="H32" s="96"/>
      <c r="I32" s="96"/>
      <c r="J32" s="96"/>
      <c r="L32" s="14"/>
    </row>
    <row r="33" spans="1:12" s="1" customFormat="1" ht="6.95" customHeight="1">
      <c r="A33" s="96"/>
      <c r="B33" s="100"/>
      <c r="C33" s="96"/>
      <c r="D33" s="96"/>
      <c r="E33" s="96"/>
      <c r="F33" s="96"/>
      <c r="G33" s="96"/>
      <c r="H33" s="96"/>
      <c r="I33" s="96"/>
      <c r="J33" s="96"/>
      <c r="L33" s="14"/>
    </row>
    <row r="34" spans="1:12" s="1" customFormat="1" ht="12" customHeight="1">
      <c r="A34" s="96"/>
      <c r="B34" s="100"/>
      <c r="C34" s="103" t="s">
        <v>5</v>
      </c>
      <c r="D34" s="96"/>
      <c r="E34" s="96"/>
      <c r="F34" s="96"/>
      <c r="G34" s="96"/>
      <c r="H34" s="96"/>
      <c r="I34" s="96"/>
      <c r="J34" s="96"/>
      <c r="L34" s="14"/>
    </row>
    <row r="35" spans="1:12" s="1" customFormat="1" ht="16.5" customHeight="1">
      <c r="A35" s="96"/>
      <c r="B35" s="100"/>
      <c r="C35" s="96"/>
      <c r="D35" s="96"/>
      <c r="E35" s="139" t="str">
        <f>E6</f>
        <v>Dolní Slivno vodojem a ATS, rekonstrukce</v>
      </c>
      <c r="F35" s="140"/>
      <c r="G35" s="140"/>
      <c r="H35" s="140"/>
      <c r="I35" s="96"/>
      <c r="J35" s="96"/>
      <c r="L35" s="14"/>
    </row>
    <row r="36" spans="1:12" s="1" customFormat="1" ht="12" customHeight="1">
      <c r="A36" s="96"/>
      <c r="B36" s="100"/>
      <c r="C36" s="103" t="s">
        <v>42</v>
      </c>
      <c r="D36" s="96"/>
      <c r="E36" s="96"/>
      <c r="F36" s="96"/>
      <c r="G36" s="96"/>
      <c r="H36" s="96"/>
      <c r="I36" s="96"/>
      <c r="J36" s="96"/>
      <c r="L36" s="14"/>
    </row>
    <row r="37" spans="1:12" s="1" customFormat="1" ht="16.5" customHeight="1">
      <c r="A37" s="96"/>
      <c r="B37" s="100"/>
      <c r="C37" s="96"/>
      <c r="D37" s="96"/>
      <c r="E37" s="141" t="str">
        <f>F16</f>
        <v>SO 01 - Bourací práce</v>
      </c>
      <c r="F37" s="142"/>
      <c r="G37" s="142"/>
      <c r="H37" s="142"/>
      <c r="I37" s="96"/>
      <c r="J37" s="96"/>
      <c r="L37" s="14"/>
    </row>
    <row r="38" spans="1:12" s="1" customFormat="1" ht="6.95" customHeight="1">
      <c r="A38" s="96"/>
      <c r="B38" s="100"/>
      <c r="C38" s="96"/>
      <c r="D38" s="96"/>
      <c r="E38" s="96"/>
      <c r="F38" s="96"/>
      <c r="G38" s="96"/>
      <c r="H38" s="96"/>
      <c r="I38" s="96"/>
      <c r="J38" s="96"/>
      <c r="L38" s="14"/>
    </row>
    <row r="39" spans="1:12" s="1" customFormat="1" ht="12" customHeight="1">
      <c r="A39" s="96"/>
      <c r="B39" s="100"/>
      <c r="C39" s="103" t="s">
        <v>6</v>
      </c>
      <c r="D39" s="96"/>
      <c r="E39" s="96"/>
      <c r="F39" s="143"/>
      <c r="G39" s="96"/>
      <c r="H39" s="96"/>
      <c r="I39" s="103" t="s">
        <v>8</v>
      </c>
      <c r="J39" s="144"/>
      <c r="L39" s="14"/>
    </row>
    <row r="40" spans="1:12" s="1" customFormat="1" ht="6.95" customHeight="1">
      <c r="A40" s="96"/>
      <c r="B40" s="100"/>
      <c r="C40" s="96"/>
      <c r="D40" s="96"/>
      <c r="E40" s="96"/>
      <c r="F40" s="96"/>
      <c r="G40" s="96"/>
      <c r="H40" s="96"/>
      <c r="I40" s="96"/>
      <c r="J40" s="96"/>
      <c r="L40" s="14"/>
    </row>
    <row r="41" spans="1:12" s="1" customFormat="1" ht="24.95" customHeight="1">
      <c r="A41" s="96"/>
      <c r="B41" s="100"/>
      <c r="C41" s="103" t="s">
        <v>9</v>
      </c>
      <c r="D41" s="96"/>
      <c r="E41" s="96"/>
      <c r="F41" s="143"/>
      <c r="G41" s="96"/>
      <c r="H41" s="96"/>
      <c r="I41" s="103" t="s">
        <v>11</v>
      </c>
      <c r="J41" s="145"/>
      <c r="L41" s="14"/>
    </row>
    <row r="42" spans="1:12" s="1" customFormat="1" ht="13.7" customHeight="1">
      <c r="A42" s="96"/>
      <c r="B42" s="100"/>
      <c r="C42" s="103" t="s">
        <v>10</v>
      </c>
      <c r="D42" s="96"/>
      <c r="E42" s="96"/>
      <c r="F42" s="143"/>
      <c r="G42" s="96"/>
      <c r="H42" s="96"/>
      <c r="I42" s="103" t="s">
        <v>13</v>
      </c>
      <c r="J42" s="145"/>
      <c r="L42" s="14"/>
    </row>
    <row r="43" spans="1:12" s="1" customFormat="1" ht="10.35" customHeight="1">
      <c r="A43" s="96"/>
      <c r="B43" s="100"/>
      <c r="C43" s="96"/>
      <c r="D43" s="96"/>
      <c r="E43" s="96"/>
      <c r="F43" s="96"/>
      <c r="G43" s="96"/>
      <c r="H43" s="96"/>
      <c r="I43" s="96"/>
      <c r="J43" s="96"/>
      <c r="L43" s="14"/>
    </row>
    <row r="44" spans="1:12" s="1" customFormat="1" ht="29.25" customHeight="1">
      <c r="A44" s="96"/>
      <c r="B44" s="100"/>
      <c r="C44" s="146" t="s">
        <v>44</v>
      </c>
      <c r="D44" s="147"/>
      <c r="E44" s="147"/>
      <c r="F44" s="147"/>
      <c r="G44" s="147"/>
      <c r="H44" s="147"/>
      <c r="I44" s="147"/>
      <c r="J44" s="148" t="s">
        <v>45</v>
      </c>
      <c r="K44" s="28"/>
      <c r="L44" s="14"/>
    </row>
    <row r="45" spans="1:12" s="1" customFormat="1" ht="10.35" customHeight="1">
      <c r="A45" s="96"/>
      <c r="B45" s="100"/>
      <c r="C45" s="96"/>
      <c r="D45" s="96"/>
      <c r="E45" s="96"/>
      <c r="F45" s="96"/>
      <c r="G45" s="96"/>
      <c r="H45" s="96"/>
      <c r="I45" s="96"/>
      <c r="J45" s="96"/>
      <c r="L45" s="14"/>
    </row>
    <row r="46" spans="1:47" s="1" customFormat="1" ht="22.9" customHeight="1">
      <c r="A46" s="96"/>
      <c r="B46" s="100"/>
      <c r="C46" s="149" t="s">
        <v>46</v>
      </c>
      <c r="D46" s="96"/>
      <c r="E46" s="96"/>
      <c r="F46" s="96"/>
      <c r="G46" s="96"/>
      <c r="H46" s="96"/>
      <c r="I46" s="96"/>
      <c r="J46" s="150">
        <f>ROUND(J47+J53+J58,0)</f>
        <v>0</v>
      </c>
      <c r="L46" s="14"/>
      <c r="AU46" s="13" t="s">
        <v>47</v>
      </c>
    </row>
    <row r="47" spans="1:12" s="6" customFormat="1" ht="24.95" customHeight="1">
      <c r="A47" s="151"/>
      <c r="B47" s="152"/>
      <c r="C47" s="151"/>
      <c r="D47" s="153" t="s">
        <v>48</v>
      </c>
      <c r="E47" s="154"/>
      <c r="F47" s="154"/>
      <c r="G47" s="154"/>
      <c r="H47" s="154"/>
      <c r="I47" s="154"/>
      <c r="J47" s="155">
        <f>SUM(J48:J52)</f>
        <v>0</v>
      </c>
      <c r="L47" s="32"/>
    </row>
    <row r="48" spans="1:12" s="7" customFormat="1" ht="19.9" customHeight="1">
      <c r="A48" s="130"/>
      <c r="B48" s="156"/>
      <c r="C48" s="130"/>
      <c r="D48" s="157" t="s">
        <v>49</v>
      </c>
      <c r="E48" s="158"/>
      <c r="F48" s="158"/>
      <c r="G48" s="158"/>
      <c r="H48" s="158"/>
      <c r="I48" s="158"/>
      <c r="J48" s="159">
        <f>J71</f>
        <v>0</v>
      </c>
      <c r="L48" s="34"/>
    </row>
    <row r="49" spans="1:12" s="7" customFormat="1" ht="19.9" customHeight="1">
      <c r="A49" s="130"/>
      <c r="B49" s="156"/>
      <c r="C49" s="130"/>
      <c r="D49" s="157" t="s">
        <v>50</v>
      </c>
      <c r="E49" s="158"/>
      <c r="F49" s="158"/>
      <c r="G49" s="158"/>
      <c r="H49" s="158"/>
      <c r="I49" s="158"/>
      <c r="J49" s="159">
        <f>J92</f>
        <v>0</v>
      </c>
      <c r="L49" s="34"/>
    </row>
    <row r="50" spans="1:12" s="7" customFormat="1" ht="19.9" customHeight="1">
      <c r="A50" s="130"/>
      <c r="B50" s="156"/>
      <c r="C50" s="130"/>
      <c r="D50" s="157" t="s">
        <v>51</v>
      </c>
      <c r="E50" s="158"/>
      <c r="F50" s="158"/>
      <c r="G50" s="158"/>
      <c r="H50" s="158"/>
      <c r="I50" s="158"/>
      <c r="J50" s="159">
        <f>J96</f>
        <v>0</v>
      </c>
      <c r="L50" s="34"/>
    </row>
    <row r="51" spans="1:12" s="7" customFormat="1" ht="19.9" customHeight="1">
      <c r="A51" s="130"/>
      <c r="B51" s="156"/>
      <c r="C51" s="130"/>
      <c r="D51" s="157" t="s">
        <v>52</v>
      </c>
      <c r="E51" s="158"/>
      <c r="F51" s="158"/>
      <c r="G51" s="158"/>
      <c r="H51" s="158"/>
      <c r="I51" s="158"/>
      <c r="J51" s="159">
        <f>J97</f>
        <v>0</v>
      </c>
      <c r="L51" s="34"/>
    </row>
    <row r="52" spans="1:12" s="7" customFormat="1" ht="19.9" customHeight="1">
      <c r="A52" s="130"/>
      <c r="B52" s="156"/>
      <c r="C52" s="130"/>
      <c r="D52" s="157" t="s">
        <v>53</v>
      </c>
      <c r="E52" s="158"/>
      <c r="F52" s="158"/>
      <c r="G52" s="158"/>
      <c r="H52" s="158"/>
      <c r="I52" s="158"/>
      <c r="J52" s="159">
        <f>J145</f>
        <v>0</v>
      </c>
      <c r="L52" s="34"/>
    </row>
    <row r="53" spans="1:12" s="6" customFormat="1" ht="24.95" customHeight="1">
      <c r="A53" s="151"/>
      <c r="B53" s="152"/>
      <c r="C53" s="151"/>
      <c r="D53" s="153" t="s">
        <v>54</v>
      </c>
      <c r="E53" s="154"/>
      <c r="F53" s="154"/>
      <c r="G53" s="154"/>
      <c r="H53" s="154"/>
      <c r="I53" s="154"/>
      <c r="J53" s="155">
        <f>SUM(J54:J57)</f>
        <v>0</v>
      </c>
      <c r="L53" s="32"/>
    </row>
    <row r="54" spans="1:12" s="7" customFormat="1" ht="19.9" customHeight="1">
      <c r="A54" s="130"/>
      <c r="B54" s="156"/>
      <c r="C54" s="130"/>
      <c r="D54" s="157" t="s">
        <v>55</v>
      </c>
      <c r="E54" s="158"/>
      <c r="F54" s="158"/>
      <c r="G54" s="158"/>
      <c r="H54" s="158"/>
      <c r="I54" s="158"/>
      <c r="J54" s="159">
        <f>J154</f>
        <v>0</v>
      </c>
      <c r="L54" s="34"/>
    </row>
    <row r="55" spans="1:12" s="7" customFormat="1" ht="19.9" customHeight="1">
      <c r="A55" s="130"/>
      <c r="B55" s="156"/>
      <c r="C55" s="130"/>
      <c r="D55" s="157" t="s">
        <v>56</v>
      </c>
      <c r="E55" s="158"/>
      <c r="F55" s="158"/>
      <c r="G55" s="158"/>
      <c r="H55" s="158"/>
      <c r="I55" s="158"/>
      <c r="J55" s="159">
        <f>J168</f>
        <v>0</v>
      </c>
      <c r="L55" s="34"/>
    </row>
    <row r="56" spans="1:12" s="7" customFormat="1" ht="19.9" customHeight="1">
      <c r="A56" s="130"/>
      <c r="B56" s="156"/>
      <c r="C56" s="130"/>
      <c r="D56" s="157" t="s">
        <v>57</v>
      </c>
      <c r="E56" s="158"/>
      <c r="F56" s="158"/>
      <c r="G56" s="158"/>
      <c r="H56" s="158"/>
      <c r="I56" s="158"/>
      <c r="J56" s="159">
        <f>J174</f>
        <v>0</v>
      </c>
      <c r="L56" s="34"/>
    </row>
    <row r="57" spans="1:12" s="7" customFormat="1" ht="19.9" customHeight="1">
      <c r="A57" s="130"/>
      <c r="B57" s="156"/>
      <c r="C57" s="130"/>
      <c r="D57" s="157" t="s">
        <v>58</v>
      </c>
      <c r="E57" s="158"/>
      <c r="F57" s="158"/>
      <c r="G57" s="158"/>
      <c r="H57" s="158"/>
      <c r="I57" s="158"/>
      <c r="J57" s="159">
        <f>J183</f>
        <v>0</v>
      </c>
      <c r="L57" s="34"/>
    </row>
    <row r="58" spans="1:12" s="6" customFormat="1" ht="24.95" customHeight="1">
      <c r="A58" s="151"/>
      <c r="B58" s="152"/>
      <c r="C58" s="151"/>
      <c r="D58" s="153" t="s">
        <v>59</v>
      </c>
      <c r="E58" s="154"/>
      <c r="F58" s="154"/>
      <c r="G58" s="154"/>
      <c r="H58" s="154"/>
      <c r="I58" s="154"/>
      <c r="J58" s="155">
        <f>J59</f>
        <v>0</v>
      </c>
      <c r="L58" s="32"/>
    </row>
    <row r="59" spans="1:12" s="7" customFormat="1" ht="19.9" customHeight="1">
      <c r="A59" s="130"/>
      <c r="B59" s="156"/>
      <c r="C59" s="130"/>
      <c r="D59" s="157" t="s">
        <v>60</v>
      </c>
      <c r="E59" s="158"/>
      <c r="F59" s="158"/>
      <c r="G59" s="158"/>
      <c r="H59" s="158"/>
      <c r="I59" s="158"/>
      <c r="J59" s="159">
        <f>J205</f>
        <v>0</v>
      </c>
      <c r="L59" s="34"/>
    </row>
    <row r="60" spans="1:12" s="1" customFormat="1" ht="21.75" customHeight="1">
      <c r="A60" s="96"/>
      <c r="B60" s="100"/>
      <c r="C60" s="96"/>
      <c r="D60" s="96"/>
      <c r="E60" s="96"/>
      <c r="F60" s="96"/>
      <c r="G60" s="96"/>
      <c r="H60" s="96"/>
      <c r="I60" s="96"/>
      <c r="J60" s="96"/>
      <c r="L60" s="14"/>
    </row>
    <row r="61" spans="1:12" s="1" customFormat="1" ht="6.95" customHeight="1">
      <c r="A61" s="96"/>
      <c r="B61" s="136"/>
      <c r="C61" s="137"/>
      <c r="D61" s="137"/>
      <c r="E61" s="137"/>
      <c r="F61" s="137"/>
      <c r="G61" s="137"/>
      <c r="H61" s="137"/>
      <c r="I61" s="137"/>
      <c r="J61" s="137"/>
      <c r="K61" s="15"/>
      <c r="L61" s="14"/>
    </row>
    <row r="65" spans="1:12" s="1" customFormat="1" ht="6.95" customHeight="1">
      <c r="A65" s="96"/>
      <c r="B65" s="97"/>
      <c r="C65" s="98"/>
      <c r="D65" s="98"/>
      <c r="E65" s="98"/>
      <c r="F65" s="98"/>
      <c r="G65" s="98"/>
      <c r="H65" s="98"/>
      <c r="I65" s="98"/>
      <c r="J65" s="98"/>
      <c r="K65" s="16"/>
      <c r="L65" s="14"/>
    </row>
    <row r="66" spans="1:12" s="1" customFormat="1" ht="24.95" customHeight="1">
      <c r="A66" s="96"/>
      <c r="B66" s="100"/>
      <c r="C66" s="101" t="s">
        <v>61</v>
      </c>
      <c r="D66" s="96"/>
      <c r="E66" s="96"/>
      <c r="F66" s="96"/>
      <c r="G66" s="96"/>
      <c r="H66" s="96"/>
      <c r="I66" s="96"/>
      <c r="J66" s="96"/>
      <c r="L66" s="14"/>
    </row>
    <row r="67" spans="1:12" s="1" customFormat="1" ht="6.95" customHeight="1">
      <c r="A67" s="96"/>
      <c r="B67" s="100"/>
      <c r="C67" s="96"/>
      <c r="D67" s="96"/>
      <c r="E67" s="96"/>
      <c r="F67" s="96"/>
      <c r="G67" s="96"/>
      <c r="H67" s="96"/>
      <c r="I67" s="96"/>
      <c r="J67" s="96"/>
      <c r="L67" s="14"/>
    </row>
    <row r="68" spans="1:20" s="8" customFormat="1" ht="29.25" customHeight="1">
      <c r="A68" s="160"/>
      <c r="B68" s="161"/>
      <c r="C68" s="162" t="s">
        <v>62</v>
      </c>
      <c r="D68" s="163" t="s">
        <v>21</v>
      </c>
      <c r="E68" s="163" t="s">
        <v>18</v>
      </c>
      <c r="F68" s="163" t="s">
        <v>19</v>
      </c>
      <c r="G68" s="163" t="s">
        <v>63</v>
      </c>
      <c r="H68" s="163" t="s">
        <v>64</v>
      </c>
      <c r="I68" s="163" t="s">
        <v>65</v>
      </c>
      <c r="J68" s="164" t="s">
        <v>45</v>
      </c>
      <c r="K68" s="38" t="s">
        <v>66</v>
      </c>
      <c r="L68" s="36"/>
      <c r="M68" s="20" t="s">
        <v>0</v>
      </c>
      <c r="N68" s="21" t="s">
        <v>14</v>
      </c>
      <c r="O68" s="21" t="s">
        <v>67</v>
      </c>
      <c r="P68" s="21" t="s">
        <v>68</v>
      </c>
      <c r="Q68" s="21" t="s">
        <v>69</v>
      </c>
      <c r="R68" s="21" t="s">
        <v>70</v>
      </c>
      <c r="S68" s="21" t="s">
        <v>71</v>
      </c>
      <c r="T68" s="22" t="s">
        <v>72</v>
      </c>
    </row>
    <row r="69" spans="1:63" s="1" customFormat="1" ht="22.9" customHeight="1">
      <c r="A69" s="96"/>
      <c r="B69" s="100"/>
      <c r="C69" s="118" t="s">
        <v>73</v>
      </c>
      <c r="D69" s="96"/>
      <c r="E69" s="96"/>
      <c r="F69" s="96"/>
      <c r="G69" s="96"/>
      <c r="H69" s="96"/>
      <c r="I69" s="96"/>
      <c r="J69" s="165">
        <f>J46</f>
        <v>0</v>
      </c>
      <c r="L69" s="14"/>
      <c r="M69" s="23"/>
      <c r="N69" s="17"/>
      <c r="O69" s="17"/>
      <c r="P69" s="39">
        <f>P70+P153+P204</f>
        <v>0</v>
      </c>
      <c r="Q69" s="17"/>
      <c r="R69" s="39">
        <f>R70+R153+R204</f>
        <v>0.112995</v>
      </c>
      <c r="S69" s="17"/>
      <c r="T69" s="40">
        <f>T70+T153+T204</f>
        <v>155.6871592</v>
      </c>
      <c r="AT69" s="13" t="s">
        <v>23</v>
      </c>
      <c r="AU69" s="13" t="s">
        <v>47</v>
      </c>
      <c r="BK69" s="41">
        <f>BK70+BK153+BK204</f>
        <v>0</v>
      </c>
    </row>
    <row r="70" spans="1:63" s="9" customFormat="1" ht="25.9" customHeight="1">
      <c r="A70" s="166"/>
      <c r="B70" s="167"/>
      <c r="C70" s="166"/>
      <c r="D70" s="168" t="s">
        <v>23</v>
      </c>
      <c r="E70" s="169" t="s">
        <v>74</v>
      </c>
      <c r="F70" s="169" t="s">
        <v>75</v>
      </c>
      <c r="G70" s="166"/>
      <c r="H70" s="166"/>
      <c r="I70" s="166"/>
      <c r="J70" s="170">
        <f>J47</f>
        <v>0</v>
      </c>
      <c r="L70" s="42"/>
      <c r="M70" s="45"/>
      <c r="N70" s="46"/>
      <c r="O70" s="46"/>
      <c r="P70" s="47">
        <f>P71+P92+P96+P97+P145</f>
        <v>0</v>
      </c>
      <c r="Q70" s="46"/>
      <c r="R70" s="47">
        <f>R71+R92+R96+R97+R145</f>
        <v>0</v>
      </c>
      <c r="S70" s="46"/>
      <c r="T70" s="48">
        <f>T71+T92+T96+T97+T145</f>
        <v>154.32385</v>
      </c>
      <c r="AR70" s="43" t="s">
        <v>28</v>
      </c>
      <c r="AT70" s="49" t="s">
        <v>23</v>
      </c>
      <c r="AU70" s="49" t="s">
        <v>24</v>
      </c>
      <c r="AY70" s="43" t="s">
        <v>76</v>
      </c>
      <c r="BK70" s="50">
        <f>BK71+BK92+BK96+BK97+BK145</f>
        <v>0</v>
      </c>
    </row>
    <row r="71" spans="1:63" s="9" customFormat="1" ht="22.9" customHeight="1">
      <c r="A71" s="166"/>
      <c r="B71" s="167"/>
      <c r="C71" s="166"/>
      <c r="D71" s="168" t="s">
        <v>23</v>
      </c>
      <c r="E71" s="171" t="s">
        <v>28</v>
      </c>
      <c r="F71" s="171" t="s">
        <v>77</v>
      </c>
      <c r="G71" s="166"/>
      <c r="H71" s="166"/>
      <c r="I71" s="166"/>
      <c r="J71" s="172">
        <f>BK71</f>
        <v>0</v>
      </c>
      <c r="L71" s="42"/>
      <c r="M71" s="45"/>
      <c r="N71" s="46"/>
      <c r="O71" s="46"/>
      <c r="P71" s="47">
        <f>SUM(P72:P91)</f>
        <v>0</v>
      </c>
      <c r="Q71" s="46"/>
      <c r="R71" s="47">
        <f>SUM(R72:R91)</f>
        <v>0</v>
      </c>
      <c r="S71" s="46"/>
      <c r="T71" s="48">
        <f>SUM(T72:T91)</f>
        <v>2.0196</v>
      </c>
      <c r="AR71" s="43" t="s">
        <v>28</v>
      </c>
      <c r="AT71" s="49" t="s">
        <v>23</v>
      </c>
      <c r="AU71" s="49" t="s">
        <v>28</v>
      </c>
      <c r="AY71" s="43" t="s">
        <v>76</v>
      </c>
      <c r="BK71" s="50">
        <f>SUM(BK72:BK91)</f>
        <v>0</v>
      </c>
    </row>
    <row r="72" spans="1:65" s="1" customFormat="1" ht="16.5" customHeight="1">
      <c r="A72" s="96"/>
      <c r="B72" s="100"/>
      <c r="C72" s="173" t="s">
        <v>28</v>
      </c>
      <c r="D72" s="173" t="s">
        <v>78</v>
      </c>
      <c r="E72" s="174" t="s">
        <v>79</v>
      </c>
      <c r="F72" s="175" t="s">
        <v>80</v>
      </c>
      <c r="G72" s="176" t="s">
        <v>81</v>
      </c>
      <c r="H72" s="177">
        <v>7.92</v>
      </c>
      <c r="I72" s="52"/>
      <c r="J72" s="178">
        <f>ROUND(I72*H72,2)</f>
        <v>0</v>
      </c>
      <c r="K72" s="51" t="s">
        <v>82</v>
      </c>
      <c r="L72" s="14"/>
      <c r="M72" s="53" t="s">
        <v>0</v>
      </c>
      <c r="N72" s="54" t="s">
        <v>15</v>
      </c>
      <c r="O72" s="18"/>
      <c r="P72" s="55">
        <f>O72*H72</f>
        <v>0</v>
      </c>
      <c r="Q72" s="55">
        <v>0</v>
      </c>
      <c r="R72" s="55">
        <f>Q72*H72</f>
        <v>0</v>
      </c>
      <c r="S72" s="55">
        <v>0.255</v>
      </c>
      <c r="T72" s="56">
        <f>S72*H72</f>
        <v>2.0196</v>
      </c>
      <c r="AR72" s="13" t="s">
        <v>83</v>
      </c>
      <c r="AT72" s="13" t="s">
        <v>78</v>
      </c>
      <c r="AU72" s="13" t="s">
        <v>29</v>
      </c>
      <c r="AY72" s="13" t="s">
        <v>76</v>
      </c>
      <c r="BE72" s="57">
        <f>IF(N72="základní",J72,0)</f>
        <v>0</v>
      </c>
      <c r="BF72" s="57">
        <f>IF(N72="snížená",J72,0)</f>
        <v>0</v>
      </c>
      <c r="BG72" s="57">
        <f>IF(N72="zákl. přenesená",J72,0)</f>
        <v>0</v>
      </c>
      <c r="BH72" s="57">
        <f>IF(N72="sníž. přenesená",J72,0)</f>
        <v>0</v>
      </c>
      <c r="BI72" s="57">
        <f>IF(N72="nulová",J72,0)</f>
        <v>0</v>
      </c>
      <c r="BJ72" s="13" t="s">
        <v>28</v>
      </c>
      <c r="BK72" s="57">
        <f>ROUND(I72*H72,2)</f>
        <v>0</v>
      </c>
      <c r="BL72" s="13" t="s">
        <v>83</v>
      </c>
      <c r="BM72" s="13" t="s">
        <v>84</v>
      </c>
    </row>
    <row r="73" spans="1:47" s="1" customFormat="1" ht="19.5">
      <c r="A73" s="96"/>
      <c r="B73" s="100"/>
      <c r="C73" s="96"/>
      <c r="D73" s="179" t="s">
        <v>85</v>
      </c>
      <c r="E73" s="96"/>
      <c r="F73" s="180" t="s">
        <v>86</v>
      </c>
      <c r="G73" s="96"/>
      <c r="H73" s="96"/>
      <c r="I73" s="26"/>
      <c r="J73" s="96"/>
      <c r="L73" s="14"/>
      <c r="M73" s="58"/>
      <c r="N73" s="18"/>
      <c r="O73" s="18"/>
      <c r="P73" s="18"/>
      <c r="Q73" s="18"/>
      <c r="R73" s="18"/>
      <c r="S73" s="18"/>
      <c r="T73" s="19"/>
      <c r="AT73" s="13" t="s">
        <v>85</v>
      </c>
      <c r="AU73" s="13" t="s">
        <v>29</v>
      </c>
    </row>
    <row r="74" spans="1:51" s="10" customFormat="1" ht="12">
      <c r="A74" s="181"/>
      <c r="B74" s="182"/>
      <c r="C74" s="181"/>
      <c r="D74" s="179" t="s">
        <v>87</v>
      </c>
      <c r="E74" s="183" t="s">
        <v>0</v>
      </c>
      <c r="F74" s="184" t="s">
        <v>88</v>
      </c>
      <c r="G74" s="181"/>
      <c r="H74" s="185">
        <v>7.92</v>
      </c>
      <c r="I74" s="61"/>
      <c r="J74" s="181"/>
      <c r="L74" s="59"/>
      <c r="M74" s="62"/>
      <c r="N74" s="63"/>
      <c r="O74" s="63"/>
      <c r="P74" s="63"/>
      <c r="Q74" s="63"/>
      <c r="R74" s="63"/>
      <c r="S74" s="63"/>
      <c r="T74" s="64"/>
      <c r="AT74" s="60" t="s">
        <v>87</v>
      </c>
      <c r="AU74" s="60" t="s">
        <v>29</v>
      </c>
      <c r="AV74" s="10" t="s">
        <v>29</v>
      </c>
      <c r="AW74" s="10" t="s">
        <v>12</v>
      </c>
      <c r="AX74" s="10" t="s">
        <v>28</v>
      </c>
      <c r="AY74" s="60" t="s">
        <v>76</v>
      </c>
    </row>
    <row r="75" spans="1:65" s="1" customFormat="1" ht="16.5" customHeight="1">
      <c r="A75" s="96"/>
      <c r="B75" s="100"/>
      <c r="C75" s="173" t="s">
        <v>29</v>
      </c>
      <c r="D75" s="173" t="s">
        <v>78</v>
      </c>
      <c r="E75" s="174" t="s">
        <v>89</v>
      </c>
      <c r="F75" s="175" t="s">
        <v>90</v>
      </c>
      <c r="G75" s="176" t="s">
        <v>91</v>
      </c>
      <c r="H75" s="177">
        <v>24.889</v>
      </c>
      <c r="I75" s="52"/>
      <c r="J75" s="178">
        <f>ROUND(I75*H75,2)</f>
        <v>0</v>
      </c>
      <c r="K75" s="51" t="s">
        <v>82</v>
      </c>
      <c r="L75" s="14"/>
      <c r="M75" s="53" t="s">
        <v>0</v>
      </c>
      <c r="N75" s="54" t="s">
        <v>15</v>
      </c>
      <c r="O75" s="18"/>
      <c r="P75" s="55">
        <f>O75*H75</f>
        <v>0</v>
      </c>
      <c r="Q75" s="55">
        <v>0</v>
      </c>
      <c r="R75" s="55">
        <f>Q75*H75</f>
        <v>0</v>
      </c>
      <c r="S75" s="55">
        <v>0</v>
      </c>
      <c r="T75" s="56">
        <f>S75*H75</f>
        <v>0</v>
      </c>
      <c r="AR75" s="13" t="s">
        <v>83</v>
      </c>
      <c r="AT75" s="13" t="s">
        <v>78</v>
      </c>
      <c r="AU75" s="13" t="s">
        <v>29</v>
      </c>
      <c r="AY75" s="13" t="s">
        <v>76</v>
      </c>
      <c r="BE75" s="57">
        <f>IF(N75="základní",J75,0)</f>
        <v>0</v>
      </c>
      <c r="BF75" s="57">
        <f>IF(N75="snížená",J75,0)</f>
        <v>0</v>
      </c>
      <c r="BG75" s="57">
        <f>IF(N75="zákl. přenesená",J75,0)</f>
        <v>0</v>
      </c>
      <c r="BH75" s="57">
        <f>IF(N75="sníž. přenesená",J75,0)</f>
        <v>0</v>
      </c>
      <c r="BI75" s="57">
        <f>IF(N75="nulová",J75,0)</f>
        <v>0</v>
      </c>
      <c r="BJ75" s="13" t="s">
        <v>28</v>
      </c>
      <c r="BK75" s="57">
        <f>ROUND(I75*H75,2)</f>
        <v>0</v>
      </c>
      <c r="BL75" s="13" t="s">
        <v>83</v>
      </c>
      <c r="BM75" s="13" t="s">
        <v>92</v>
      </c>
    </row>
    <row r="76" spans="1:47" s="1" customFormat="1" ht="19.5">
      <c r="A76" s="96"/>
      <c r="B76" s="100"/>
      <c r="C76" s="96"/>
      <c r="D76" s="179" t="s">
        <v>85</v>
      </c>
      <c r="E76" s="96"/>
      <c r="F76" s="180" t="s">
        <v>93</v>
      </c>
      <c r="G76" s="96"/>
      <c r="H76" s="96"/>
      <c r="I76" s="26"/>
      <c r="J76" s="96"/>
      <c r="L76" s="14"/>
      <c r="M76" s="58"/>
      <c r="N76" s="18"/>
      <c r="O76" s="18"/>
      <c r="P76" s="18"/>
      <c r="Q76" s="18"/>
      <c r="R76" s="18"/>
      <c r="S76" s="18"/>
      <c r="T76" s="19"/>
      <c r="AT76" s="13" t="s">
        <v>85</v>
      </c>
      <c r="AU76" s="13" t="s">
        <v>29</v>
      </c>
    </row>
    <row r="77" spans="1:51" s="10" customFormat="1" ht="12">
      <c r="A77" s="181"/>
      <c r="B77" s="182"/>
      <c r="C77" s="181"/>
      <c r="D77" s="179" t="s">
        <v>87</v>
      </c>
      <c r="E77" s="183" t="s">
        <v>0</v>
      </c>
      <c r="F77" s="184" t="s">
        <v>94</v>
      </c>
      <c r="G77" s="181"/>
      <c r="H77" s="185">
        <v>11.314</v>
      </c>
      <c r="I77" s="61"/>
      <c r="J77" s="181"/>
      <c r="L77" s="59"/>
      <c r="M77" s="62"/>
      <c r="N77" s="63"/>
      <c r="O77" s="63"/>
      <c r="P77" s="63"/>
      <c r="Q77" s="63"/>
      <c r="R77" s="63"/>
      <c r="S77" s="63"/>
      <c r="T77" s="64"/>
      <c r="AT77" s="60" t="s">
        <v>87</v>
      </c>
      <c r="AU77" s="60" t="s">
        <v>29</v>
      </c>
      <c r="AV77" s="10" t="s">
        <v>29</v>
      </c>
      <c r="AW77" s="10" t="s">
        <v>12</v>
      </c>
      <c r="AX77" s="10" t="s">
        <v>24</v>
      </c>
      <c r="AY77" s="60" t="s">
        <v>76</v>
      </c>
    </row>
    <row r="78" spans="1:51" s="10" customFormat="1" ht="12">
      <c r="A78" s="181"/>
      <c r="B78" s="182"/>
      <c r="C78" s="181"/>
      <c r="D78" s="179" t="s">
        <v>87</v>
      </c>
      <c r="E78" s="183" t="s">
        <v>0</v>
      </c>
      <c r="F78" s="184" t="s">
        <v>95</v>
      </c>
      <c r="G78" s="181"/>
      <c r="H78" s="185">
        <v>-0.88</v>
      </c>
      <c r="I78" s="61"/>
      <c r="J78" s="181"/>
      <c r="L78" s="59"/>
      <c r="M78" s="62"/>
      <c r="N78" s="63"/>
      <c r="O78" s="63"/>
      <c r="P78" s="63"/>
      <c r="Q78" s="63"/>
      <c r="R78" s="63"/>
      <c r="S78" s="63"/>
      <c r="T78" s="64"/>
      <c r="AT78" s="60" t="s">
        <v>87</v>
      </c>
      <c r="AU78" s="60" t="s">
        <v>29</v>
      </c>
      <c r="AV78" s="10" t="s">
        <v>29</v>
      </c>
      <c r="AW78" s="10" t="s">
        <v>12</v>
      </c>
      <c r="AX78" s="10" t="s">
        <v>24</v>
      </c>
      <c r="AY78" s="60" t="s">
        <v>76</v>
      </c>
    </row>
    <row r="79" spans="1:51" s="10" customFormat="1" ht="12">
      <c r="A79" s="181"/>
      <c r="B79" s="182"/>
      <c r="C79" s="181"/>
      <c r="D79" s="179" t="s">
        <v>87</v>
      </c>
      <c r="E79" s="183" t="s">
        <v>0</v>
      </c>
      <c r="F79" s="184" t="s">
        <v>96</v>
      </c>
      <c r="G79" s="181"/>
      <c r="H79" s="185">
        <v>6.004</v>
      </c>
      <c r="I79" s="61"/>
      <c r="J79" s="181"/>
      <c r="L79" s="59"/>
      <c r="M79" s="62"/>
      <c r="N79" s="63"/>
      <c r="O79" s="63"/>
      <c r="P79" s="63"/>
      <c r="Q79" s="63"/>
      <c r="R79" s="63"/>
      <c r="S79" s="63"/>
      <c r="T79" s="64"/>
      <c r="AT79" s="60" t="s">
        <v>87</v>
      </c>
      <c r="AU79" s="60" t="s">
        <v>29</v>
      </c>
      <c r="AV79" s="10" t="s">
        <v>29</v>
      </c>
      <c r="AW79" s="10" t="s">
        <v>12</v>
      </c>
      <c r="AX79" s="10" t="s">
        <v>24</v>
      </c>
      <c r="AY79" s="60" t="s">
        <v>76</v>
      </c>
    </row>
    <row r="80" spans="1:51" s="10" customFormat="1" ht="12">
      <c r="A80" s="181"/>
      <c r="B80" s="182"/>
      <c r="C80" s="181"/>
      <c r="D80" s="179" t="s">
        <v>87</v>
      </c>
      <c r="E80" s="183" t="s">
        <v>0</v>
      </c>
      <c r="F80" s="184" t="s">
        <v>97</v>
      </c>
      <c r="G80" s="181"/>
      <c r="H80" s="185">
        <v>6.111</v>
      </c>
      <c r="I80" s="61"/>
      <c r="J80" s="181"/>
      <c r="L80" s="59"/>
      <c r="M80" s="62"/>
      <c r="N80" s="63"/>
      <c r="O80" s="63"/>
      <c r="P80" s="63"/>
      <c r="Q80" s="63"/>
      <c r="R80" s="63"/>
      <c r="S80" s="63"/>
      <c r="T80" s="64"/>
      <c r="AT80" s="60" t="s">
        <v>87</v>
      </c>
      <c r="AU80" s="60" t="s">
        <v>29</v>
      </c>
      <c r="AV80" s="10" t="s">
        <v>29</v>
      </c>
      <c r="AW80" s="10" t="s">
        <v>12</v>
      </c>
      <c r="AX80" s="10" t="s">
        <v>24</v>
      </c>
      <c r="AY80" s="60" t="s">
        <v>76</v>
      </c>
    </row>
    <row r="81" spans="1:51" s="10" customFormat="1" ht="12">
      <c r="A81" s="181"/>
      <c r="B81" s="182"/>
      <c r="C81" s="181"/>
      <c r="D81" s="179" t="s">
        <v>87</v>
      </c>
      <c r="E81" s="183" t="s">
        <v>0</v>
      </c>
      <c r="F81" s="184" t="s">
        <v>98</v>
      </c>
      <c r="G81" s="181"/>
      <c r="H81" s="185">
        <v>2.34</v>
      </c>
      <c r="I81" s="61"/>
      <c r="J81" s="181"/>
      <c r="L81" s="59"/>
      <c r="M81" s="62"/>
      <c r="N81" s="63"/>
      <c r="O81" s="63"/>
      <c r="P81" s="63"/>
      <c r="Q81" s="63"/>
      <c r="R81" s="63"/>
      <c r="S81" s="63"/>
      <c r="T81" s="64"/>
      <c r="AT81" s="60" t="s">
        <v>87</v>
      </c>
      <c r="AU81" s="60" t="s">
        <v>29</v>
      </c>
      <c r="AV81" s="10" t="s">
        <v>29</v>
      </c>
      <c r="AW81" s="10" t="s">
        <v>12</v>
      </c>
      <c r="AX81" s="10" t="s">
        <v>24</v>
      </c>
      <c r="AY81" s="60" t="s">
        <v>76</v>
      </c>
    </row>
    <row r="82" spans="1:51" s="11" customFormat="1" ht="12">
      <c r="A82" s="186"/>
      <c r="B82" s="187"/>
      <c r="C82" s="186"/>
      <c r="D82" s="179" t="s">
        <v>87</v>
      </c>
      <c r="E82" s="188" t="s">
        <v>0</v>
      </c>
      <c r="F82" s="189" t="s">
        <v>99</v>
      </c>
      <c r="G82" s="186"/>
      <c r="H82" s="190">
        <v>24.889</v>
      </c>
      <c r="I82" s="67"/>
      <c r="J82" s="186"/>
      <c r="L82" s="65"/>
      <c r="M82" s="68"/>
      <c r="N82" s="69"/>
      <c r="O82" s="69"/>
      <c r="P82" s="69"/>
      <c r="Q82" s="69"/>
      <c r="R82" s="69"/>
      <c r="S82" s="69"/>
      <c r="T82" s="70"/>
      <c r="AT82" s="66" t="s">
        <v>87</v>
      </c>
      <c r="AU82" s="66" t="s">
        <v>29</v>
      </c>
      <c r="AV82" s="11" t="s">
        <v>83</v>
      </c>
      <c r="AW82" s="11" t="s">
        <v>12</v>
      </c>
      <c r="AX82" s="11" t="s">
        <v>28</v>
      </c>
      <c r="AY82" s="66" t="s">
        <v>76</v>
      </c>
    </row>
    <row r="83" spans="1:65" s="1" customFormat="1" ht="16.5" customHeight="1">
      <c r="A83" s="96"/>
      <c r="B83" s="100"/>
      <c r="C83" s="173" t="s">
        <v>100</v>
      </c>
      <c r="D83" s="173" t="s">
        <v>78</v>
      </c>
      <c r="E83" s="174" t="s">
        <v>101</v>
      </c>
      <c r="F83" s="175" t="s">
        <v>102</v>
      </c>
      <c r="G83" s="176" t="s">
        <v>91</v>
      </c>
      <c r="H83" s="177">
        <v>289.738</v>
      </c>
      <c r="I83" s="52"/>
      <c r="J83" s="178">
        <f>ROUND(I83*H83,2)</f>
        <v>0</v>
      </c>
      <c r="K83" s="51" t="s">
        <v>82</v>
      </c>
      <c r="L83" s="14"/>
      <c r="M83" s="53" t="s">
        <v>0</v>
      </c>
      <c r="N83" s="54" t="s">
        <v>15</v>
      </c>
      <c r="O83" s="18"/>
      <c r="P83" s="55">
        <f>O83*H83</f>
        <v>0</v>
      </c>
      <c r="Q83" s="55">
        <v>0</v>
      </c>
      <c r="R83" s="55">
        <f>Q83*H83</f>
        <v>0</v>
      </c>
      <c r="S83" s="55">
        <v>0</v>
      </c>
      <c r="T83" s="56">
        <f>S83*H83</f>
        <v>0</v>
      </c>
      <c r="AR83" s="13" t="s">
        <v>83</v>
      </c>
      <c r="AT83" s="13" t="s">
        <v>78</v>
      </c>
      <c r="AU83" s="13" t="s">
        <v>29</v>
      </c>
      <c r="AY83" s="13" t="s">
        <v>76</v>
      </c>
      <c r="BE83" s="57">
        <f>IF(N83="základní",J83,0)</f>
        <v>0</v>
      </c>
      <c r="BF83" s="57">
        <f>IF(N83="snížená",J83,0)</f>
        <v>0</v>
      </c>
      <c r="BG83" s="57">
        <f>IF(N83="zákl. přenesená",J83,0)</f>
        <v>0</v>
      </c>
      <c r="BH83" s="57">
        <f>IF(N83="sníž. přenesená",J83,0)</f>
        <v>0</v>
      </c>
      <c r="BI83" s="57">
        <f>IF(N83="nulová",J83,0)</f>
        <v>0</v>
      </c>
      <c r="BJ83" s="13" t="s">
        <v>28</v>
      </c>
      <c r="BK83" s="57">
        <f>ROUND(I83*H83,2)</f>
        <v>0</v>
      </c>
      <c r="BL83" s="13" t="s">
        <v>83</v>
      </c>
      <c r="BM83" s="13" t="s">
        <v>103</v>
      </c>
    </row>
    <row r="84" spans="1:47" s="1" customFormat="1" ht="19.5">
      <c r="A84" s="96"/>
      <c r="B84" s="100"/>
      <c r="C84" s="96"/>
      <c r="D84" s="179" t="s">
        <v>85</v>
      </c>
      <c r="E84" s="96"/>
      <c r="F84" s="180" t="s">
        <v>104</v>
      </c>
      <c r="G84" s="96"/>
      <c r="H84" s="96"/>
      <c r="I84" s="26"/>
      <c r="J84" s="96"/>
      <c r="L84" s="14"/>
      <c r="M84" s="58"/>
      <c r="N84" s="18"/>
      <c r="O84" s="18"/>
      <c r="P84" s="18"/>
      <c r="Q84" s="18"/>
      <c r="R84" s="18"/>
      <c r="S84" s="18"/>
      <c r="T84" s="19"/>
      <c r="AT84" s="13" t="s">
        <v>85</v>
      </c>
      <c r="AU84" s="13" t="s">
        <v>29</v>
      </c>
    </row>
    <row r="85" spans="1:51" s="10" customFormat="1" ht="12">
      <c r="A85" s="181"/>
      <c r="B85" s="182"/>
      <c r="C85" s="181"/>
      <c r="D85" s="179" t="s">
        <v>87</v>
      </c>
      <c r="E85" s="183" t="s">
        <v>0</v>
      </c>
      <c r="F85" s="184" t="s">
        <v>105</v>
      </c>
      <c r="G85" s="181"/>
      <c r="H85" s="185">
        <v>25.447</v>
      </c>
      <c r="I85" s="61"/>
      <c r="J85" s="181"/>
      <c r="L85" s="59"/>
      <c r="M85" s="62"/>
      <c r="N85" s="63"/>
      <c r="O85" s="63"/>
      <c r="P85" s="63"/>
      <c r="Q85" s="63"/>
      <c r="R85" s="63"/>
      <c r="S85" s="63"/>
      <c r="T85" s="64"/>
      <c r="AT85" s="60" t="s">
        <v>87</v>
      </c>
      <c r="AU85" s="60" t="s">
        <v>29</v>
      </c>
      <c r="AV85" s="10" t="s">
        <v>29</v>
      </c>
      <c r="AW85" s="10" t="s">
        <v>12</v>
      </c>
      <c r="AX85" s="10" t="s">
        <v>24</v>
      </c>
      <c r="AY85" s="60" t="s">
        <v>76</v>
      </c>
    </row>
    <row r="86" spans="1:51" s="10" customFormat="1" ht="12">
      <c r="A86" s="181"/>
      <c r="B86" s="182"/>
      <c r="C86" s="181"/>
      <c r="D86" s="179" t="s">
        <v>87</v>
      </c>
      <c r="E86" s="183" t="s">
        <v>0</v>
      </c>
      <c r="F86" s="184" t="s">
        <v>106</v>
      </c>
      <c r="G86" s="181"/>
      <c r="H86" s="185">
        <v>29.745</v>
      </c>
      <c r="I86" s="61"/>
      <c r="J86" s="181"/>
      <c r="L86" s="59"/>
      <c r="M86" s="62"/>
      <c r="N86" s="63"/>
      <c r="O86" s="63"/>
      <c r="P86" s="63"/>
      <c r="Q86" s="63"/>
      <c r="R86" s="63"/>
      <c r="S86" s="63"/>
      <c r="T86" s="64"/>
      <c r="AT86" s="60" t="s">
        <v>87</v>
      </c>
      <c r="AU86" s="60" t="s">
        <v>29</v>
      </c>
      <c r="AV86" s="10" t="s">
        <v>29</v>
      </c>
      <c r="AW86" s="10" t="s">
        <v>12</v>
      </c>
      <c r="AX86" s="10" t="s">
        <v>24</v>
      </c>
      <c r="AY86" s="60" t="s">
        <v>76</v>
      </c>
    </row>
    <row r="87" spans="1:51" s="10" customFormat="1" ht="12">
      <c r="A87" s="181"/>
      <c r="B87" s="182"/>
      <c r="C87" s="181"/>
      <c r="D87" s="179" t="s">
        <v>87</v>
      </c>
      <c r="E87" s="183" t="s">
        <v>0</v>
      </c>
      <c r="F87" s="184" t="s">
        <v>107</v>
      </c>
      <c r="G87" s="181"/>
      <c r="H87" s="185">
        <v>234.546</v>
      </c>
      <c r="I87" s="61"/>
      <c r="J87" s="181"/>
      <c r="L87" s="59"/>
      <c r="M87" s="62"/>
      <c r="N87" s="63"/>
      <c r="O87" s="63"/>
      <c r="P87" s="63"/>
      <c r="Q87" s="63"/>
      <c r="R87" s="63"/>
      <c r="S87" s="63"/>
      <c r="T87" s="64"/>
      <c r="AT87" s="60" t="s">
        <v>87</v>
      </c>
      <c r="AU87" s="60" t="s">
        <v>29</v>
      </c>
      <c r="AV87" s="10" t="s">
        <v>29</v>
      </c>
      <c r="AW87" s="10" t="s">
        <v>12</v>
      </c>
      <c r="AX87" s="10" t="s">
        <v>24</v>
      </c>
      <c r="AY87" s="60" t="s">
        <v>76</v>
      </c>
    </row>
    <row r="88" spans="1:51" s="11" customFormat="1" ht="12">
      <c r="A88" s="186"/>
      <c r="B88" s="187"/>
      <c r="C88" s="186"/>
      <c r="D88" s="179" t="s">
        <v>87</v>
      </c>
      <c r="E88" s="188" t="s">
        <v>0</v>
      </c>
      <c r="F88" s="189" t="s">
        <v>99</v>
      </c>
      <c r="G88" s="186"/>
      <c r="H88" s="190">
        <v>289.738</v>
      </c>
      <c r="I88" s="67"/>
      <c r="J88" s="186"/>
      <c r="L88" s="65"/>
      <c r="M88" s="68"/>
      <c r="N88" s="69"/>
      <c r="O88" s="69"/>
      <c r="P88" s="69"/>
      <c r="Q88" s="69"/>
      <c r="R88" s="69"/>
      <c r="S88" s="69"/>
      <c r="T88" s="70"/>
      <c r="AT88" s="66" t="s">
        <v>87</v>
      </c>
      <c r="AU88" s="66" t="s">
        <v>29</v>
      </c>
      <c r="AV88" s="11" t="s">
        <v>83</v>
      </c>
      <c r="AW88" s="11" t="s">
        <v>12</v>
      </c>
      <c r="AX88" s="11" t="s">
        <v>28</v>
      </c>
      <c r="AY88" s="66" t="s">
        <v>76</v>
      </c>
    </row>
    <row r="89" spans="1:65" s="1" customFormat="1" ht="16.5" customHeight="1">
      <c r="A89" s="96"/>
      <c r="B89" s="100"/>
      <c r="C89" s="173" t="s">
        <v>83</v>
      </c>
      <c r="D89" s="173" t="s">
        <v>78</v>
      </c>
      <c r="E89" s="174" t="s">
        <v>108</v>
      </c>
      <c r="F89" s="175" t="s">
        <v>109</v>
      </c>
      <c r="G89" s="176" t="s">
        <v>91</v>
      </c>
      <c r="H89" s="177">
        <v>289.738</v>
      </c>
      <c r="I89" s="52"/>
      <c r="J89" s="178">
        <f>ROUND(I89*H89,2)</f>
        <v>0</v>
      </c>
      <c r="K89" s="51" t="s">
        <v>110</v>
      </c>
      <c r="L89" s="14"/>
      <c r="M89" s="53" t="s">
        <v>0</v>
      </c>
      <c r="N89" s="54" t="s">
        <v>15</v>
      </c>
      <c r="O89" s="18"/>
      <c r="P89" s="55">
        <f>O89*H89</f>
        <v>0</v>
      </c>
      <c r="Q89" s="55">
        <v>0</v>
      </c>
      <c r="R89" s="55">
        <f>Q89*H89</f>
        <v>0</v>
      </c>
      <c r="S89" s="55">
        <v>0</v>
      </c>
      <c r="T89" s="56">
        <f>S89*H89</f>
        <v>0</v>
      </c>
      <c r="AR89" s="13" t="s">
        <v>83</v>
      </c>
      <c r="AT89" s="13" t="s">
        <v>78</v>
      </c>
      <c r="AU89" s="13" t="s">
        <v>29</v>
      </c>
      <c r="AY89" s="13" t="s">
        <v>76</v>
      </c>
      <c r="BE89" s="57">
        <f>IF(N89="základní",J89,0)</f>
        <v>0</v>
      </c>
      <c r="BF89" s="57">
        <f>IF(N89="snížená",J89,0)</f>
        <v>0</v>
      </c>
      <c r="BG89" s="57">
        <f>IF(N89="zákl. přenesená",J89,0)</f>
        <v>0</v>
      </c>
      <c r="BH89" s="57">
        <f>IF(N89="sníž. přenesená",J89,0)</f>
        <v>0</v>
      </c>
      <c r="BI89" s="57">
        <f>IF(N89="nulová",J89,0)</f>
        <v>0</v>
      </c>
      <c r="BJ89" s="13" t="s">
        <v>28</v>
      </c>
      <c r="BK89" s="57">
        <f>ROUND(I89*H89,2)</f>
        <v>0</v>
      </c>
      <c r="BL89" s="13" t="s">
        <v>83</v>
      </c>
      <c r="BM89" s="13" t="s">
        <v>111</v>
      </c>
    </row>
    <row r="90" spans="1:47" s="1" customFormat="1" ht="19.5">
      <c r="A90" s="96"/>
      <c r="B90" s="100"/>
      <c r="C90" s="96"/>
      <c r="D90" s="179" t="s">
        <v>85</v>
      </c>
      <c r="E90" s="96"/>
      <c r="F90" s="180" t="s">
        <v>112</v>
      </c>
      <c r="G90" s="96"/>
      <c r="H90" s="96"/>
      <c r="I90" s="26"/>
      <c r="J90" s="96"/>
      <c r="L90" s="14"/>
      <c r="M90" s="58"/>
      <c r="N90" s="18"/>
      <c r="O90" s="18"/>
      <c r="P90" s="18"/>
      <c r="Q90" s="18"/>
      <c r="R90" s="18"/>
      <c r="S90" s="18"/>
      <c r="T90" s="19"/>
      <c r="AT90" s="13" t="s">
        <v>85</v>
      </c>
      <c r="AU90" s="13" t="s">
        <v>29</v>
      </c>
    </row>
    <row r="91" spans="1:51" s="10" customFormat="1" ht="12">
      <c r="A91" s="181"/>
      <c r="B91" s="182"/>
      <c r="C91" s="181"/>
      <c r="D91" s="179" t="s">
        <v>87</v>
      </c>
      <c r="E91" s="183" t="s">
        <v>0</v>
      </c>
      <c r="F91" s="184" t="s">
        <v>113</v>
      </c>
      <c r="G91" s="181"/>
      <c r="H91" s="185">
        <v>289.738</v>
      </c>
      <c r="I91" s="61"/>
      <c r="J91" s="181"/>
      <c r="L91" s="59"/>
      <c r="M91" s="62"/>
      <c r="N91" s="63"/>
      <c r="O91" s="63"/>
      <c r="P91" s="63"/>
      <c r="Q91" s="63"/>
      <c r="R91" s="63"/>
      <c r="S91" s="63"/>
      <c r="T91" s="64"/>
      <c r="AT91" s="60" t="s">
        <v>87</v>
      </c>
      <c r="AU91" s="60" t="s">
        <v>29</v>
      </c>
      <c r="AV91" s="10" t="s">
        <v>29</v>
      </c>
      <c r="AW91" s="10" t="s">
        <v>12</v>
      </c>
      <c r="AX91" s="10" t="s">
        <v>28</v>
      </c>
      <c r="AY91" s="60" t="s">
        <v>76</v>
      </c>
    </row>
    <row r="92" spans="1:63" s="9" customFormat="1" ht="22.9" customHeight="1">
      <c r="A92" s="166"/>
      <c r="B92" s="167"/>
      <c r="C92" s="166"/>
      <c r="D92" s="168" t="s">
        <v>23</v>
      </c>
      <c r="E92" s="171" t="s">
        <v>29</v>
      </c>
      <c r="F92" s="171" t="s">
        <v>114</v>
      </c>
      <c r="G92" s="166"/>
      <c r="H92" s="166"/>
      <c r="I92" s="44"/>
      <c r="J92" s="172">
        <f>BK92</f>
        <v>0</v>
      </c>
      <c r="L92" s="42"/>
      <c r="M92" s="45"/>
      <c r="N92" s="46"/>
      <c r="O92" s="46"/>
      <c r="P92" s="47">
        <f>SUM(P93:P95)</f>
        <v>0</v>
      </c>
      <c r="Q92" s="46"/>
      <c r="R92" s="47">
        <f>SUM(R93:R95)</f>
        <v>0</v>
      </c>
      <c r="S92" s="46"/>
      <c r="T92" s="48">
        <f>SUM(T93:T95)</f>
        <v>0</v>
      </c>
      <c r="AR92" s="43" t="s">
        <v>28</v>
      </c>
      <c r="AT92" s="49" t="s">
        <v>23</v>
      </c>
      <c r="AU92" s="49" t="s">
        <v>28</v>
      </c>
      <c r="AY92" s="43" t="s">
        <v>76</v>
      </c>
      <c r="BK92" s="50">
        <f>SUM(BK93:BK95)</f>
        <v>0</v>
      </c>
    </row>
    <row r="93" spans="1:65" s="1" customFormat="1" ht="16.5" customHeight="1">
      <c r="A93" s="96"/>
      <c r="B93" s="100"/>
      <c r="C93" s="173" t="s">
        <v>115</v>
      </c>
      <c r="D93" s="173" t="s">
        <v>78</v>
      </c>
      <c r="E93" s="174" t="s">
        <v>116</v>
      </c>
      <c r="F93" s="175" t="s">
        <v>117</v>
      </c>
      <c r="G93" s="176" t="s">
        <v>91</v>
      </c>
      <c r="H93" s="177">
        <v>8.02</v>
      </c>
      <c r="I93" s="52"/>
      <c r="J93" s="178">
        <f>ROUND(I93*H93,2)</f>
        <v>0</v>
      </c>
      <c r="K93" s="51" t="s">
        <v>118</v>
      </c>
      <c r="L93" s="14"/>
      <c r="M93" s="53" t="s">
        <v>0</v>
      </c>
      <c r="N93" s="54" t="s">
        <v>15</v>
      </c>
      <c r="O93" s="18"/>
      <c r="P93" s="55">
        <f>O93*H93</f>
        <v>0</v>
      </c>
      <c r="Q93" s="55">
        <v>0</v>
      </c>
      <c r="R93" s="55">
        <f>Q93*H93</f>
        <v>0</v>
      </c>
      <c r="S93" s="55">
        <v>0</v>
      </c>
      <c r="T93" s="56">
        <f>S93*H93</f>
        <v>0</v>
      </c>
      <c r="AR93" s="13" t="s">
        <v>83</v>
      </c>
      <c r="AT93" s="13" t="s">
        <v>78</v>
      </c>
      <c r="AU93" s="13" t="s">
        <v>29</v>
      </c>
      <c r="AY93" s="13" t="s">
        <v>76</v>
      </c>
      <c r="BE93" s="57">
        <f>IF(N93="základní",J93,0)</f>
        <v>0</v>
      </c>
      <c r="BF93" s="57">
        <f>IF(N93="snížená",J93,0)</f>
        <v>0</v>
      </c>
      <c r="BG93" s="57">
        <f>IF(N93="zákl. přenesená",J93,0)</f>
        <v>0</v>
      </c>
      <c r="BH93" s="57">
        <f>IF(N93="sníž. přenesená",J93,0)</f>
        <v>0</v>
      </c>
      <c r="BI93" s="57">
        <f>IF(N93="nulová",J93,0)</f>
        <v>0</v>
      </c>
      <c r="BJ93" s="13" t="s">
        <v>28</v>
      </c>
      <c r="BK93" s="57">
        <f>ROUND(I93*H93,2)</f>
        <v>0</v>
      </c>
      <c r="BL93" s="13" t="s">
        <v>83</v>
      </c>
      <c r="BM93" s="13" t="s">
        <v>119</v>
      </c>
    </row>
    <row r="94" spans="1:47" s="1" customFormat="1" ht="19.5">
      <c r="A94" s="96"/>
      <c r="B94" s="100"/>
      <c r="C94" s="96"/>
      <c r="D94" s="179" t="s">
        <v>85</v>
      </c>
      <c r="E94" s="96"/>
      <c r="F94" s="180" t="s">
        <v>120</v>
      </c>
      <c r="G94" s="96"/>
      <c r="H94" s="96"/>
      <c r="I94" s="26"/>
      <c r="J94" s="96"/>
      <c r="L94" s="14"/>
      <c r="M94" s="58"/>
      <c r="N94" s="18"/>
      <c r="O94" s="18"/>
      <c r="P94" s="18"/>
      <c r="Q94" s="18"/>
      <c r="R94" s="18"/>
      <c r="S94" s="18"/>
      <c r="T94" s="19"/>
      <c r="AT94" s="13" t="s">
        <v>85</v>
      </c>
      <c r="AU94" s="13" t="s">
        <v>29</v>
      </c>
    </row>
    <row r="95" spans="1:51" s="10" customFormat="1" ht="12">
      <c r="A95" s="181"/>
      <c r="B95" s="182"/>
      <c r="C95" s="181"/>
      <c r="D95" s="179" t="s">
        <v>87</v>
      </c>
      <c r="E95" s="183" t="s">
        <v>0</v>
      </c>
      <c r="F95" s="184" t="s">
        <v>121</v>
      </c>
      <c r="G95" s="181"/>
      <c r="H95" s="185">
        <v>8.02</v>
      </c>
      <c r="I95" s="61"/>
      <c r="J95" s="181"/>
      <c r="L95" s="59"/>
      <c r="M95" s="62"/>
      <c r="N95" s="63"/>
      <c r="O95" s="63"/>
      <c r="P95" s="63"/>
      <c r="Q95" s="63"/>
      <c r="R95" s="63"/>
      <c r="S95" s="63"/>
      <c r="T95" s="64"/>
      <c r="AT95" s="60" t="s">
        <v>87</v>
      </c>
      <c r="AU95" s="60" t="s">
        <v>29</v>
      </c>
      <c r="AV95" s="10" t="s">
        <v>29</v>
      </c>
      <c r="AW95" s="10" t="s">
        <v>12</v>
      </c>
      <c r="AX95" s="10" t="s">
        <v>28</v>
      </c>
      <c r="AY95" s="60" t="s">
        <v>76</v>
      </c>
    </row>
    <row r="96" spans="1:63" s="9" customFormat="1" ht="22.9" customHeight="1">
      <c r="A96" s="166"/>
      <c r="B96" s="167"/>
      <c r="C96" s="166"/>
      <c r="D96" s="168" t="s">
        <v>23</v>
      </c>
      <c r="E96" s="171" t="s">
        <v>83</v>
      </c>
      <c r="F96" s="171" t="s">
        <v>122</v>
      </c>
      <c r="G96" s="166"/>
      <c r="H96" s="166"/>
      <c r="I96" s="44"/>
      <c r="J96" s="172">
        <f>BK96</f>
        <v>0</v>
      </c>
      <c r="L96" s="42"/>
      <c r="M96" s="45"/>
      <c r="N96" s="46"/>
      <c r="O96" s="46"/>
      <c r="P96" s="47">
        <v>0</v>
      </c>
      <c r="Q96" s="46"/>
      <c r="R96" s="47">
        <v>0</v>
      </c>
      <c r="S96" s="46"/>
      <c r="T96" s="48">
        <v>0</v>
      </c>
      <c r="AR96" s="43" t="s">
        <v>28</v>
      </c>
      <c r="AT96" s="49" t="s">
        <v>23</v>
      </c>
      <c r="AU96" s="49" t="s">
        <v>28</v>
      </c>
      <c r="AY96" s="43" t="s">
        <v>76</v>
      </c>
      <c r="BK96" s="50">
        <v>0</v>
      </c>
    </row>
    <row r="97" spans="1:63" s="9" customFormat="1" ht="22.9" customHeight="1">
      <c r="A97" s="166"/>
      <c r="B97" s="167"/>
      <c r="C97" s="166"/>
      <c r="D97" s="168" t="s">
        <v>23</v>
      </c>
      <c r="E97" s="171" t="s">
        <v>123</v>
      </c>
      <c r="F97" s="171" t="s">
        <v>124</v>
      </c>
      <c r="G97" s="166"/>
      <c r="H97" s="166"/>
      <c r="I97" s="44"/>
      <c r="J97" s="172">
        <f>BK97</f>
        <v>0</v>
      </c>
      <c r="L97" s="42"/>
      <c r="M97" s="45"/>
      <c r="N97" s="46"/>
      <c r="O97" s="46"/>
      <c r="P97" s="47">
        <f>SUM(P98:P144)</f>
        <v>0</v>
      </c>
      <c r="Q97" s="46"/>
      <c r="R97" s="47">
        <f>SUM(R98:R144)</f>
        <v>0</v>
      </c>
      <c r="S97" s="46"/>
      <c r="T97" s="48">
        <f>SUM(T98:T144)</f>
        <v>152.30425</v>
      </c>
      <c r="AR97" s="43" t="s">
        <v>28</v>
      </c>
      <c r="AT97" s="49" t="s">
        <v>23</v>
      </c>
      <c r="AU97" s="49" t="s">
        <v>28</v>
      </c>
      <c r="AY97" s="43" t="s">
        <v>76</v>
      </c>
      <c r="BK97" s="50">
        <f>SUM(BK98:BK144)</f>
        <v>0</v>
      </c>
    </row>
    <row r="98" spans="1:65" s="1" customFormat="1" ht="16.5" customHeight="1">
      <c r="A98" s="96"/>
      <c r="B98" s="100"/>
      <c r="C98" s="173" t="s">
        <v>125</v>
      </c>
      <c r="D98" s="173" t="s">
        <v>78</v>
      </c>
      <c r="E98" s="174" t="s">
        <v>126</v>
      </c>
      <c r="F98" s="175" t="s">
        <v>127</v>
      </c>
      <c r="G98" s="176" t="s">
        <v>91</v>
      </c>
      <c r="H98" s="177">
        <v>7.958</v>
      </c>
      <c r="I98" s="52"/>
      <c r="J98" s="178">
        <f>ROUND(I98*H98,2)</f>
        <v>0</v>
      </c>
      <c r="K98" s="51" t="s">
        <v>82</v>
      </c>
      <c r="L98" s="14"/>
      <c r="M98" s="53" t="s">
        <v>0</v>
      </c>
      <c r="N98" s="54" t="s">
        <v>15</v>
      </c>
      <c r="O98" s="18"/>
      <c r="P98" s="55">
        <f>O98*H98</f>
        <v>0</v>
      </c>
      <c r="Q98" s="55">
        <v>0</v>
      </c>
      <c r="R98" s="55">
        <f>Q98*H98</f>
        <v>0</v>
      </c>
      <c r="S98" s="55">
        <v>2</v>
      </c>
      <c r="T98" s="56">
        <f>S98*H98</f>
        <v>15.916</v>
      </c>
      <c r="AR98" s="13" t="s">
        <v>83</v>
      </c>
      <c r="AT98" s="13" t="s">
        <v>78</v>
      </c>
      <c r="AU98" s="13" t="s">
        <v>29</v>
      </c>
      <c r="AY98" s="13" t="s">
        <v>76</v>
      </c>
      <c r="BE98" s="57">
        <f>IF(N98="základní",J98,0)</f>
        <v>0</v>
      </c>
      <c r="BF98" s="57">
        <f>IF(N98="snížená",J98,0)</f>
        <v>0</v>
      </c>
      <c r="BG98" s="57">
        <f>IF(N98="zákl. přenesená",J98,0)</f>
        <v>0</v>
      </c>
      <c r="BH98" s="57">
        <f>IF(N98="sníž. přenesená",J98,0)</f>
        <v>0</v>
      </c>
      <c r="BI98" s="57">
        <f>IF(N98="nulová",J98,0)</f>
        <v>0</v>
      </c>
      <c r="BJ98" s="13" t="s">
        <v>28</v>
      </c>
      <c r="BK98" s="57">
        <f>ROUND(I98*H98,2)</f>
        <v>0</v>
      </c>
      <c r="BL98" s="13" t="s">
        <v>83</v>
      </c>
      <c r="BM98" s="13" t="s">
        <v>128</v>
      </c>
    </row>
    <row r="99" spans="1:47" s="1" customFormat="1" ht="12">
      <c r="A99" s="96"/>
      <c r="B99" s="100"/>
      <c r="C99" s="96"/>
      <c r="D99" s="179" t="s">
        <v>85</v>
      </c>
      <c r="E99" s="96"/>
      <c r="F99" s="180" t="s">
        <v>129</v>
      </c>
      <c r="G99" s="96"/>
      <c r="H99" s="96"/>
      <c r="I99" s="26"/>
      <c r="J99" s="96"/>
      <c r="L99" s="14"/>
      <c r="M99" s="58"/>
      <c r="N99" s="18"/>
      <c r="O99" s="18"/>
      <c r="P99" s="18"/>
      <c r="Q99" s="18"/>
      <c r="R99" s="18"/>
      <c r="S99" s="18"/>
      <c r="T99" s="19"/>
      <c r="AT99" s="13" t="s">
        <v>85</v>
      </c>
      <c r="AU99" s="13" t="s">
        <v>29</v>
      </c>
    </row>
    <row r="100" spans="1:51" s="10" customFormat="1" ht="12">
      <c r="A100" s="181"/>
      <c r="B100" s="182"/>
      <c r="C100" s="181"/>
      <c r="D100" s="179" t="s">
        <v>87</v>
      </c>
      <c r="E100" s="183" t="s">
        <v>0</v>
      </c>
      <c r="F100" s="184" t="s">
        <v>130</v>
      </c>
      <c r="G100" s="181"/>
      <c r="H100" s="185">
        <v>1.28</v>
      </c>
      <c r="I100" s="61"/>
      <c r="J100" s="181"/>
      <c r="L100" s="59"/>
      <c r="M100" s="62"/>
      <c r="N100" s="63"/>
      <c r="O100" s="63"/>
      <c r="P100" s="63"/>
      <c r="Q100" s="63"/>
      <c r="R100" s="63"/>
      <c r="S100" s="63"/>
      <c r="T100" s="64"/>
      <c r="AT100" s="60" t="s">
        <v>87</v>
      </c>
      <c r="AU100" s="60" t="s">
        <v>29</v>
      </c>
      <c r="AV100" s="10" t="s">
        <v>29</v>
      </c>
      <c r="AW100" s="10" t="s">
        <v>12</v>
      </c>
      <c r="AX100" s="10" t="s">
        <v>24</v>
      </c>
      <c r="AY100" s="60" t="s">
        <v>76</v>
      </c>
    </row>
    <row r="101" spans="1:51" s="10" customFormat="1" ht="12">
      <c r="A101" s="181"/>
      <c r="B101" s="182"/>
      <c r="C101" s="181"/>
      <c r="D101" s="179" t="s">
        <v>87</v>
      </c>
      <c r="E101" s="183" t="s">
        <v>0</v>
      </c>
      <c r="F101" s="184" t="s">
        <v>131</v>
      </c>
      <c r="G101" s="181"/>
      <c r="H101" s="185">
        <v>6.678</v>
      </c>
      <c r="I101" s="61"/>
      <c r="J101" s="181"/>
      <c r="L101" s="59"/>
      <c r="M101" s="62"/>
      <c r="N101" s="63"/>
      <c r="O101" s="63"/>
      <c r="P101" s="63"/>
      <c r="Q101" s="63"/>
      <c r="R101" s="63"/>
      <c r="S101" s="63"/>
      <c r="T101" s="64"/>
      <c r="AT101" s="60" t="s">
        <v>87</v>
      </c>
      <c r="AU101" s="60" t="s">
        <v>29</v>
      </c>
      <c r="AV101" s="10" t="s">
        <v>29</v>
      </c>
      <c r="AW101" s="10" t="s">
        <v>12</v>
      </c>
      <c r="AX101" s="10" t="s">
        <v>24</v>
      </c>
      <c r="AY101" s="60" t="s">
        <v>76</v>
      </c>
    </row>
    <row r="102" spans="1:51" s="11" customFormat="1" ht="12">
      <c r="A102" s="186"/>
      <c r="B102" s="187"/>
      <c r="C102" s="186"/>
      <c r="D102" s="179" t="s">
        <v>87</v>
      </c>
      <c r="E102" s="188" t="s">
        <v>0</v>
      </c>
      <c r="F102" s="189" t="s">
        <v>99</v>
      </c>
      <c r="G102" s="186"/>
      <c r="H102" s="190">
        <v>7.958</v>
      </c>
      <c r="I102" s="67"/>
      <c r="J102" s="186"/>
      <c r="L102" s="65"/>
      <c r="M102" s="68"/>
      <c r="N102" s="69"/>
      <c r="O102" s="69"/>
      <c r="P102" s="69"/>
      <c r="Q102" s="69"/>
      <c r="R102" s="69"/>
      <c r="S102" s="69"/>
      <c r="T102" s="70"/>
      <c r="AT102" s="66" t="s">
        <v>87</v>
      </c>
      <c r="AU102" s="66" t="s">
        <v>29</v>
      </c>
      <c r="AV102" s="11" t="s">
        <v>83</v>
      </c>
      <c r="AW102" s="11" t="s">
        <v>12</v>
      </c>
      <c r="AX102" s="11" t="s">
        <v>28</v>
      </c>
      <c r="AY102" s="66" t="s">
        <v>76</v>
      </c>
    </row>
    <row r="103" spans="1:65" s="1" customFormat="1" ht="16.5" customHeight="1">
      <c r="A103" s="96"/>
      <c r="B103" s="100"/>
      <c r="C103" s="173" t="s">
        <v>132</v>
      </c>
      <c r="D103" s="173" t="s">
        <v>78</v>
      </c>
      <c r="E103" s="174" t="s">
        <v>133</v>
      </c>
      <c r="F103" s="175" t="s">
        <v>134</v>
      </c>
      <c r="G103" s="176" t="s">
        <v>91</v>
      </c>
      <c r="H103" s="177">
        <v>2.619</v>
      </c>
      <c r="I103" s="52"/>
      <c r="J103" s="178">
        <f>ROUND(I103*H103,2)</f>
        <v>0</v>
      </c>
      <c r="K103" s="51" t="s">
        <v>82</v>
      </c>
      <c r="L103" s="14"/>
      <c r="M103" s="53" t="s">
        <v>0</v>
      </c>
      <c r="N103" s="54" t="s">
        <v>15</v>
      </c>
      <c r="O103" s="18"/>
      <c r="P103" s="55">
        <f>O103*H103</f>
        <v>0</v>
      </c>
      <c r="Q103" s="55">
        <v>0</v>
      </c>
      <c r="R103" s="55">
        <f>Q103*H103</f>
        <v>0</v>
      </c>
      <c r="S103" s="55">
        <v>2.4</v>
      </c>
      <c r="T103" s="56">
        <f>S103*H103</f>
        <v>6.2856000000000005</v>
      </c>
      <c r="AR103" s="13" t="s">
        <v>83</v>
      </c>
      <c r="AT103" s="13" t="s">
        <v>78</v>
      </c>
      <c r="AU103" s="13" t="s">
        <v>29</v>
      </c>
      <c r="AY103" s="13" t="s">
        <v>76</v>
      </c>
      <c r="BE103" s="57">
        <f>IF(N103="základní",J103,0)</f>
        <v>0</v>
      </c>
      <c r="BF103" s="57">
        <f>IF(N103="snížená",J103,0)</f>
        <v>0</v>
      </c>
      <c r="BG103" s="57">
        <f>IF(N103="zákl. přenesená",J103,0)</f>
        <v>0</v>
      </c>
      <c r="BH103" s="57">
        <f>IF(N103="sníž. přenesená",J103,0)</f>
        <v>0</v>
      </c>
      <c r="BI103" s="57">
        <f>IF(N103="nulová",J103,0)</f>
        <v>0</v>
      </c>
      <c r="BJ103" s="13" t="s">
        <v>28</v>
      </c>
      <c r="BK103" s="57">
        <f>ROUND(I103*H103,2)</f>
        <v>0</v>
      </c>
      <c r="BL103" s="13" t="s">
        <v>83</v>
      </c>
      <c r="BM103" s="13" t="s">
        <v>135</v>
      </c>
    </row>
    <row r="104" spans="1:47" s="1" customFormat="1" ht="12">
      <c r="A104" s="96"/>
      <c r="B104" s="100"/>
      <c r="C104" s="96"/>
      <c r="D104" s="179" t="s">
        <v>85</v>
      </c>
      <c r="E104" s="96"/>
      <c r="F104" s="180" t="s">
        <v>136</v>
      </c>
      <c r="G104" s="96"/>
      <c r="H104" s="96"/>
      <c r="I104" s="26"/>
      <c r="J104" s="96"/>
      <c r="L104" s="14"/>
      <c r="M104" s="58"/>
      <c r="N104" s="18"/>
      <c r="O104" s="18"/>
      <c r="P104" s="18"/>
      <c r="Q104" s="18"/>
      <c r="R104" s="18"/>
      <c r="S104" s="18"/>
      <c r="T104" s="19"/>
      <c r="AT104" s="13" t="s">
        <v>85</v>
      </c>
      <c r="AU104" s="13" t="s">
        <v>29</v>
      </c>
    </row>
    <row r="105" spans="1:51" s="10" customFormat="1" ht="12">
      <c r="A105" s="181"/>
      <c r="B105" s="182"/>
      <c r="C105" s="181"/>
      <c r="D105" s="179" t="s">
        <v>87</v>
      </c>
      <c r="E105" s="183" t="s">
        <v>0</v>
      </c>
      <c r="F105" s="184" t="s">
        <v>137</v>
      </c>
      <c r="G105" s="181"/>
      <c r="H105" s="185">
        <v>2.619</v>
      </c>
      <c r="I105" s="61"/>
      <c r="J105" s="181"/>
      <c r="L105" s="59"/>
      <c r="M105" s="62"/>
      <c r="N105" s="63"/>
      <c r="O105" s="63"/>
      <c r="P105" s="63"/>
      <c r="Q105" s="63"/>
      <c r="R105" s="63"/>
      <c r="S105" s="63"/>
      <c r="T105" s="64"/>
      <c r="AT105" s="60" t="s">
        <v>87</v>
      </c>
      <c r="AU105" s="60" t="s">
        <v>29</v>
      </c>
      <c r="AV105" s="10" t="s">
        <v>29</v>
      </c>
      <c r="AW105" s="10" t="s">
        <v>12</v>
      </c>
      <c r="AX105" s="10" t="s">
        <v>28</v>
      </c>
      <c r="AY105" s="60" t="s">
        <v>76</v>
      </c>
    </row>
    <row r="106" spans="1:65" s="1" customFormat="1" ht="16.5" customHeight="1">
      <c r="A106" s="96"/>
      <c r="B106" s="100"/>
      <c r="C106" s="173" t="s">
        <v>138</v>
      </c>
      <c r="D106" s="173" t="s">
        <v>78</v>
      </c>
      <c r="E106" s="174" t="s">
        <v>139</v>
      </c>
      <c r="F106" s="175" t="s">
        <v>140</v>
      </c>
      <c r="G106" s="176" t="s">
        <v>91</v>
      </c>
      <c r="H106" s="177">
        <v>34.703</v>
      </c>
      <c r="I106" s="52"/>
      <c r="J106" s="178">
        <f>ROUND(I106*H106,2)</f>
        <v>0</v>
      </c>
      <c r="K106" s="51" t="s">
        <v>82</v>
      </c>
      <c r="L106" s="14"/>
      <c r="M106" s="53" t="s">
        <v>0</v>
      </c>
      <c r="N106" s="54" t="s">
        <v>15</v>
      </c>
      <c r="O106" s="18"/>
      <c r="P106" s="55">
        <f>O106*H106</f>
        <v>0</v>
      </c>
      <c r="Q106" s="55">
        <v>0</v>
      </c>
      <c r="R106" s="55">
        <f>Q106*H106</f>
        <v>0</v>
      </c>
      <c r="S106" s="55">
        <v>1.95</v>
      </c>
      <c r="T106" s="56">
        <f>S106*H106</f>
        <v>67.67085</v>
      </c>
      <c r="AR106" s="13" t="s">
        <v>83</v>
      </c>
      <c r="AT106" s="13" t="s">
        <v>78</v>
      </c>
      <c r="AU106" s="13" t="s">
        <v>29</v>
      </c>
      <c r="AY106" s="13" t="s">
        <v>76</v>
      </c>
      <c r="BE106" s="57">
        <f>IF(N106="základní",J106,0)</f>
        <v>0</v>
      </c>
      <c r="BF106" s="57">
        <f>IF(N106="snížená",J106,0)</f>
        <v>0</v>
      </c>
      <c r="BG106" s="57">
        <f>IF(N106="zákl. přenesená",J106,0)</f>
        <v>0</v>
      </c>
      <c r="BH106" s="57">
        <f>IF(N106="sníž. přenesená",J106,0)</f>
        <v>0</v>
      </c>
      <c r="BI106" s="57">
        <f>IF(N106="nulová",J106,0)</f>
        <v>0</v>
      </c>
      <c r="BJ106" s="13" t="s">
        <v>28</v>
      </c>
      <c r="BK106" s="57">
        <f>ROUND(I106*H106,2)</f>
        <v>0</v>
      </c>
      <c r="BL106" s="13" t="s">
        <v>83</v>
      </c>
      <c r="BM106" s="13" t="s">
        <v>141</v>
      </c>
    </row>
    <row r="107" spans="1:47" s="1" customFormat="1" ht="12">
      <c r="A107" s="96"/>
      <c r="B107" s="100"/>
      <c r="C107" s="96"/>
      <c r="D107" s="179" t="s">
        <v>85</v>
      </c>
      <c r="E107" s="96"/>
      <c r="F107" s="180" t="s">
        <v>142</v>
      </c>
      <c r="G107" s="96"/>
      <c r="H107" s="96"/>
      <c r="I107" s="26"/>
      <c r="J107" s="96"/>
      <c r="L107" s="14"/>
      <c r="M107" s="58"/>
      <c r="N107" s="18"/>
      <c r="O107" s="18"/>
      <c r="P107" s="18"/>
      <c r="Q107" s="18"/>
      <c r="R107" s="18"/>
      <c r="S107" s="18"/>
      <c r="T107" s="19"/>
      <c r="AT107" s="13" t="s">
        <v>85</v>
      </c>
      <c r="AU107" s="13" t="s">
        <v>29</v>
      </c>
    </row>
    <row r="108" spans="1:51" s="10" customFormat="1" ht="12">
      <c r="A108" s="181"/>
      <c r="B108" s="182"/>
      <c r="C108" s="181"/>
      <c r="D108" s="179" t="s">
        <v>87</v>
      </c>
      <c r="E108" s="183" t="s">
        <v>0</v>
      </c>
      <c r="F108" s="184" t="s">
        <v>143</v>
      </c>
      <c r="G108" s="181"/>
      <c r="H108" s="185">
        <v>3.168</v>
      </c>
      <c r="I108" s="61"/>
      <c r="J108" s="181"/>
      <c r="L108" s="59"/>
      <c r="M108" s="62"/>
      <c r="N108" s="63"/>
      <c r="O108" s="63"/>
      <c r="P108" s="63"/>
      <c r="Q108" s="63"/>
      <c r="R108" s="63"/>
      <c r="S108" s="63"/>
      <c r="T108" s="64"/>
      <c r="AT108" s="60" t="s">
        <v>87</v>
      </c>
      <c r="AU108" s="60" t="s">
        <v>29</v>
      </c>
      <c r="AV108" s="10" t="s">
        <v>29</v>
      </c>
      <c r="AW108" s="10" t="s">
        <v>12</v>
      </c>
      <c r="AX108" s="10" t="s">
        <v>24</v>
      </c>
      <c r="AY108" s="60" t="s">
        <v>76</v>
      </c>
    </row>
    <row r="109" spans="1:51" s="10" customFormat="1" ht="12">
      <c r="A109" s="181"/>
      <c r="B109" s="182"/>
      <c r="C109" s="181"/>
      <c r="D109" s="179" t="s">
        <v>87</v>
      </c>
      <c r="E109" s="183" t="s">
        <v>0</v>
      </c>
      <c r="F109" s="184" t="s">
        <v>144</v>
      </c>
      <c r="G109" s="181"/>
      <c r="H109" s="185">
        <v>31.535</v>
      </c>
      <c r="I109" s="61"/>
      <c r="J109" s="181"/>
      <c r="L109" s="59"/>
      <c r="M109" s="62"/>
      <c r="N109" s="63"/>
      <c r="O109" s="63"/>
      <c r="P109" s="63"/>
      <c r="Q109" s="63"/>
      <c r="R109" s="63"/>
      <c r="S109" s="63"/>
      <c r="T109" s="64"/>
      <c r="AT109" s="60" t="s">
        <v>87</v>
      </c>
      <c r="AU109" s="60" t="s">
        <v>29</v>
      </c>
      <c r="AV109" s="10" t="s">
        <v>29</v>
      </c>
      <c r="AW109" s="10" t="s">
        <v>12</v>
      </c>
      <c r="AX109" s="10" t="s">
        <v>24</v>
      </c>
      <c r="AY109" s="60" t="s">
        <v>76</v>
      </c>
    </row>
    <row r="110" spans="1:51" s="11" customFormat="1" ht="12">
      <c r="A110" s="186"/>
      <c r="B110" s="187"/>
      <c r="C110" s="186"/>
      <c r="D110" s="179" t="s">
        <v>87</v>
      </c>
      <c r="E110" s="188" t="s">
        <v>0</v>
      </c>
      <c r="F110" s="189" t="s">
        <v>99</v>
      </c>
      <c r="G110" s="186"/>
      <c r="H110" s="190">
        <v>34.703</v>
      </c>
      <c r="I110" s="67"/>
      <c r="J110" s="186"/>
      <c r="L110" s="65"/>
      <c r="M110" s="68"/>
      <c r="N110" s="69"/>
      <c r="O110" s="69"/>
      <c r="P110" s="69"/>
      <c r="Q110" s="69"/>
      <c r="R110" s="69"/>
      <c r="S110" s="69"/>
      <c r="T110" s="70"/>
      <c r="AT110" s="66" t="s">
        <v>87</v>
      </c>
      <c r="AU110" s="66" t="s">
        <v>29</v>
      </c>
      <c r="AV110" s="11" t="s">
        <v>83</v>
      </c>
      <c r="AW110" s="11" t="s">
        <v>12</v>
      </c>
      <c r="AX110" s="11" t="s">
        <v>28</v>
      </c>
      <c r="AY110" s="66" t="s">
        <v>76</v>
      </c>
    </row>
    <row r="111" spans="1:65" s="1" customFormat="1" ht="16.5" customHeight="1">
      <c r="A111" s="96"/>
      <c r="B111" s="100"/>
      <c r="C111" s="173" t="s">
        <v>123</v>
      </c>
      <c r="D111" s="173" t="s">
        <v>78</v>
      </c>
      <c r="E111" s="174" t="s">
        <v>145</v>
      </c>
      <c r="F111" s="175" t="s">
        <v>146</v>
      </c>
      <c r="G111" s="176" t="s">
        <v>91</v>
      </c>
      <c r="H111" s="177">
        <v>11.645</v>
      </c>
      <c r="I111" s="52"/>
      <c r="J111" s="178">
        <f>ROUND(I111*H111,2)</f>
        <v>0</v>
      </c>
      <c r="K111" s="51" t="s">
        <v>82</v>
      </c>
      <c r="L111" s="14"/>
      <c r="M111" s="53" t="s">
        <v>0</v>
      </c>
      <c r="N111" s="54" t="s">
        <v>15</v>
      </c>
      <c r="O111" s="18"/>
      <c r="P111" s="55">
        <f>O111*H111</f>
        <v>0</v>
      </c>
      <c r="Q111" s="55">
        <v>0</v>
      </c>
      <c r="R111" s="55">
        <f>Q111*H111</f>
        <v>0</v>
      </c>
      <c r="S111" s="55">
        <v>2.2</v>
      </c>
      <c r="T111" s="56">
        <f>S111*H111</f>
        <v>25.619</v>
      </c>
      <c r="AR111" s="13" t="s">
        <v>83</v>
      </c>
      <c r="AT111" s="13" t="s">
        <v>78</v>
      </c>
      <c r="AU111" s="13" t="s">
        <v>29</v>
      </c>
      <c r="AY111" s="13" t="s">
        <v>76</v>
      </c>
      <c r="BE111" s="57">
        <f>IF(N111="základní",J111,0)</f>
        <v>0</v>
      </c>
      <c r="BF111" s="57">
        <f>IF(N111="snížená",J111,0)</f>
        <v>0</v>
      </c>
      <c r="BG111" s="57">
        <f>IF(N111="zákl. přenesená",J111,0)</f>
        <v>0</v>
      </c>
      <c r="BH111" s="57">
        <f>IF(N111="sníž. přenesená",J111,0)</f>
        <v>0</v>
      </c>
      <c r="BI111" s="57">
        <f>IF(N111="nulová",J111,0)</f>
        <v>0</v>
      </c>
      <c r="BJ111" s="13" t="s">
        <v>28</v>
      </c>
      <c r="BK111" s="57">
        <f>ROUND(I111*H111,2)</f>
        <v>0</v>
      </c>
      <c r="BL111" s="13" t="s">
        <v>83</v>
      </c>
      <c r="BM111" s="13" t="s">
        <v>147</v>
      </c>
    </row>
    <row r="112" spans="1:47" s="1" customFormat="1" ht="12">
      <c r="A112" s="96"/>
      <c r="B112" s="100"/>
      <c r="C112" s="96"/>
      <c r="D112" s="179" t="s">
        <v>85</v>
      </c>
      <c r="E112" s="96"/>
      <c r="F112" s="180" t="s">
        <v>148</v>
      </c>
      <c r="G112" s="96"/>
      <c r="H112" s="96"/>
      <c r="I112" s="26"/>
      <c r="J112" s="96"/>
      <c r="L112" s="14"/>
      <c r="M112" s="58"/>
      <c r="N112" s="18"/>
      <c r="O112" s="18"/>
      <c r="P112" s="18"/>
      <c r="Q112" s="18"/>
      <c r="R112" s="18"/>
      <c r="S112" s="18"/>
      <c r="T112" s="19"/>
      <c r="AT112" s="13" t="s">
        <v>85</v>
      </c>
      <c r="AU112" s="13" t="s">
        <v>29</v>
      </c>
    </row>
    <row r="113" spans="1:51" s="10" customFormat="1" ht="12">
      <c r="A113" s="181"/>
      <c r="B113" s="182"/>
      <c r="C113" s="181"/>
      <c r="D113" s="179" t="s">
        <v>87</v>
      </c>
      <c r="E113" s="183" t="s">
        <v>0</v>
      </c>
      <c r="F113" s="184" t="s">
        <v>149</v>
      </c>
      <c r="G113" s="181"/>
      <c r="H113" s="185">
        <v>0.64</v>
      </c>
      <c r="I113" s="61"/>
      <c r="J113" s="181"/>
      <c r="L113" s="59"/>
      <c r="M113" s="62"/>
      <c r="N113" s="63"/>
      <c r="O113" s="63"/>
      <c r="P113" s="63"/>
      <c r="Q113" s="63"/>
      <c r="R113" s="63"/>
      <c r="S113" s="63"/>
      <c r="T113" s="64"/>
      <c r="AT113" s="60" t="s">
        <v>87</v>
      </c>
      <c r="AU113" s="60" t="s">
        <v>29</v>
      </c>
      <c r="AV113" s="10" t="s">
        <v>29</v>
      </c>
      <c r="AW113" s="10" t="s">
        <v>12</v>
      </c>
      <c r="AX113" s="10" t="s">
        <v>24</v>
      </c>
      <c r="AY113" s="60" t="s">
        <v>76</v>
      </c>
    </row>
    <row r="114" spans="1:51" s="10" customFormat="1" ht="12">
      <c r="A114" s="181"/>
      <c r="B114" s="182"/>
      <c r="C114" s="181"/>
      <c r="D114" s="179" t="s">
        <v>87</v>
      </c>
      <c r="E114" s="183" t="s">
        <v>0</v>
      </c>
      <c r="F114" s="184" t="s">
        <v>150</v>
      </c>
      <c r="G114" s="181"/>
      <c r="H114" s="185">
        <v>11.005</v>
      </c>
      <c r="I114" s="61"/>
      <c r="J114" s="181"/>
      <c r="L114" s="59"/>
      <c r="M114" s="62"/>
      <c r="N114" s="63"/>
      <c r="O114" s="63"/>
      <c r="P114" s="63"/>
      <c r="Q114" s="63"/>
      <c r="R114" s="63"/>
      <c r="S114" s="63"/>
      <c r="T114" s="64"/>
      <c r="AT114" s="60" t="s">
        <v>87</v>
      </c>
      <c r="AU114" s="60" t="s">
        <v>29</v>
      </c>
      <c r="AV114" s="10" t="s">
        <v>29</v>
      </c>
      <c r="AW114" s="10" t="s">
        <v>12</v>
      </c>
      <c r="AX114" s="10" t="s">
        <v>24</v>
      </c>
      <c r="AY114" s="60" t="s">
        <v>76</v>
      </c>
    </row>
    <row r="115" spans="1:51" s="11" customFormat="1" ht="12">
      <c r="A115" s="186"/>
      <c r="B115" s="187"/>
      <c r="C115" s="186"/>
      <c r="D115" s="179" t="s">
        <v>87</v>
      </c>
      <c r="E115" s="188" t="s">
        <v>0</v>
      </c>
      <c r="F115" s="189" t="s">
        <v>99</v>
      </c>
      <c r="G115" s="186"/>
      <c r="H115" s="190">
        <v>11.645</v>
      </c>
      <c r="I115" s="67"/>
      <c r="J115" s="186"/>
      <c r="L115" s="65"/>
      <c r="M115" s="68"/>
      <c r="N115" s="69"/>
      <c r="O115" s="69"/>
      <c r="P115" s="69"/>
      <c r="Q115" s="69"/>
      <c r="R115" s="69"/>
      <c r="S115" s="69"/>
      <c r="T115" s="70"/>
      <c r="AT115" s="66" t="s">
        <v>87</v>
      </c>
      <c r="AU115" s="66" t="s">
        <v>29</v>
      </c>
      <c r="AV115" s="11" t="s">
        <v>83</v>
      </c>
      <c r="AW115" s="11" t="s">
        <v>12</v>
      </c>
      <c r="AX115" s="11" t="s">
        <v>28</v>
      </c>
      <c r="AY115" s="66" t="s">
        <v>76</v>
      </c>
    </row>
    <row r="116" spans="1:65" s="1" customFormat="1" ht="16.5" customHeight="1">
      <c r="A116" s="96"/>
      <c r="B116" s="100"/>
      <c r="C116" s="173" t="s">
        <v>151</v>
      </c>
      <c r="D116" s="173" t="s">
        <v>78</v>
      </c>
      <c r="E116" s="174" t="s">
        <v>152</v>
      </c>
      <c r="F116" s="175" t="s">
        <v>153</v>
      </c>
      <c r="G116" s="176" t="s">
        <v>91</v>
      </c>
      <c r="H116" s="177">
        <v>2.79</v>
      </c>
      <c r="I116" s="52"/>
      <c r="J116" s="178">
        <f>ROUND(I116*H116,2)</f>
        <v>0</v>
      </c>
      <c r="K116" s="51" t="s">
        <v>82</v>
      </c>
      <c r="L116" s="14"/>
      <c r="M116" s="53" t="s">
        <v>0</v>
      </c>
      <c r="N116" s="54" t="s">
        <v>15</v>
      </c>
      <c r="O116" s="18"/>
      <c r="P116" s="55">
        <f>O116*H116</f>
        <v>0</v>
      </c>
      <c r="Q116" s="55">
        <v>0</v>
      </c>
      <c r="R116" s="55">
        <f>Q116*H116</f>
        <v>0</v>
      </c>
      <c r="S116" s="55">
        <v>2.4</v>
      </c>
      <c r="T116" s="56">
        <f>S116*H116</f>
        <v>6.696</v>
      </c>
      <c r="AR116" s="13" t="s">
        <v>83</v>
      </c>
      <c r="AT116" s="13" t="s">
        <v>78</v>
      </c>
      <c r="AU116" s="13" t="s">
        <v>29</v>
      </c>
      <c r="AY116" s="13" t="s">
        <v>76</v>
      </c>
      <c r="BE116" s="57">
        <f>IF(N116="základní",J116,0)</f>
        <v>0</v>
      </c>
      <c r="BF116" s="57">
        <f>IF(N116="snížená",J116,0)</f>
        <v>0</v>
      </c>
      <c r="BG116" s="57">
        <f>IF(N116="zákl. přenesená",J116,0)</f>
        <v>0</v>
      </c>
      <c r="BH116" s="57">
        <f>IF(N116="sníž. přenesená",J116,0)</f>
        <v>0</v>
      </c>
      <c r="BI116" s="57">
        <f>IF(N116="nulová",J116,0)</f>
        <v>0</v>
      </c>
      <c r="BJ116" s="13" t="s">
        <v>28</v>
      </c>
      <c r="BK116" s="57">
        <f>ROUND(I116*H116,2)</f>
        <v>0</v>
      </c>
      <c r="BL116" s="13" t="s">
        <v>83</v>
      </c>
      <c r="BM116" s="13" t="s">
        <v>154</v>
      </c>
    </row>
    <row r="117" spans="1:47" s="1" customFormat="1" ht="12">
      <c r="A117" s="96"/>
      <c r="B117" s="100"/>
      <c r="C117" s="96"/>
      <c r="D117" s="179" t="s">
        <v>85</v>
      </c>
      <c r="E117" s="96"/>
      <c r="F117" s="180" t="s">
        <v>155</v>
      </c>
      <c r="G117" s="96"/>
      <c r="H117" s="96"/>
      <c r="I117" s="26"/>
      <c r="J117" s="96"/>
      <c r="L117" s="14"/>
      <c r="M117" s="58"/>
      <c r="N117" s="18"/>
      <c r="O117" s="18"/>
      <c r="P117" s="18"/>
      <c r="Q117" s="18"/>
      <c r="R117" s="18"/>
      <c r="S117" s="18"/>
      <c r="T117" s="19"/>
      <c r="AT117" s="13" t="s">
        <v>85</v>
      </c>
      <c r="AU117" s="13" t="s">
        <v>29</v>
      </c>
    </row>
    <row r="118" spans="1:51" s="10" customFormat="1" ht="12">
      <c r="A118" s="181"/>
      <c r="B118" s="182"/>
      <c r="C118" s="181"/>
      <c r="D118" s="179" t="s">
        <v>87</v>
      </c>
      <c r="E118" s="183" t="s">
        <v>0</v>
      </c>
      <c r="F118" s="184" t="s">
        <v>156</v>
      </c>
      <c r="G118" s="181"/>
      <c r="H118" s="185">
        <v>2.79</v>
      </c>
      <c r="I118" s="61"/>
      <c r="J118" s="181"/>
      <c r="L118" s="59"/>
      <c r="M118" s="62"/>
      <c r="N118" s="63"/>
      <c r="O118" s="63"/>
      <c r="P118" s="63"/>
      <c r="Q118" s="63"/>
      <c r="R118" s="63"/>
      <c r="S118" s="63"/>
      <c r="T118" s="64"/>
      <c r="AT118" s="60" t="s">
        <v>87</v>
      </c>
      <c r="AU118" s="60" t="s">
        <v>29</v>
      </c>
      <c r="AV118" s="10" t="s">
        <v>29</v>
      </c>
      <c r="AW118" s="10" t="s">
        <v>12</v>
      </c>
      <c r="AX118" s="10" t="s">
        <v>28</v>
      </c>
      <c r="AY118" s="60" t="s">
        <v>76</v>
      </c>
    </row>
    <row r="119" spans="1:65" s="1" customFormat="1" ht="16.5" customHeight="1">
      <c r="A119" s="96"/>
      <c r="B119" s="100"/>
      <c r="C119" s="173" t="s">
        <v>157</v>
      </c>
      <c r="D119" s="173" t="s">
        <v>78</v>
      </c>
      <c r="E119" s="174" t="s">
        <v>158</v>
      </c>
      <c r="F119" s="175" t="s">
        <v>159</v>
      </c>
      <c r="G119" s="176" t="s">
        <v>160</v>
      </c>
      <c r="H119" s="177">
        <v>7.4</v>
      </c>
      <c r="I119" s="52"/>
      <c r="J119" s="178">
        <f>ROUND(I119*H119,2)</f>
        <v>0</v>
      </c>
      <c r="K119" s="51" t="s">
        <v>82</v>
      </c>
      <c r="L119" s="14"/>
      <c r="M119" s="53" t="s">
        <v>0</v>
      </c>
      <c r="N119" s="54" t="s">
        <v>15</v>
      </c>
      <c r="O119" s="18"/>
      <c r="P119" s="55">
        <f>O119*H119</f>
        <v>0</v>
      </c>
      <c r="Q119" s="55">
        <v>0</v>
      </c>
      <c r="R119" s="55">
        <f>Q119*H119</f>
        <v>0</v>
      </c>
      <c r="S119" s="55">
        <v>0.07</v>
      </c>
      <c r="T119" s="56">
        <f>S119*H119</f>
        <v>0.5180000000000001</v>
      </c>
      <c r="AR119" s="13" t="s">
        <v>83</v>
      </c>
      <c r="AT119" s="13" t="s">
        <v>78</v>
      </c>
      <c r="AU119" s="13" t="s">
        <v>29</v>
      </c>
      <c r="AY119" s="13" t="s">
        <v>76</v>
      </c>
      <c r="BE119" s="57">
        <f>IF(N119="základní",J119,0)</f>
        <v>0</v>
      </c>
      <c r="BF119" s="57">
        <f>IF(N119="snížená",J119,0)</f>
        <v>0</v>
      </c>
      <c r="BG119" s="57">
        <f>IF(N119="zákl. přenesená",J119,0)</f>
        <v>0</v>
      </c>
      <c r="BH119" s="57">
        <f>IF(N119="sníž. přenesená",J119,0)</f>
        <v>0</v>
      </c>
      <c r="BI119" s="57">
        <f>IF(N119="nulová",J119,0)</f>
        <v>0</v>
      </c>
      <c r="BJ119" s="13" t="s">
        <v>28</v>
      </c>
      <c r="BK119" s="57">
        <f>ROUND(I119*H119,2)</f>
        <v>0</v>
      </c>
      <c r="BL119" s="13" t="s">
        <v>83</v>
      </c>
      <c r="BM119" s="13" t="s">
        <v>161</v>
      </c>
    </row>
    <row r="120" spans="1:47" s="1" customFormat="1" ht="12">
      <c r="A120" s="96"/>
      <c r="B120" s="100"/>
      <c r="C120" s="96"/>
      <c r="D120" s="179" t="s">
        <v>85</v>
      </c>
      <c r="E120" s="96"/>
      <c r="F120" s="180" t="s">
        <v>159</v>
      </c>
      <c r="G120" s="96"/>
      <c r="H120" s="96"/>
      <c r="I120" s="26"/>
      <c r="J120" s="96"/>
      <c r="L120" s="14"/>
      <c r="M120" s="58"/>
      <c r="N120" s="18"/>
      <c r="O120" s="18"/>
      <c r="P120" s="18"/>
      <c r="Q120" s="18"/>
      <c r="R120" s="18"/>
      <c r="S120" s="18"/>
      <c r="T120" s="19"/>
      <c r="AT120" s="13" t="s">
        <v>85</v>
      </c>
      <c r="AU120" s="13" t="s">
        <v>29</v>
      </c>
    </row>
    <row r="121" spans="1:51" s="10" customFormat="1" ht="12">
      <c r="A121" s="181"/>
      <c r="B121" s="182"/>
      <c r="C121" s="181"/>
      <c r="D121" s="179" t="s">
        <v>87</v>
      </c>
      <c r="E121" s="183" t="s">
        <v>0</v>
      </c>
      <c r="F121" s="184" t="s">
        <v>162</v>
      </c>
      <c r="G121" s="181"/>
      <c r="H121" s="185">
        <v>7.4</v>
      </c>
      <c r="I121" s="61"/>
      <c r="J121" s="181"/>
      <c r="L121" s="59"/>
      <c r="M121" s="62"/>
      <c r="N121" s="63"/>
      <c r="O121" s="63"/>
      <c r="P121" s="63"/>
      <c r="Q121" s="63"/>
      <c r="R121" s="63"/>
      <c r="S121" s="63"/>
      <c r="T121" s="64"/>
      <c r="AT121" s="60" t="s">
        <v>87</v>
      </c>
      <c r="AU121" s="60" t="s">
        <v>29</v>
      </c>
      <c r="AV121" s="10" t="s">
        <v>29</v>
      </c>
      <c r="AW121" s="10" t="s">
        <v>12</v>
      </c>
      <c r="AX121" s="10" t="s">
        <v>28</v>
      </c>
      <c r="AY121" s="60" t="s">
        <v>76</v>
      </c>
    </row>
    <row r="122" spans="1:65" s="1" customFormat="1" ht="16.5" customHeight="1">
      <c r="A122" s="96"/>
      <c r="B122" s="100"/>
      <c r="C122" s="173" t="s">
        <v>163</v>
      </c>
      <c r="D122" s="173" t="s">
        <v>78</v>
      </c>
      <c r="E122" s="174" t="s">
        <v>164</v>
      </c>
      <c r="F122" s="175" t="s">
        <v>165</v>
      </c>
      <c r="G122" s="176" t="s">
        <v>91</v>
      </c>
      <c r="H122" s="177">
        <v>6.721</v>
      </c>
      <c r="I122" s="52"/>
      <c r="J122" s="178">
        <f>ROUND(I122*H122,2)</f>
        <v>0</v>
      </c>
      <c r="K122" s="51" t="s">
        <v>82</v>
      </c>
      <c r="L122" s="14"/>
      <c r="M122" s="53" t="s">
        <v>0</v>
      </c>
      <c r="N122" s="54" t="s">
        <v>15</v>
      </c>
      <c r="O122" s="18"/>
      <c r="P122" s="55">
        <f>O122*H122</f>
        <v>0</v>
      </c>
      <c r="Q122" s="55">
        <v>0</v>
      </c>
      <c r="R122" s="55">
        <f>Q122*H122</f>
        <v>0</v>
      </c>
      <c r="S122" s="55">
        <v>2.4</v>
      </c>
      <c r="T122" s="56">
        <f>S122*H122</f>
        <v>16.130399999999998</v>
      </c>
      <c r="AR122" s="13" t="s">
        <v>83</v>
      </c>
      <c r="AT122" s="13" t="s">
        <v>78</v>
      </c>
      <c r="AU122" s="13" t="s">
        <v>29</v>
      </c>
      <c r="AY122" s="13" t="s">
        <v>76</v>
      </c>
      <c r="BE122" s="57">
        <f>IF(N122="základní",J122,0)</f>
        <v>0</v>
      </c>
      <c r="BF122" s="57">
        <f>IF(N122="snížená",J122,0)</f>
        <v>0</v>
      </c>
      <c r="BG122" s="57">
        <f>IF(N122="zákl. přenesená",J122,0)</f>
        <v>0</v>
      </c>
      <c r="BH122" s="57">
        <f>IF(N122="sníž. přenesená",J122,0)</f>
        <v>0</v>
      </c>
      <c r="BI122" s="57">
        <f>IF(N122="nulová",J122,0)</f>
        <v>0</v>
      </c>
      <c r="BJ122" s="13" t="s">
        <v>28</v>
      </c>
      <c r="BK122" s="57">
        <f>ROUND(I122*H122,2)</f>
        <v>0</v>
      </c>
      <c r="BL122" s="13" t="s">
        <v>83</v>
      </c>
      <c r="BM122" s="13" t="s">
        <v>166</v>
      </c>
    </row>
    <row r="123" spans="1:47" s="1" customFormat="1" ht="12">
      <c r="A123" s="96"/>
      <c r="B123" s="100"/>
      <c r="C123" s="96"/>
      <c r="D123" s="179" t="s">
        <v>85</v>
      </c>
      <c r="E123" s="96"/>
      <c r="F123" s="180" t="s">
        <v>167</v>
      </c>
      <c r="G123" s="96"/>
      <c r="H123" s="96"/>
      <c r="I123" s="26"/>
      <c r="J123" s="96"/>
      <c r="L123" s="14"/>
      <c r="M123" s="58"/>
      <c r="N123" s="18"/>
      <c r="O123" s="18"/>
      <c r="P123" s="18"/>
      <c r="Q123" s="18"/>
      <c r="R123" s="18"/>
      <c r="S123" s="18"/>
      <c r="T123" s="19"/>
      <c r="AT123" s="13" t="s">
        <v>85</v>
      </c>
      <c r="AU123" s="13" t="s">
        <v>29</v>
      </c>
    </row>
    <row r="124" spans="1:51" s="10" customFormat="1" ht="12">
      <c r="A124" s="181"/>
      <c r="B124" s="182"/>
      <c r="C124" s="181"/>
      <c r="D124" s="179" t="s">
        <v>87</v>
      </c>
      <c r="E124" s="183" t="s">
        <v>0</v>
      </c>
      <c r="F124" s="184" t="s">
        <v>168</v>
      </c>
      <c r="G124" s="181"/>
      <c r="H124" s="185">
        <v>0.8</v>
      </c>
      <c r="I124" s="61"/>
      <c r="J124" s="181"/>
      <c r="L124" s="59"/>
      <c r="M124" s="62"/>
      <c r="N124" s="63"/>
      <c r="O124" s="63"/>
      <c r="P124" s="63"/>
      <c r="Q124" s="63"/>
      <c r="R124" s="63"/>
      <c r="S124" s="63"/>
      <c r="T124" s="64"/>
      <c r="AT124" s="60" t="s">
        <v>87</v>
      </c>
      <c r="AU124" s="60" t="s">
        <v>29</v>
      </c>
      <c r="AV124" s="10" t="s">
        <v>29</v>
      </c>
      <c r="AW124" s="10" t="s">
        <v>12</v>
      </c>
      <c r="AX124" s="10" t="s">
        <v>24</v>
      </c>
      <c r="AY124" s="60" t="s">
        <v>76</v>
      </c>
    </row>
    <row r="125" spans="1:51" s="10" customFormat="1" ht="12">
      <c r="A125" s="181"/>
      <c r="B125" s="182"/>
      <c r="C125" s="181"/>
      <c r="D125" s="179" t="s">
        <v>87</v>
      </c>
      <c r="E125" s="183" t="s">
        <v>0</v>
      </c>
      <c r="F125" s="184" t="s">
        <v>169</v>
      </c>
      <c r="G125" s="181"/>
      <c r="H125" s="185">
        <v>4.182</v>
      </c>
      <c r="I125" s="61"/>
      <c r="J125" s="181"/>
      <c r="L125" s="59"/>
      <c r="M125" s="62"/>
      <c r="N125" s="63"/>
      <c r="O125" s="63"/>
      <c r="P125" s="63"/>
      <c r="Q125" s="63"/>
      <c r="R125" s="63"/>
      <c r="S125" s="63"/>
      <c r="T125" s="64"/>
      <c r="AT125" s="60" t="s">
        <v>87</v>
      </c>
      <c r="AU125" s="60" t="s">
        <v>29</v>
      </c>
      <c r="AV125" s="10" t="s">
        <v>29</v>
      </c>
      <c r="AW125" s="10" t="s">
        <v>12</v>
      </c>
      <c r="AX125" s="10" t="s">
        <v>24</v>
      </c>
      <c r="AY125" s="60" t="s">
        <v>76</v>
      </c>
    </row>
    <row r="126" spans="1:51" s="10" customFormat="1" ht="12">
      <c r="A126" s="181"/>
      <c r="B126" s="182"/>
      <c r="C126" s="181"/>
      <c r="D126" s="179" t="s">
        <v>87</v>
      </c>
      <c r="E126" s="183" t="s">
        <v>0</v>
      </c>
      <c r="F126" s="184" t="s">
        <v>170</v>
      </c>
      <c r="G126" s="181"/>
      <c r="H126" s="185">
        <v>1.739</v>
      </c>
      <c r="I126" s="61"/>
      <c r="J126" s="181"/>
      <c r="L126" s="59"/>
      <c r="M126" s="62"/>
      <c r="N126" s="63"/>
      <c r="O126" s="63"/>
      <c r="P126" s="63"/>
      <c r="Q126" s="63"/>
      <c r="R126" s="63"/>
      <c r="S126" s="63"/>
      <c r="T126" s="64"/>
      <c r="AT126" s="60" t="s">
        <v>87</v>
      </c>
      <c r="AU126" s="60" t="s">
        <v>29</v>
      </c>
      <c r="AV126" s="10" t="s">
        <v>29</v>
      </c>
      <c r="AW126" s="10" t="s">
        <v>12</v>
      </c>
      <c r="AX126" s="10" t="s">
        <v>24</v>
      </c>
      <c r="AY126" s="60" t="s">
        <v>76</v>
      </c>
    </row>
    <row r="127" spans="1:51" s="11" customFormat="1" ht="12">
      <c r="A127" s="186"/>
      <c r="B127" s="187"/>
      <c r="C127" s="186"/>
      <c r="D127" s="179" t="s">
        <v>87</v>
      </c>
      <c r="E127" s="188" t="s">
        <v>0</v>
      </c>
      <c r="F127" s="189" t="s">
        <v>99</v>
      </c>
      <c r="G127" s="186"/>
      <c r="H127" s="190">
        <v>6.721</v>
      </c>
      <c r="I127" s="67"/>
      <c r="J127" s="186"/>
      <c r="L127" s="65"/>
      <c r="M127" s="68"/>
      <c r="N127" s="69"/>
      <c r="O127" s="69"/>
      <c r="P127" s="69"/>
      <c r="Q127" s="69"/>
      <c r="R127" s="69"/>
      <c r="S127" s="69"/>
      <c r="T127" s="70"/>
      <c r="AT127" s="66" t="s">
        <v>87</v>
      </c>
      <c r="AU127" s="66" t="s">
        <v>29</v>
      </c>
      <c r="AV127" s="11" t="s">
        <v>83</v>
      </c>
      <c r="AW127" s="11" t="s">
        <v>12</v>
      </c>
      <c r="AX127" s="11" t="s">
        <v>28</v>
      </c>
      <c r="AY127" s="66" t="s">
        <v>76</v>
      </c>
    </row>
    <row r="128" spans="1:65" s="1" customFormat="1" ht="16.5" customHeight="1">
      <c r="A128" s="96"/>
      <c r="B128" s="100"/>
      <c r="C128" s="173" t="s">
        <v>171</v>
      </c>
      <c r="D128" s="173" t="s">
        <v>78</v>
      </c>
      <c r="E128" s="174" t="s">
        <v>172</v>
      </c>
      <c r="F128" s="175" t="s">
        <v>173</v>
      </c>
      <c r="G128" s="176" t="s">
        <v>91</v>
      </c>
      <c r="H128" s="177">
        <v>1.475</v>
      </c>
      <c r="I128" s="52"/>
      <c r="J128" s="178">
        <f>ROUND(I128*H128,2)</f>
        <v>0</v>
      </c>
      <c r="K128" s="51" t="s">
        <v>82</v>
      </c>
      <c r="L128" s="14"/>
      <c r="M128" s="53" t="s">
        <v>0</v>
      </c>
      <c r="N128" s="54" t="s">
        <v>15</v>
      </c>
      <c r="O128" s="18"/>
      <c r="P128" s="55">
        <f>O128*H128</f>
        <v>0</v>
      </c>
      <c r="Q128" s="55">
        <v>0</v>
      </c>
      <c r="R128" s="55">
        <f>Q128*H128</f>
        <v>0</v>
      </c>
      <c r="S128" s="55">
        <v>2.2</v>
      </c>
      <c r="T128" s="56">
        <f>S128*H128</f>
        <v>3.2450000000000006</v>
      </c>
      <c r="AR128" s="13" t="s">
        <v>83</v>
      </c>
      <c r="AT128" s="13" t="s">
        <v>78</v>
      </c>
      <c r="AU128" s="13" t="s">
        <v>29</v>
      </c>
      <c r="AY128" s="13" t="s">
        <v>76</v>
      </c>
      <c r="BE128" s="57">
        <f>IF(N128="základní",J128,0)</f>
        <v>0</v>
      </c>
      <c r="BF128" s="57">
        <f>IF(N128="snížená",J128,0)</f>
        <v>0</v>
      </c>
      <c r="BG128" s="57">
        <f>IF(N128="zákl. přenesená",J128,0)</f>
        <v>0</v>
      </c>
      <c r="BH128" s="57">
        <f>IF(N128="sníž. přenesená",J128,0)</f>
        <v>0</v>
      </c>
      <c r="BI128" s="57">
        <f>IF(N128="nulová",J128,0)</f>
        <v>0</v>
      </c>
      <c r="BJ128" s="13" t="s">
        <v>28</v>
      </c>
      <c r="BK128" s="57">
        <f>ROUND(I128*H128,2)</f>
        <v>0</v>
      </c>
      <c r="BL128" s="13" t="s">
        <v>83</v>
      </c>
      <c r="BM128" s="13" t="s">
        <v>174</v>
      </c>
    </row>
    <row r="129" spans="1:47" s="1" customFormat="1" ht="12">
      <c r="A129" s="96"/>
      <c r="B129" s="100"/>
      <c r="C129" s="96"/>
      <c r="D129" s="179" t="s">
        <v>85</v>
      </c>
      <c r="E129" s="96"/>
      <c r="F129" s="180" t="s">
        <v>175</v>
      </c>
      <c r="G129" s="96"/>
      <c r="H129" s="96"/>
      <c r="I129" s="26"/>
      <c r="J129" s="96"/>
      <c r="L129" s="14"/>
      <c r="M129" s="58"/>
      <c r="N129" s="18"/>
      <c r="O129" s="18"/>
      <c r="P129" s="18"/>
      <c r="Q129" s="18"/>
      <c r="R129" s="18"/>
      <c r="S129" s="18"/>
      <c r="T129" s="19"/>
      <c r="AT129" s="13" t="s">
        <v>85</v>
      </c>
      <c r="AU129" s="13" t="s">
        <v>29</v>
      </c>
    </row>
    <row r="130" spans="1:51" s="10" customFormat="1" ht="12">
      <c r="A130" s="181"/>
      <c r="B130" s="182"/>
      <c r="C130" s="181"/>
      <c r="D130" s="179" t="s">
        <v>87</v>
      </c>
      <c r="E130" s="183" t="s">
        <v>0</v>
      </c>
      <c r="F130" s="184" t="s">
        <v>176</v>
      </c>
      <c r="G130" s="181"/>
      <c r="H130" s="185">
        <v>1.304</v>
      </c>
      <c r="I130" s="61"/>
      <c r="J130" s="181"/>
      <c r="L130" s="59"/>
      <c r="M130" s="62"/>
      <c r="N130" s="63"/>
      <c r="O130" s="63"/>
      <c r="P130" s="63"/>
      <c r="Q130" s="63"/>
      <c r="R130" s="63"/>
      <c r="S130" s="63"/>
      <c r="T130" s="64"/>
      <c r="AT130" s="60" t="s">
        <v>87</v>
      </c>
      <c r="AU130" s="60" t="s">
        <v>29</v>
      </c>
      <c r="AV130" s="10" t="s">
        <v>29</v>
      </c>
      <c r="AW130" s="10" t="s">
        <v>12</v>
      </c>
      <c r="AX130" s="10" t="s">
        <v>24</v>
      </c>
      <c r="AY130" s="60" t="s">
        <v>76</v>
      </c>
    </row>
    <row r="131" spans="1:51" s="10" customFormat="1" ht="12">
      <c r="A131" s="181"/>
      <c r="B131" s="182"/>
      <c r="C131" s="181"/>
      <c r="D131" s="179" t="s">
        <v>87</v>
      </c>
      <c r="E131" s="183" t="s">
        <v>0</v>
      </c>
      <c r="F131" s="184" t="s">
        <v>177</v>
      </c>
      <c r="G131" s="181"/>
      <c r="H131" s="185">
        <v>0.171</v>
      </c>
      <c r="I131" s="61"/>
      <c r="J131" s="181"/>
      <c r="L131" s="59"/>
      <c r="M131" s="62"/>
      <c r="N131" s="63"/>
      <c r="O131" s="63"/>
      <c r="P131" s="63"/>
      <c r="Q131" s="63"/>
      <c r="R131" s="63"/>
      <c r="S131" s="63"/>
      <c r="T131" s="64"/>
      <c r="AT131" s="60" t="s">
        <v>87</v>
      </c>
      <c r="AU131" s="60" t="s">
        <v>29</v>
      </c>
      <c r="AV131" s="10" t="s">
        <v>29</v>
      </c>
      <c r="AW131" s="10" t="s">
        <v>12</v>
      </c>
      <c r="AX131" s="10" t="s">
        <v>24</v>
      </c>
      <c r="AY131" s="60" t="s">
        <v>76</v>
      </c>
    </row>
    <row r="132" spans="1:51" s="11" customFormat="1" ht="12">
      <c r="A132" s="186"/>
      <c r="B132" s="187"/>
      <c r="C132" s="186"/>
      <c r="D132" s="179" t="s">
        <v>87</v>
      </c>
      <c r="E132" s="188" t="s">
        <v>0</v>
      </c>
      <c r="F132" s="189" t="s">
        <v>99</v>
      </c>
      <c r="G132" s="186"/>
      <c r="H132" s="190">
        <v>1.475</v>
      </c>
      <c r="I132" s="67"/>
      <c r="J132" s="186"/>
      <c r="L132" s="65"/>
      <c r="M132" s="68"/>
      <c r="N132" s="69"/>
      <c r="O132" s="69"/>
      <c r="P132" s="69"/>
      <c r="Q132" s="69"/>
      <c r="R132" s="69"/>
      <c r="S132" s="69"/>
      <c r="T132" s="70"/>
      <c r="AT132" s="66" t="s">
        <v>87</v>
      </c>
      <c r="AU132" s="66" t="s">
        <v>29</v>
      </c>
      <c r="AV132" s="11" t="s">
        <v>83</v>
      </c>
      <c r="AW132" s="11" t="s">
        <v>12</v>
      </c>
      <c r="AX132" s="11" t="s">
        <v>28</v>
      </c>
      <c r="AY132" s="66" t="s">
        <v>76</v>
      </c>
    </row>
    <row r="133" spans="1:65" s="1" customFormat="1" ht="16.5" customHeight="1">
      <c r="A133" s="96"/>
      <c r="B133" s="100"/>
      <c r="C133" s="173" t="s">
        <v>178</v>
      </c>
      <c r="D133" s="173" t="s">
        <v>78</v>
      </c>
      <c r="E133" s="174" t="s">
        <v>179</v>
      </c>
      <c r="F133" s="175" t="s">
        <v>180</v>
      </c>
      <c r="G133" s="176" t="s">
        <v>91</v>
      </c>
      <c r="H133" s="177">
        <v>4.647</v>
      </c>
      <c r="I133" s="52"/>
      <c r="J133" s="178">
        <f>ROUND(I133*H133,2)</f>
        <v>0</v>
      </c>
      <c r="K133" s="51" t="s">
        <v>82</v>
      </c>
      <c r="L133" s="14"/>
      <c r="M133" s="53" t="s">
        <v>0</v>
      </c>
      <c r="N133" s="54" t="s">
        <v>15</v>
      </c>
      <c r="O133" s="18"/>
      <c r="P133" s="55">
        <f>O133*H133</f>
        <v>0</v>
      </c>
      <c r="Q133" s="55">
        <v>0</v>
      </c>
      <c r="R133" s="55">
        <f>Q133*H133</f>
        <v>0</v>
      </c>
      <c r="S133" s="55">
        <v>2.2</v>
      </c>
      <c r="T133" s="56">
        <f>S133*H133</f>
        <v>10.223400000000002</v>
      </c>
      <c r="AR133" s="13" t="s">
        <v>83</v>
      </c>
      <c r="AT133" s="13" t="s">
        <v>78</v>
      </c>
      <c r="AU133" s="13" t="s">
        <v>29</v>
      </c>
      <c r="AY133" s="13" t="s">
        <v>76</v>
      </c>
      <c r="BE133" s="57">
        <f>IF(N133="základní",J133,0)</f>
        <v>0</v>
      </c>
      <c r="BF133" s="57">
        <f>IF(N133="snížená",J133,0)</f>
        <v>0</v>
      </c>
      <c r="BG133" s="57">
        <f>IF(N133="zákl. přenesená",J133,0)</f>
        <v>0</v>
      </c>
      <c r="BH133" s="57">
        <f>IF(N133="sníž. přenesená",J133,0)</f>
        <v>0</v>
      </c>
      <c r="BI133" s="57">
        <f>IF(N133="nulová",J133,0)</f>
        <v>0</v>
      </c>
      <c r="BJ133" s="13" t="s">
        <v>28</v>
      </c>
      <c r="BK133" s="57">
        <f>ROUND(I133*H133,2)</f>
        <v>0</v>
      </c>
      <c r="BL133" s="13" t="s">
        <v>83</v>
      </c>
      <c r="BM133" s="13" t="s">
        <v>181</v>
      </c>
    </row>
    <row r="134" spans="1:47" s="1" customFormat="1" ht="12">
      <c r="A134" s="96"/>
      <c r="B134" s="100"/>
      <c r="C134" s="96"/>
      <c r="D134" s="179" t="s">
        <v>85</v>
      </c>
      <c r="E134" s="96"/>
      <c r="F134" s="180" t="s">
        <v>182</v>
      </c>
      <c r="G134" s="96"/>
      <c r="H134" s="96"/>
      <c r="I134" s="26"/>
      <c r="J134" s="96"/>
      <c r="L134" s="14"/>
      <c r="M134" s="58"/>
      <c r="N134" s="18"/>
      <c r="O134" s="18"/>
      <c r="P134" s="18"/>
      <c r="Q134" s="18"/>
      <c r="R134" s="18"/>
      <c r="S134" s="18"/>
      <c r="T134" s="19"/>
      <c r="AT134" s="13" t="s">
        <v>85</v>
      </c>
      <c r="AU134" s="13" t="s">
        <v>29</v>
      </c>
    </row>
    <row r="135" spans="1:51" s="10" customFormat="1" ht="12">
      <c r="A135" s="181"/>
      <c r="B135" s="182"/>
      <c r="C135" s="181"/>
      <c r="D135" s="179" t="s">
        <v>87</v>
      </c>
      <c r="E135" s="183" t="s">
        <v>0</v>
      </c>
      <c r="F135" s="184" t="s">
        <v>183</v>
      </c>
      <c r="G135" s="181"/>
      <c r="H135" s="185">
        <v>4.647</v>
      </c>
      <c r="I135" s="61"/>
      <c r="J135" s="181"/>
      <c r="L135" s="59"/>
      <c r="M135" s="62"/>
      <c r="N135" s="63"/>
      <c r="O135" s="63"/>
      <c r="P135" s="63"/>
      <c r="Q135" s="63"/>
      <c r="R135" s="63"/>
      <c r="S135" s="63"/>
      <c r="T135" s="64"/>
      <c r="AT135" s="60" t="s">
        <v>87</v>
      </c>
      <c r="AU135" s="60" t="s">
        <v>29</v>
      </c>
      <c r="AV135" s="10" t="s">
        <v>29</v>
      </c>
      <c r="AW135" s="10" t="s">
        <v>12</v>
      </c>
      <c r="AX135" s="10" t="s">
        <v>28</v>
      </c>
      <c r="AY135" s="60" t="s">
        <v>76</v>
      </c>
    </row>
    <row r="136" spans="1:65" s="89" customFormat="1" ht="16.5" customHeight="1">
      <c r="A136" s="96"/>
      <c r="B136" s="100"/>
      <c r="C136" s="173" t="s">
        <v>2237</v>
      </c>
      <c r="D136" s="173" t="s">
        <v>78</v>
      </c>
      <c r="E136" s="174"/>
      <c r="F136" s="175" t="s">
        <v>2238</v>
      </c>
      <c r="G136" s="176" t="s">
        <v>2239</v>
      </c>
      <c r="H136" s="177">
        <v>10</v>
      </c>
      <c r="I136" s="52"/>
      <c r="J136" s="178">
        <f>ROUND(I136*H136,2)</f>
        <v>0</v>
      </c>
      <c r="K136" s="51" t="s">
        <v>82</v>
      </c>
      <c r="L136" s="14"/>
      <c r="M136" s="53" t="s">
        <v>0</v>
      </c>
      <c r="N136" s="54" t="s">
        <v>15</v>
      </c>
      <c r="O136" s="18"/>
      <c r="P136" s="55">
        <f>O136*H136</f>
        <v>0</v>
      </c>
      <c r="Q136" s="55">
        <v>0</v>
      </c>
      <c r="R136" s="55">
        <f>Q136*H136</f>
        <v>0</v>
      </c>
      <c r="S136" s="55"/>
      <c r="T136" s="56">
        <f>S136*H136</f>
        <v>0</v>
      </c>
      <c r="AR136" s="90" t="s">
        <v>83</v>
      </c>
      <c r="AT136" s="90" t="s">
        <v>78</v>
      </c>
      <c r="AU136" s="90" t="s">
        <v>29</v>
      </c>
      <c r="AY136" s="90" t="s">
        <v>76</v>
      </c>
      <c r="BE136" s="57">
        <f>IF(N136="základní",J136,0)</f>
        <v>0</v>
      </c>
      <c r="BF136" s="57">
        <f>IF(N136="snížená",J136,0)</f>
        <v>0</v>
      </c>
      <c r="BG136" s="57">
        <f>IF(N136="zákl. přenesená",J136,0)</f>
        <v>0</v>
      </c>
      <c r="BH136" s="57">
        <f>IF(N136="sníž. přenesená",J136,0)</f>
        <v>0</v>
      </c>
      <c r="BI136" s="57">
        <f>IF(N136="nulová",J136,0)</f>
        <v>0</v>
      </c>
      <c r="BJ136" s="90" t="s">
        <v>28</v>
      </c>
      <c r="BK136" s="57">
        <f>ROUND(I136*H136,2)</f>
        <v>0</v>
      </c>
      <c r="BL136" s="90" t="s">
        <v>83</v>
      </c>
      <c r="BM136" s="90" t="s">
        <v>181</v>
      </c>
    </row>
    <row r="137" spans="1:51" s="10" customFormat="1" ht="12">
      <c r="A137" s="181"/>
      <c r="B137" s="182"/>
      <c r="C137" s="181"/>
      <c r="D137" s="179"/>
      <c r="E137" s="183"/>
      <c r="F137" s="184"/>
      <c r="G137" s="181"/>
      <c r="H137" s="185"/>
      <c r="I137" s="61"/>
      <c r="J137" s="181"/>
      <c r="L137" s="59"/>
      <c r="M137" s="62"/>
      <c r="N137" s="63"/>
      <c r="O137" s="63"/>
      <c r="P137" s="63"/>
      <c r="Q137" s="63"/>
      <c r="R137" s="63"/>
      <c r="S137" s="63"/>
      <c r="T137" s="64"/>
      <c r="AT137" s="60"/>
      <c r="AU137" s="60"/>
      <c r="AY137" s="60"/>
    </row>
    <row r="138" spans="1:65" s="1" customFormat="1" ht="16.5" customHeight="1">
      <c r="A138" s="96"/>
      <c r="B138" s="100"/>
      <c r="C138" s="173" t="s">
        <v>3</v>
      </c>
      <c r="D138" s="173" t="s">
        <v>78</v>
      </c>
      <c r="E138" s="174" t="s">
        <v>184</v>
      </c>
      <c r="F138" s="175" t="s">
        <v>185</v>
      </c>
      <c r="G138" s="176" t="s">
        <v>81</v>
      </c>
      <c r="H138" s="177">
        <v>82.404</v>
      </c>
      <c r="I138" s="52"/>
      <c r="J138" s="178">
        <f>ROUND(I138*H138,2)</f>
        <v>0</v>
      </c>
      <c r="K138" s="51" t="s">
        <v>82</v>
      </c>
      <c r="L138" s="14"/>
      <c r="M138" s="53" t="s">
        <v>0</v>
      </c>
      <c r="N138" s="54" t="s">
        <v>15</v>
      </c>
      <c r="O138" s="18"/>
      <c r="P138" s="55">
        <f>O138*H138</f>
        <v>0</v>
      </c>
      <c r="Q138" s="55">
        <v>0</v>
      </c>
      <c r="R138" s="55">
        <f>Q138*H138</f>
        <v>0</v>
      </c>
      <c r="S138" s="55">
        <v>0</v>
      </c>
      <c r="T138" s="56">
        <f>S138*H138</f>
        <v>0</v>
      </c>
      <c r="AR138" s="13" t="s">
        <v>83</v>
      </c>
      <c r="AT138" s="13" t="s">
        <v>78</v>
      </c>
      <c r="AU138" s="13" t="s">
        <v>29</v>
      </c>
      <c r="AY138" s="13" t="s">
        <v>76</v>
      </c>
      <c r="BE138" s="57">
        <f>IF(N138="základní",J138,0)</f>
        <v>0</v>
      </c>
      <c r="BF138" s="57">
        <f>IF(N138="snížená",J138,0)</f>
        <v>0</v>
      </c>
      <c r="BG138" s="57">
        <f>IF(N138="zákl. přenesená",J138,0)</f>
        <v>0</v>
      </c>
      <c r="BH138" s="57">
        <f>IF(N138="sníž. přenesená",J138,0)</f>
        <v>0</v>
      </c>
      <c r="BI138" s="57">
        <f>IF(N138="nulová",J138,0)</f>
        <v>0</v>
      </c>
      <c r="BJ138" s="13" t="s">
        <v>28</v>
      </c>
      <c r="BK138" s="57">
        <f>ROUND(I138*H138,2)</f>
        <v>0</v>
      </c>
      <c r="BL138" s="13" t="s">
        <v>83</v>
      </c>
      <c r="BM138" s="13" t="s">
        <v>186</v>
      </c>
    </row>
    <row r="139" spans="1:47" s="1" customFormat="1" ht="12">
      <c r="A139" s="96"/>
      <c r="B139" s="100"/>
      <c r="C139" s="96"/>
      <c r="D139" s="179" t="s">
        <v>85</v>
      </c>
      <c r="E139" s="96"/>
      <c r="F139" s="180" t="s">
        <v>185</v>
      </c>
      <c r="G139" s="96"/>
      <c r="H139" s="96"/>
      <c r="I139" s="26"/>
      <c r="J139" s="96"/>
      <c r="L139" s="14"/>
      <c r="M139" s="58"/>
      <c r="N139" s="18"/>
      <c r="O139" s="18"/>
      <c r="P139" s="18"/>
      <c r="Q139" s="18"/>
      <c r="R139" s="18"/>
      <c r="S139" s="18"/>
      <c r="T139" s="19"/>
      <c r="AT139" s="13" t="s">
        <v>85</v>
      </c>
      <c r="AU139" s="13" t="s">
        <v>29</v>
      </c>
    </row>
    <row r="140" spans="1:51" s="10" customFormat="1" ht="12">
      <c r="A140" s="181"/>
      <c r="B140" s="182"/>
      <c r="C140" s="181"/>
      <c r="D140" s="179" t="s">
        <v>87</v>
      </c>
      <c r="E140" s="183" t="s">
        <v>0</v>
      </c>
      <c r="F140" s="184" t="s">
        <v>187</v>
      </c>
      <c r="G140" s="181"/>
      <c r="H140" s="185">
        <v>58.088</v>
      </c>
      <c r="I140" s="61"/>
      <c r="J140" s="181"/>
      <c r="L140" s="59"/>
      <c r="M140" s="62"/>
      <c r="N140" s="63"/>
      <c r="O140" s="63"/>
      <c r="P140" s="63"/>
      <c r="Q140" s="63"/>
      <c r="R140" s="63"/>
      <c r="S140" s="63"/>
      <c r="T140" s="64"/>
      <c r="AT140" s="60" t="s">
        <v>87</v>
      </c>
      <c r="AU140" s="60" t="s">
        <v>29</v>
      </c>
      <c r="AV140" s="10" t="s">
        <v>29</v>
      </c>
      <c r="AW140" s="10" t="s">
        <v>12</v>
      </c>
      <c r="AX140" s="10" t="s">
        <v>24</v>
      </c>
      <c r="AY140" s="60" t="s">
        <v>76</v>
      </c>
    </row>
    <row r="141" spans="1:51" s="10" customFormat="1" ht="12">
      <c r="A141" s="181"/>
      <c r="B141" s="182"/>
      <c r="C141" s="181"/>
      <c r="D141" s="179" t="s">
        <v>87</v>
      </c>
      <c r="E141" s="183" t="s">
        <v>0</v>
      </c>
      <c r="F141" s="184" t="s">
        <v>188</v>
      </c>
      <c r="G141" s="181"/>
      <c r="H141" s="185">
        <v>24.316</v>
      </c>
      <c r="I141" s="61"/>
      <c r="J141" s="181"/>
      <c r="L141" s="59"/>
      <c r="M141" s="62"/>
      <c r="N141" s="63"/>
      <c r="O141" s="63"/>
      <c r="P141" s="63"/>
      <c r="Q141" s="63"/>
      <c r="R141" s="63"/>
      <c r="S141" s="63"/>
      <c r="T141" s="64"/>
      <c r="AT141" s="60" t="s">
        <v>87</v>
      </c>
      <c r="AU141" s="60" t="s">
        <v>29</v>
      </c>
      <c r="AV141" s="10" t="s">
        <v>29</v>
      </c>
      <c r="AW141" s="10" t="s">
        <v>12</v>
      </c>
      <c r="AX141" s="10" t="s">
        <v>24</v>
      </c>
      <c r="AY141" s="60" t="s">
        <v>76</v>
      </c>
    </row>
    <row r="142" spans="1:51" s="11" customFormat="1" ht="12">
      <c r="A142" s="186"/>
      <c r="B142" s="187"/>
      <c r="C142" s="186"/>
      <c r="D142" s="179" t="s">
        <v>87</v>
      </c>
      <c r="E142" s="188" t="s">
        <v>0</v>
      </c>
      <c r="F142" s="189" t="s">
        <v>99</v>
      </c>
      <c r="G142" s="186"/>
      <c r="H142" s="190">
        <v>82.404</v>
      </c>
      <c r="I142" s="67"/>
      <c r="J142" s="186"/>
      <c r="L142" s="65"/>
      <c r="M142" s="68"/>
      <c r="N142" s="69"/>
      <c r="O142" s="69"/>
      <c r="P142" s="69"/>
      <c r="Q142" s="69"/>
      <c r="R142" s="69"/>
      <c r="S142" s="69"/>
      <c r="T142" s="70"/>
      <c r="AT142" s="66" t="s">
        <v>87</v>
      </c>
      <c r="AU142" s="66" t="s">
        <v>29</v>
      </c>
      <c r="AV142" s="11" t="s">
        <v>83</v>
      </c>
      <c r="AW142" s="11" t="s">
        <v>12</v>
      </c>
      <c r="AX142" s="11" t="s">
        <v>28</v>
      </c>
      <c r="AY142" s="66" t="s">
        <v>76</v>
      </c>
    </row>
    <row r="143" spans="1:65" s="1" customFormat="1" ht="16.5" customHeight="1">
      <c r="A143" s="96"/>
      <c r="B143" s="100"/>
      <c r="C143" s="173" t="s">
        <v>189</v>
      </c>
      <c r="D143" s="173" t="s">
        <v>78</v>
      </c>
      <c r="E143" s="174" t="s">
        <v>190</v>
      </c>
      <c r="F143" s="175" t="s">
        <v>191</v>
      </c>
      <c r="G143" s="176" t="s">
        <v>81</v>
      </c>
      <c r="H143" s="177">
        <v>82.404</v>
      </c>
      <c r="I143" s="52"/>
      <c r="J143" s="178">
        <f>ROUND(I143*H143,2)</f>
        <v>0</v>
      </c>
      <c r="K143" s="51" t="s">
        <v>82</v>
      </c>
      <c r="L143" s="14"/>
      <c r="M143" s="53" t="s">
        <v>0</v>
      </c>
      <c r="N143" s="54" t="s">
        <v>15</v>
      </c>
      <c r="O143" s="18"/>
      <c r="P143" s="55">
        <f>O143*H143</f>
        <v>0</v>
      </c>
      <c r="Q143" s="55">
        <v>0</v>
      </c>
      <c r="R143" s="55">
        <f>Q143*H143</f>
        <v>0</v>
      </c>
      <c r="S143" s="55">
        <v>0</v>
      </c>
      <c r="T143" s="56">
        <f>S143*H143</f>
        <v>0</v>
      </c>
      <c r="AR143" s="13" t="s">
        <v>83</v>
      </c>
      <c r="AT143" s="13" t="s">
        <v>78</v>
      </c>
      <c r="AU143" s="13" t="s">
        <v>29</v>
      </c>
      <c r="AY143" s="13" t="s">
        <v>76</v>
      </c>
      <c r="BE143" s="57">
        <f>IF(N143="základní",J143,0)</f>
        <v>0</v>
      </c>
      <c r="BF143" s="57">
        <f>IF(N143="snížená",J143,0)</f>
        <v>0</v>
      </c>
      <c r="BG143" s="57">
        <f>IF(N143="zákl. přenesená",J143,0)</f>
        <v>0</v>
      </c>
      <c r="BH143" s="57">
        <f>IF(N143="sníž. přenesená",J143,0)</f>
        <v>0</v>
      </c>
      <c r="BI143" s="57">
        <f>IF(N143="nulová",J143,0)</f>
        <v>0</v>
      </c>
      <c r="BJ143" s="13" t="s">
        <v>28</v>
      </c>
      <c r="BK143" s="57">
        <f>ROUND(I143*H143,2)</f>
        <v>0</v>
      </c>
      <c r="BL143" s="13" t="s">
        <v>83</v>
      </c>
      <c r="BM143" s="13" t="s">
        <v>192</v>
      </c>
    </row>
    <row r="144" spans="1:47" s="1" customFormat="1" ht="12">
      <c r="A144" s="96"/>
      <c r="B144" s="100"/>
      <c r="C144" s="96"/>
      <c r="D144" s="179" t="s">
        <v>85</v>
      </c>
      <c r="E144" s="96"/>
      <c r="F144" s="180" t="s">
        <v>193</v>
      </c>
      <c r="G144" s="96"/>
      <c r="H144" s="96"/>
      <c r="I144" s="26"/>
      <c r="J144" s="96"/>
      <c r="L144" s="14"/>
      <c r="M144" s="58"/>
      <c r="N144" s="18"/>
      <c r="O144" s="18"/>
      <c r="P144" s="18"/>
      <c r="Q144" s="18"/>
      <c r="R144" s="18"/>
      <c r="S144" s="18"/>
      <c r="T144" s="19"/>
      <c r="AT144" s="13" t="s">
        <v>85</v>
      </c>
      <c r="AU144" s="13" t="s">
        <v>29</v>
      </c>
    </row>
    <row r="145" spans="1:63" s="9" customFormat="1" ht="22.9" customHeight="1">
      <c r="A145" s="166"/>
      <c r="B145" s="167"/>
      <c r="C145" s="166"/>
      <c r="D145" s="168" t="s">
        <v>23</v>
      </c>
      <c r="E145" s="171" t="s">
        <v>194</v>
      </c>
      <c r="F145" s="171" t="s">
        <v>195</v>
      </c>
      <c r="G145" s="166"/>
      <c r="H145" s="166"/>
      <c r="I145" s="44"/>
      <c r="J145" s="172">
        <f>BK145</f>
        <v>0</v>
      </c>
      <c r="L145" s="42"/>
      <c r="M145" s="45"/>
      <c r="N145" s="46"/>
      <c r="O145" s="46"/>
      <c r="P145" s="47">
        <f>SUM(P146:P152)</f>
        <v>0</v>
      </c>
      <c r="Q145" s="46"/>
      <c r="R145" s="47">
        <f>SUM(R146:R152)</f>
        <v>0</v>
      </c>
      <c r="S145" s="46"/>
      <c r="T145" s="48">
        <f>SUM(T146:T152)</f>
        <v>0</v>
      </c>
      <c r="AR145" s="43" t="s">
        <v>28</v>
      </c>
      <c r="AT145" s="49" t="s">
        <v>23</v>
      </c>
      <c r="AU145" s="49" t="s">
        <v>28</v>
      </c>
      <c r="AY145" s="43" t="s">
        <v>76</v>
      </c>
      <c r="BK145" s="50">
        <f>SUM(BK146:BK152)</f>
        <v>0</v>
      </c>
    </row>
    <row r="146" spans="1:65" s="1" customFormat="1" ht="16.5" customHeight="1">
      <c r="A146" s="96"/>
      <c r="B146" s="100"/>
      <c r="C146" s="173" t="s">
        <v>196</v>
      </c>
      <c r="D146" s="173" t="s">
        <v>78</v>
      </c>
      <c r="E146" s="174" t="s">
        <v>197</v>
      </c>
      <c r="F146" s="175" t="s">
        <v>198</v>
      </c>
      <c r="G146" s="176" t="s">
        <v>199</v>
      </c>
      <c r="H146" s="177">
        <v>155.687</v>
      </c>
      <c r="I146" s="52"/>
      <c r="J146" s="178">
        <f>ROUND(I146*H146,2)</f>
        <v>0</v>
      </c>
      <c r="K146" s="51" t="s">
        <v>82</v>
      </c>
      <c r="L146" s="14"/>
      <c r="M146" s="53" t="s">
        <v>0</v>
      </c>
      <c r="N146" s="54" t="s">
        <v>15</v>
      </c>
      <c r="O146" s="18"/>
      <c r="P146" s="55">
        <f>O146*H146</f>
        <v>0</v>
      </c>
      <c r="Q146" s="55">
        <v>0</v>
      </c>
      <c r="R146" s="55">
        <f>Q146*H146</f>
        <v>0</v>
      </c>
      <c r="S146" s="55">
        <v>0</v>
      </c>
      <c r="T146" s="56">
        <f>S146*H146</f>
        <v>0</v>
      </c>
      <c r="AR146" s="13" t="s">
        <v>83</v>
      </c>
      <c r="AT146" s="13" t="s">
        <v>78</v>
      </c>
      <c r="AU146" s="13" t="s">
        <v>29</v>
      </c>
      <c r="AY146" s="13" t="s">
        <v>76</v>
      </c>
      <c r="BE146" s="57">
        <f>IF(N146="základní",J146,0)</f>
        <v>0</v>
      </c>
      <c r="BF146" s="57">
        <f>IF(N146="snížená",J146,0)</f>
        <v>0</v>
      </c>
      <c r="BG146" s="57">
        <f>IF(N146="zákl. přenesená",J146,0)</f>
        <v>0</v>
      </c>
      <c r="BH146" s="57">
        <f>IF(N146="sníž. přenesená",J146,0)</f>
        <v>0</v>
      </c>
      <c r="BI146" s="57">
        <f>IF(N146="nulová",J146,0)</f>
        <v>0</v>
      </c>
      <c r="BJ146" s="13" t="s">
        <v>28</v>
      </c>
      <c r="BK146" s="57">
        <f>ROUND(I146*H146,2)</f>
        <v>0</v>
      </c>
      <c r="BL146" s="13" t="s">
        <v>83</v>
      </c>
      <c r="BM146" s="13" t="s">
        <v>200</v>
      </c>
    </row>
    <row r="147" spans="1:47" s="1" customFormat="1" ht="12">
      <c r="A147" s="96"/>
      <c r="B147" s="100"/>
      <c r="C147" s="96"/>
      <c r="D147" s="179" t="s">
        <v>85</v>
      </c>
      <c r="E147" s="96"/>
      <c r="F147" s="180" t="s">
        <v>201</v>
      </c>
      <c r="G147" s="96"/>
      <c r="H147" s="96"/>
      <c r="I147" s="26"/>
      <c r="J147" s="96"/>
      <c r="L147" s="14"/>
      <c r="M147" s="58"/>
      <c r="N147" s="18"/>
      <c r="O147" s="18"/>
      <c r="P147" s="18"/>
      <c r="Q147" s="18"/>
      <c r="R147" s="18"/>
      <c r="S147" s="18"/>
      <c r="T147" s="19"/>
      <c r="AT147" s="13" t="s">
        <v>85</v>
      </c>
      <c r="AU147" s="13" t="s">
        <v>29</v>
      </c>
    </row>
    <row r="148" spans="1:65" s="1" customFormat="1" ht="16.5" customHeight="1">
      <c r="A148" s="96"/>
      <c r="B148" s="100"/>
      <c r="C148" s="173" t="s">
        <v>202</v>
      </c>
      <c r="D148" s="173" t="s">
        <v>78</v>
      </c>
      <c r="E148" s="174" t="s">
        <v>203</v>
      </c>
      <c r="F148" s="175" t="s">
        <v>204</v>
      </c>
      <c r="G148" s="176" t="s">
        <v>199</v>
      </c>
      <c r="H148" s="177">
        <v>1089.809</v>
      </c>
      <c r="I148" s="52"/>
      <c r="J148" s="178">
        <f>ROUND(I148*H148,2)</f>
        <v>0</v>
      </c>
      <c r="K148" s="51" t="s">
        <v>82</v>
      </c>
      <c r="L148" s="14"/>
      <c r="M148" s="53" t="s">
        <v>0</v>
      </c>
      <c r="N148" s="54" t="s">
        <v>15</v>
      </c>
      <c r="O148" s="18"/>
      <c r="P148" s="55">
        <f>O148*H148</f>
        <v>0</v>
      </c>
      <c r="Q148" s="55">
        <v>0</v>
      </c>
      <c r="R148" s="55">
        <f>Q148*H148</f>
        <v>0</v>
      </c>
      <c r="S148" s="55">
        <v>0</v>
      </c>
      <c r="T148" s="56">
        <f>S148*H148</f>
        <v>0</v>
      </c>
      <c r="AR148" s="13" t="s">
        <v>83</v>
      </c>
      <c r="AT148" s="13" t="s">
        <v>78</v>
      </c>
      <c r="AU148" s="13" t="s">
        <v>29</v>
      </c>
      <c r="AY148" s="13" t="s">
        <v>76</v>
      </c>
      <c r="BE148" s="57">
        <f>IF(N148="základní",J148,0)</f>
        <v>0</v>
      </c>
      <c r="BF148" s="57">
        <f>IF(N148="snížená",J148,0)</f>
        <v>0</v>
      </c>
      <c r="BG148" s="57">
        <f>IF(N148="zákl. přenesená",J148,0)</f>
        <v>0</v>
      </c>
      <c r="BH148" s="57">
        <f>IF(N148="sníž. přenesená",J148,0)</f>
        <v>0</v>
      </c>
      <c r="BI148" s="57">
        <f>IF(N148="nulová",J148,0)</f>
        <v>0</v>
      </c>
      <c r="BJ148" s="13" t="s">
        <v>28</v>
      </c>
      <c r="BK148" s="57">
        <f>ROUND(I148*H148,2)</f>
        <v>0</v>
      </c>
      <c r="BL148" s="13" t="s">
        <v>83</v>
      </c>
      <c r="BM148" s="13" t="s">
        <v>205</v>
      </c>
    </row>
    <row r="149" spans="1:47" s="1" customFormat="1" ht="19.5">
      <c r="A149" s="96"/>
      <c r="B149" s="100"/>
      <c r="C149" s="96"/>
      <c r="D149" s="179" t="s">
        <v>85</v>
      </c>
      <c r="E149" s="96"/>
      <c r="F149" s="180" t="s">
        <v>206</v>
      </c>
      <c r="G149" s="96"/>
      <c r="H149" s="96"/>
      <c r="I149" s="26"/>
      <c r="J149" s="96"/>
      <c r="L149" s="14"/>
      <c r="M149" s="58"/>
      <c r="N149" s="18"/>
      <c r="O149" s="18"/>
      <c r="P149" s="18"/>
      <c r="Q149" s="18"/>
      <c r="R149" s="18"/>
      <c r="S149" s="18"/>
      <c r="T149" s="19"/>
      <c r="AT149" s="13" t="s">
        <v>85</v>
      </c>
      <c r="AU149" s="13" t="s">
        <v>29</v>
      </c>
    </row>
    <row r="150" spans="1:51" s="10" customFormat="1" ht="12">
      <c r="A150" s="181"/>
      <c r="B150" s="182"/>
      <c r="C150" s="181"/>
      <c r="D150" s="179" t="s">
        <v>87</v>
      </c>
      <c r="E150" s="181"/>
      <c r="F150" s="184" t="s">
        <v>207</v>
      </c>
      <c r="G150" s="181"/>
      <c r="H150" s="185">
        <v>1089.809</v>
      </c>
      <c r="I150" s="61"/>
      <c r="J150" s="181"/>
      <c r="L150" s="59"/>
      <c r="M150" s="62"/>
      <c r="N150" s="63"/>
      <c r="O150" s="63"/>
      <c r="P150" s="63"/>
      <c r="Q150" s="63"/>
      <c r="R150" s="63"/>
      <c r="S150" s="63"/>
      <c r="T150" s="64"/>
      <c r="AT150" s="60" t="s">
        <v>87</v>
      </c>
      <c r="AU150" s="60" t="s">
        <v>29</v>
      </c>
      <c r="AV150" s="10" t="s">
        <v>29</v>
      </c>
      <c r="AW150" s="10" t="s">
        <v>1</v>
      </c>
      <c r="AX150" s="10" t="s">
        <v>28</v>
      </c>
      <c r="AY150" s="60" t="s">
        <v>76</v>
      </c>
    </row>
    <row r="151" spans="1:65" s="1" customFormat="1" ht="16.5" customHeight="1">
      <c r="A151" s="96"/>
      <c r="B151" s="100"/>
      <c r="C151" s="173" t="s">
        <v>208</v>
      </c>
      <c r="D151" s="173" t="s">
        <v>78</v>
      </c>
      <c r="E151" s="174" t="s">
        <v>209</v>
      </c>
      <c r="F151" s="175" t="s">
        <v>210</v>
      </c>
      <c r="G151" s="176" t="s">
        <v>199</v>
      </c>
      <c r="H151" s="177">
        <v>155.687</v>
      </c>
      <c r="I151" s="52"/>
      <c r="J151" s="178">
        <f>ROUND(I151*H151,2)</f>
        <v>0</v>
      </c>
      <c r="K151" s="51" t="s">
        <v>82</v>
      </c>
      <c r="L151" s="14"/>
      <c r="M151" s="53" t="s">
        <v>0</v>
      </c>
      <c r="N151" s="54" t="s">
        <v>15</v>
      </c>
      <c r="O151" s="18"/>
      <c r="P151" s="55">
        <f>O151*H151</f>
        <v>0</v>
      </c>
      <c r="Q151" s="55">
        <v>0</v>
      </c>
      <c r="R151" s="55">
        <f>Q151*H151</f>
        <v>0</v>
      </c>
      <c r="S151" s="55">
        <v>0</v>
      </c>
      <c r="T151" s="56">
        <f>S151*H151</f>
        <v>0</v>
      </c>
      <c r="AR151" s="13" t="s">
        <v>83</v>
      </c>
      <c r="AT151" s="13" t="s">
        <v>78</v>
      </c>
      <c r="AU151" s="13" t="s">
        <v>29</v>
      </c>
      <c r="AY151" s="13" t="s">
        <v>76</v>
      </c>
      <c r="BE151" s="57">
        <f>IF(N151="základní",J151,0)</f>
        <v>0</v>
      </c>
      <c r="BF151" s="57">
        <f>IF(N151="snížená",J151,0)</f>
        <v>0</v>
      </c>
      <c r="BG151" s="57">
        <f>IF(N151="zákl. přenesená",J151,0)</f>
        <v>0</v>
      </c>
      <c r="BH151" s="57">
        <f>IF(N151="sníž. přenesená",J151,0)</f>
        <v>0</v>
      </c>
      <c r="BI151" s="57">
        <f>IF(N151="nulová",J151,0)</f>
        <v>0</v>
      </c>
      <c r="BJ151" s="13" t="s">
        <v>28</v>
      </c>
      <c r="BK151" s="57">
        <f>ROUND(I151*H151,2)</f>
        <v>0</v>
      </c>
      <c r="BL151" s="13" t="s">
        <v>83</v>
      </c>
      <c r="BM151" s="13" t="s">
        <v>211</v>
      </c>
    </row>
    <row r="152" spans="1:47" s="1" customFormat="1" ht="12">
      <c r="A152" s="96"/>
      <c r="B152" s="100"/>
      <c r="C152" s="96"/>
      <c r="D152" s="179" t="s">
        <v>85</v>
      </c>
      <c r="E152" s="96"/>
      <c r="F152" s="180" t="s">
        <v>212</v>
      </c>
      <c r="G152" s="96"/>
      <c r="H152" s="96"/>
      <c r="I152" s="26"/>
      <c r="J152" s="96"/>
      <c r="L152" s="14"/>
      <c r="M152" s="58"/>
      <c r="N152" s="18"/>
      <c r="O152" s="18"/>
      <c r="P152" s="18"/>
      <c r="Q152" s="18"/>
      <c r="R152" s="18"/>
      <c r="S152" s="18"/>
      <c r="T152" s="19"/>
      <c r="AT152" s="13" t="s">
        <v>85</v>
      </c>
      <c r="AU152" s="13" t="s">
        <v>29</v>
      </c>
    </row>
    <row r="153" spans="1:63" s="9" customFormat="1" ht="25.9" customHeight="1">
      <c r="A153" s="166"/>
      <c r="B153" s="167"/>
      <c r="C153" s="166"/>
      <c r="D153" s="168" t="s">
        <v>23</v>
      </c>
      <c r="E153" s="169" t="s">
        <v>213</v>
      </c>
      <c r="F153" s="169" t="s">
        <v>214</v>
      </c>
      <c r="G153" s="166"/>
      <c r="H153" s="166"/>
      <c r="I153" s="44"/>
      <c r="J153" s="170">
        <f>J53</f>
        <v>0</v>
      </c>
      <c r="L153" s="42"/>
      <c r="M153" s="45"/>
      <c r="N153" s="46"/>
      <c r="O153" s="46"/>
      <c r="P153" s="47">
        <f>P154+P168+P174+P183</f>
        <v>0</v>
      </c>
      <c r="Q153" s="46"/>
      <c r="R153" s="47">
        <f>R154+R168+R174+R183</f>
        <v>0.000195</v>
      </c>
      <c r="S153" s="46"/>
      <c r="T153" s="48">
        <f>T154+T168+T174+T183</f>
        <v>1.3633091999999998</v>
      </c>
      <c r="AR153" s="43" t="s">
        <v>29</v>
      </c>
      <c r="AT153" s="49" t="s">
        <v>23</v>
      </c>
      <c r="AU153" s="49" t="s">
        <v>24</v>
      </c>
      <c r="AY153" s="43" t="s">
        <v>76</v>
      </c>
      <c r="BK153" s="50">
        <f>BK154+BK168+BK174+BK183</f>
        <v>0</v>
      </c>
    </row>
    <row r="154" spans="1:63" s="9" customFormat="1" ht="22.9" customHeight="1">
      <c r="A154" s="166"/>
      <c r="B154" s="167"/>
      <c r="C154" s="166"/>
      <c r="D154" s="168" t="s">
        <v>23</v>
      </c>
      <c r="E154" s="171" t="s">
        <v>215</v>
      </c>
      <c r="F154" s="171" t="s">
        <v>216</v>
      </c>
      <c r="G154" s="166"/>
      <c r="H154" s="166"/>
      <c r="I154" s="44"/>
      <c r="J154" s="172">
        <f>BK154</f>
        <v>0</v>
      </c>
      <c r="L154" s="42"/>
      <c r="M154" s="45"/>
      <c r="N154" s="46"/>
      <c r="O154" s="46"/>
      <c r="P154" s="47">
        <f>SUM(P155:P167)</f>
        <v>0</v>
      </c>
      <c r="Q154" s="46"/>
      <c r="R154" s="47">
        <f>SUM(R155:R167)</f>
        <v>0</v>
      </c>
      <c r="S154" s="46"/>
      <c r="T154" s="48">
        <f>SUM(T155:T167)</f>
        <v>0.506582</v>
      </c>
      <c r="AR154" s="43" t="s">
        <v>29</v>
      </c>
      <c r="AT154" s="49" t="s">
        <v>23</v>
      </c>
      <c r="AU154" s="49" t="s">
        <v>28</v>
      </c>
      <c r="AY154" s="43" t="s">
        <v>76</v>
      </c>
      <c r="BK154" s="50">
        <f>SUM(BK155:BK167)</f>
        <v>0</v>
      </c>
    </row>
    <row r="155" spans="1:65" s="1" customFormat="1" ht="16.5" customHeight="1">
      <c r="A155" s="96"/>
      <c r="B155" s="100"/>
      <c r="C155" s="173" t="s">
        <v>217</v>
      </c>
      <c r="D155" s="173" t="s">
        <v>78</v>
      </c>
      <c r="E155" s="174" t="s">
        <v>218</v>
      </c>
      <c r="F155" s="175" t="s">
        <v>219</v>
      </c>
      <c r="G155" s="176" t="s">
        <v>81</v>
      </c>
      <c r="H155" s="177">
        <v>58.088</v>
      </c>
      <c r="I155" s="52"/>
      <c r="J155" s="178">
        <f>ROUND(I155*H155,2)</f>
        <v>0</v>
      </c>
      <c r="K155" s="51" t="s">
        <v>82</v>
      </c>
      <c r="L155" s="14"/>
      <c r="M155" s="53" t="s">
        <v>0</v>
      </c>
      <c r="N155" s="54" t="s">
        <v>15</v>
      </c>
      <c r="O155" s="18"/>
      <c r="P155" s="55">
        <f>O155*H155</f>
        <v>0</v>
      </c>
      <c r="Q155" s="55">
        <v>0</v>
      </c>
      <c r="R155" s="55">
        <f>Q155*H155</f>
        <v>0</v>
      </c>
      <c r="S155" s="55">
        <v>0.004</v>
      </c>
      <c r="T155" s="56">
        <f>S155*H155</f>
        <v>0.232352</v>
      </c>
      <c r="AR155" s="13" t="s">
        <v>189</v>
      </c>
      <c r="AT155" s="13" t="s">
        <v>78</v>
      </c>
      <c r="AU155" s="13" t="s">
        <v>29</v>
      </c>
      <c r="AY155" s="13" t="s">
        <v>76</v>
      </c>
      <c r="BE155" s="57">
        <f>IF(N155="základní",J155,0)</f>
        <v>0</v>
      </c>
      <c r="BF155" s="57">
        <f>IF(N155="snížená",J155,0)</f>
        <v>0</v>
      </c>
      <c r="BG155" s="57">
        <f>IF(N155="zákl. přenesená",J155,0)</f>
        <v>0</v>
      </c>
      <c r="BH155" s="57">
        <f>IF(N155="sníž. přenesená",J155,0)</f>
        <v>0</v>
      </c>
      <c r="BI155" s="57">
        <f>IF(N155="nulová",J155,0)</f>
        <v>0</v>
      </c>
      <c r="BJ155" s="13" t="s">
        <v>28</v>
      </c>
      <c r="BK155" s="57">
        <f>ROUND(I155*H155,2)</f>
        <v>0</v>
      </c>
      <c r="BL155" s="13" t="s">
        <v>189</v>
      </c>
      <c r="BM155" s="13" t="s">
        <v>220</v>
      </c>
    </row>
    <row r="156" spans="1:47" s="1" customFormat="1" ht="12">
      <c r="A156" s="96"/>
      <c r="B156" s="100"/>
      <c r="C156" s="96"/>
      <c r="D156" s="179" t="s">
        <v>85</v>
      </c>
      <c r="E156" s="96"/>
      <c r="F156" s="180" t="s">
        <v>221</v>
      </c>
      <c r="G156" s="96"/>
      <c r="H156" s="96"/>
      <c r="I156" s="26"/>
      <c r="J156" s="96"/>
      <c r="L156" s="14"/>
      <c r="M156" s="58"/>
      <c r="N156" s="18"/>
      <c r="O156" s="18"/>
      <c r="P156" s="18"/>
      <c r="Q156" s="18"/>
      <c r="R156" s="18"/>
      <c r="S156" s="18"/>
      <c r="T156" s="19"/>
      <c r="AT156" s="13" t="s">
        <v>85</v>
      </c>
      <c r="AU156" s="13" t="s">
        <v>29</v>
      </c>
    </row>
    <row r="157" spans="1:51" s="10" customFormat="1" ht="12">
      <c r="A157" s="181"/>
      <c r="B157" s="182"/>
      <c r="C157" s="181"/>
      <c r="D157" s="179" t="s">
        <v>87</v>
      </c>
      <c r="E157" s="183" t="s">
        <v>0</v>
      </c>
      <c r="F157" s="184" t="s">
        <v>187</v>
      </c>
      <c r="G157" s="181"/>
      <c r="H157" s="185">
        <v>58.088</v>
      </c>
      <c r="I157" s="61"/>
      <c r="J157" s="181"/>
      <c r="L157" s="59"/>
      <c r="M157" s="62"/>
      <c r="N157" s="63"/>
      <c r="O157" s="63"/>
      <c r="P157" s="63"/>
      <c r="Q157" s="63"/>
      <c r="R157" s="63"/>
      <c r="S157" s="63"/>
      <c r="T157" s="64"/>
      <c r="AT157" s="60" t="s">
        <v>87</v>
      </c>
      <c r="AU157" s="60" t="s">
        <v>29</v>
      </c>
      <c r="AV157" s="10" t="s">
        <v>29</v>
      </c>
      <c r="AW157" s="10" t="s">
        <v>12</v>
      </c>
      <c r="AX157" s="10" t="s">
        <v>28</v>
      </c>
      <c r="AY157" s="60" t="s">
        <v>76</v>
      </c>
    </row>
    <row r="158" spans="1:65" s="1" customFormat="1" ht="16.5" customHeight="1">
      <c r="A158" s="96"/>
      <c r="B158" s="100"/>
      <c r="C158" s="173" t="s">
        <v>2</v>
      </c>
      <c r="D158" s="173" t="s">
        <v>78</v>
      </c>
      <c r="E158" s="174" t="s">
        <v>222</v>
      </c>
      <c r="F158" s="175" t="s">
        <v>223</v>
      </c>
      <c r="G158" s="176" t="s">
        <v>81</v>
      </c>
      <c r="H158" s="177">
        <v>24.316</v>
      </c>
      <c r="I158" s="52"/>
      <c r="J158" s="178">
        <f>ROUND(I158*H158,2)</f>
        <v>0</v>
      </c>
      <c r="K158" s="51" t="s">
        <v>82</v>
      </c>
      <c r="L158" s="14"/>
      <c r="M158" s="53" t="s">
        <v>0</v>
      </c>
      <c r="N158" s="54" t="s">
        <v>15</v>
      </c>
      <c r="O158" s="18"/>
      <c r="P158" s="55">
        <f>O158*H158</f>
        <v>0</v>
      </c>
      <c r="Q158" s="55">
        <v>0</v>
      </c>
      <c r="R158" s="55">
        <f>Q158*H158</f>
        <v>0</v>
      </c>
      <c r="S158" s="55">
        <v>0.0045</v>
      </c>
      <c r="T158" s="56">
        <f>S158*H158</f>
        <v>0.10942199999999999</v>
      </c>
      <c r="AR158" s="13" t="s">
        <v>189</v>
      </c>
      <c r="AT158" s="13" t="s">
        <v>78</v>
      </c>
      <c r="AU158" s="13" t="s">
        <v>29</v>
      </c>
      <c r="AY158" s="13" t="s">
        <v>76</v>
      </c>
      <c r="BE158" s="57">
        <f>IF(N158="základní",J158,0)</f>
        <v>0</v>
      </c>
      <c r="BF158" s="57">
        <f>IF(N158="snížená",J158,0)</f>
        <v>0</v>
      </c>
      <c r="BG158" s="57">
        <f>IF(N158="zákl. přenesená",J158,0)</f>
        <v>0</v>
      </c>
      <c r="BH158" s="57">
        <f>IF(N158="sníž. přenesená",J158,0)</f>
        <v>0</v>
      </c>
      <c r="BI158" s="57">
        <f>IF(N158="nulová",J158,0)</f>
        <v>0</v>
      </c>
      <c r="BJ158" s="13" t="s">
        <v>28</v>
      </c>
      <c r="BK158" s="57">
        <f>ROUND(I158*H158,2)</f>
        <v>0</v>
      </c>
      <c r="BL158" s="13" t="s">
        <v>189</v>
      </c>
      <c r="BM158" s="13" t="s">
        <v>224</v>
      </c>
    </row>
    <row r="159" spans="1:47" s="1" customFormat="1" ht="12">
      <c r="A159" s="96"/>
      <c r="B159" s="100"/>
      <c r="C159" s="96"/>
      <c r="D159" s="179" t="s">
        <v>85</v>
      </c>
      <c r="E159" s="96"/>
      <c r="F159" s="180" t="s">
        <v>225</v>
      </c>
      <c r="G159" s="96"/>
      <c r="H159" s="96"/>
      <c r="I159" s="26"/>
      <c r="J159" s="96"/>
      <c r="L159" s="14"/>
      <c r="M159" s="58"/>
      <c r="N159" s="18"/>
      <c r="O159" s="18"/>
      <c r="P159" s="18"/>
      <c r="Q159" s="18"/>
      <c r="R159" s="18"/>
      <c r="S159" s="18"/>
      <c r="T159" s="19"/>
      <c r="AT159" s="13" t="s">
        <v>85</v>
      </c>
      <c r="AU159" s="13" t="s">
        <v>29</v>
      </c>
    </row>
    <row r="160" spans="1:51" s="10" customFormat="1" ht="12">
      <c r="A160" s="181"/>
      <c r="B160" s="182"/>
      <c r="C160" s="181"/>
      <c r="D160" s="179" t="s">
        <v>87</v>
      </c>
      <c r="E160" s="183" t="s">
        <v>0</v>
      </c>
      <c r="F160" s="184" t="s">
        <v>188</v>
      </c>
      <c r="G160" s="181"/>
      <c r="H160" s="185">
        <v>24.316</v>
      </c>
      <c r="I160" s="61"/>
      <c r="J160" s="181"/>
      <c r="L160" s="59"/>
      <c r="M160" s="62"/>
      <c r="N160" s="63"/>
      <c r="O160" s="63"/>
      <c r="P160" s="63"/>
      <c r="Q160" s="63"/>
      <c r="R160" s="63"/>
      <c r="S160" s="63"/>
      <c r="T160" s="64"/>
      <c r="AT160" s="60" t="s">
        <v>87</v>
      </c>
      <c r="AU160" s="60" t="s">
        <v>29</v>
      </c>
      <c r="AV160" s="10" t="s">
        <v>29</v>
      </c>
      <c r="AW160" s="10" t="s">
        <v>12</v>
      </c>
      <c r="AX160" s="10" t="s">
        <v>28</v>
      </c>
      <c r="AY160" s="60" t="s">
        <v>76</v>
      </c>
    </row>
    <row r="161" spans="1:65" s="1" customFormat="1" ht="16.5" customHeight="1">
      <c r="A161" s="96"/>
      <c r="B161" s="100"/>
      <c r="C161" s="173" t="s">
        <v>226</v>
      </c>
      <c r="D161" s="173" t="s">
        <v>78</v>
      </c>
      <c r="E161" s="174" t="s">
        <v>227</v>
      </c>
      <c r="F161" s="175" t="s">
        <v>228</v>
      </c>
      <c r="G161" s="176" t="s">
        <v>81</v>
      </c>
      <c r="H161" s="177">
        <v>82.404</v>
      </c>
      <c r="I161" s="52"/>
      <c r="J161" s="178">
        <f>ROUND(I161*H161,2)</f>
        <v>0</v>
      </c>
      <c r="K161" s="51" t="s">
        <v>82</v>
      </c>
      <c r="L161" s="14"/>
      <c r="M161" s="53" t="s">
        <v>0</v>
      </c>
      <c r="N161" s="54" t="s">
        <v>15</v>
      </c>
      <c r="O161" s="18"/>
      <c r="P161" s="55">
        <f>O161*H161</f>
        <v>0</v>
      </c>
      <c r="Q161" s="55">
        <v>0</v>
      </c>
      <c r="R161" s="55">
        <f>Q161*H161</f>
        <v>0</v>
      </c>
      <c r="S161" s="55">
        <v>0.002</v>
      </c>
      <c r="T161" s="56">
        <f>S161*H161</f>
        <v>0.16480799999999998</v>
      </c>
      <c r="AR161" s="13" t="s">
        <v>189</v>
      </c>
      <c r="AT161" s="13" t="s">
        <v>78</v>
      </c>
      <c r="AU161" s="13" t="s">
        <v>29</v>
      </c>
      <c r="AY161" s="13" t="s">
        <v>76</v>
      </c>
      <c r="BE161" s="57">
        <f>IF(N161="základní",J161,0)</f>
        <v>0</v>
      </c>
      <c r="BF161" s="57">
        <f>IF(N161="snížená",J161,0)</f>
        <v>0</v>
      </c>
      <c r="BG161" s="57">
        <f>IF(N161="zákl. přenesená",J161,0)</f>
        <v>0</v>
      </c>
      <c r="BH161" s="57">
        <f>IF(N161="sníž. přenesená",J161,0)</f>
        <v>0</v>
      </c>
      <c r="BI161" s="57">
        <f>IF(N161="nulová",J161,0)</f>
        <v>0</v>
      </c>
      <c r="BJ161" s="13" t="s">
        <v>28</v>
      </c>
      <c r="BK161" s="57">
        <f>ROUND(I161*H161,2)</f>
        <v>0</v>
      </c>
      <c r="BL161" s="13" t="s">
        <v>189</v>
      </c>
      <c r="BM161" s="13" t="s">
        <v>229</v>
      </c>
    </row>
    <row r="162" spans="1:47" s="1" customFormat="1" ht="12">
      <c r="A162" s="96"/>
      <c r="B162" s="100"/>
      <c r="C162" s="96"/>
      <c r="D162" s="179" t="s">
        <v>85</v>
      </c>
      <c r="E162" s="96"/>
      <c r="F162" s="180" t="s">
        <v>228</v>
      </c>
      <c r="G162" s="96"/>
      <c r="H162" s="96"/>
      <c r="I162" s="26"/>
      <c r="J162" s="96"/>
      <c r="L162" s="14"/>
      <c r="M162" s="58"/>
      <c r="N162" s="18"/>
      <c r="O162" s="18"/>
      <c r="P162" s="18"/>
      <c r="Q162" s="18"/>
      <c r="R162" s="18"/>
      <c r="S162" s="18"/>
      <c r="T162" s="19"/>
      <c r="AT162" s="13" t="s">
        <v>85</v>
      </c>
      <c r="AU162" s="13" t="s">
        <v>29</v>
      </c>
    </row>
    <row r="163" spans="1:51" s="10" customFormat="1" ht="12">
      <c r="A163" s="181"/>
      <c r="B163" s="182"/>
      <c r="C163" s="181"/>
      <c r="D163" s="179" t="s">
        <v>87</v>
      </c>
      <c r="E163" s="183" t="s">
        <v>0</v>
      </c>
      <c r="F163" s="184" t="s">
        <v>187</v>
      </c>
      <c r="G163" s="181"/>
      <c r="H163" s="185">
        <v>58.088</v>
      </c>
      <c r="I163" s="61"/>
      <c r="J163" s="181"/>
      <c r="L163" s="59"/>
      <c r="M163" s="62"/>
      <c r="N163" s="63"/>
      <c r="O163" s="63"/>
      <c r="P163" s="63"/>
      <c r="Q163" s="63"/>
      <c r="R163" s="63"/>
      <c r="S163" s="63"/>
      <c r="T163" s="64"/>
      <c r="AT163" s="60" t="s">
        <v>87</v>
      </c>
      <c r="AU163" s="60" t="s">
        <v>29</v>
      </c>
      <c r="AV163" s="10" t="s">
        <v>29</v>
      </c>
      <c r="AW163" s="10" t="s">
        <v>12</v>
      </c>
      <c r="AX163" s="10" t="s">
        <v>24</v>
      </c>
      <c r="AY163" s="60" t="s">
        <v>76</v>
      </c>
    </row>
    <row r="164" spans="1:51" s="10" customFormat="1" ht="12">
      <c r="A164" s="181"/>
      <c r="B164" s="182"/>
      <c r="C164" s="181"/>
      <c r="D164" s="179" t="s">
        <v>87</v>
      </c>
      <c r="E164" s="183" t="s">
        <v>0</v>
      </c>
      <c r="F164" s="184" t="s">
        <v>188</v>
      </c>
      <c r="G164" s="181"/>
      <c r="H164" s="185">
        <v>24.316</v>
      </c>
      <c r="I164" s="61"/>
      <c r="J164" s="181"/>
      <c r="L164" s="59"/>
      <c r="M164" s="62"/>
      <c r="N164" s="63"/>
      <c r="O164" s="63"/>
      <c r="P164" s="63"/>
      <c r="Q164" s="63"/>
      <c r="R164" s="63"/>
      <c r="S164" s="63"/>
      <c r="T164" s="64"/>
      <c r="AT164" s="60" t="s">
        <v>87</v>
      </c>
      <c r="AU164" s="60" t="s">
        <v>29</v>
      </c>
      <c r="AV164" s="10" t="s">
        <v>29</v>
      </c>
      <c r="AW164" s="10" t="s">
        <v>12</v>
      </c>
      <c r="AX164" s="10" t="s">
        <v>24</v>
      </c>
      <c r="AY164" s="60" t="s">
        <v>76</v>
      </c>
    </row>
    <row r="165" spans="1:51" s="11" customFormat="1" ht="12">
      <c r="A165" s="186"/>
      <c r="B165" s="187"/>
      <c r="C165" s="186"/>
      <c r="D165" s="179" t="s">
        <v>87</v>
      </c>
      <c r="E165" s="188" t="s">
        <v>0</v>
      </c>
      <c r="F165" s="189" t="s">
        <v>99</v>
      </c>
      <c r="G165" s="186"/>
      <c r="H165" s="190">
        <v>82.404</v>
      </c>
      <c r="I165" s="67"/>
      <c r="J165" s="186"/>
      <c r="L165" s="65"/>
      <c r="M165" s="68"/>
      <c r="N165" s="69"/>
      <c r="O165" s="69"/>
      <c r="P165" s="69"/>
      <c r="Q165" s="69"/>
      <c r="R165" s="69"/>
      <c r="S165" s="69"/>
      <c r="T165" s="70"/>
      <c r="AT165" s="66" t="s">
        <v>87</v>
      </c>
      <c r="AU165" s="66" t="s">
        <v>29</v>
      </c>
      <c r="AV165" s="11" t="s">
        <v>83</v>
      </c>
      <c r="AW165" s="11" t="s">
        <v>12</v>
      </c>
      <c r="AX165" s="11" t="s">
        <v>28</v>
      </c>
      <c r="AY165" s="66" t="s">
        <v>76</v>
      </c>
    </row>
    <row r="166" spans="1:65" s="1" customFormat="1" ht="16.5" customHeight="1">
      <c r="A166" s="96"/>
      <c r="B166" s="100"/>
      <c r="C166" s="173" t="s">
        <v>230</v>
      </c>
      <c r="D166" s="173" t="s">
        <v>78</v>
      </c>
      <c r="E166" s="174" t="s">
        <v>231</v>
      </c>
      <c r="F166" s="175" t="s">
        <v>232</v>
      </c>
      <c r="G166" s="176" t="s">
        <v>233</v>
      </c>
      <c r="H166" s="191"/>
      <c r="I166" s="52"/>
      <c r="J166" s="178">
        <f>ROUND(I166*H166,2)</f>
        <v>0</v>
      </c>
      <c r="K166" s="51" t="s">
        <v>82</v>
      </c>
      <c r="L166" s="14"/>
      <c r="M166" s="53" t="s">
        <v>0</v>
      </c>
      <c r="N166" s="54" t="s">
        <v>15</v>
      </c>
      <c r="O166" s="18"/>
      <c r="P166" s="55">
        <f>O166*H166</f>
        <v>0</v>
      </c>
      <c r="Q166" s="55">
        <v>0</v>
      </c>
      <c r="R166" s="55">
        <f>Q166*H166</f>
        <v>0</v>
      </c>
      <c r="S166" s="55">
        <v>0</v>
      </c>
      <c r="T166" s="56">
        <f>S166*H166</f>
        <v>0</v>
      </c>
      <c r="AR166" s="13" t="s">
        <v>189</v>
      </c>
      <c r="AT166" s="13" t="s">
        <v>78</v>
      </c>
      <c r="AU166" s="13" t="s">
        <v>29</v>
      </c>
      <c r="AY166" s="13" t="s">
        <v>76</v>
      </c>
      <c r="BE166" s="57">
        <f>IF(N166="základní",J166,0)</f>
        <v>0</v>
      </c>
      <c r="BF166" s="57">
        <f>IF(N166="snížená",J166,0)</f>
        <v>0</v>
      </c>
      <c r="BG166" s="57">
        <f>IF(N166="zákl. přenesená",J166,0)</f>
        <v>0</v>
      </c>
      <c r="BH166" s="57">
        <f>IF(N166="sníž. přenesená",J166,0)</f>
        <v>0</v>
      </c>
      <c r="BI166" s="57">
        <f>IF(N166="nulová",J166,0)</f>
        <v>0</v>
      </c>
      <c r="BJ166" s="13" t="s">
        <v>28</v>
      </c>
      <c r="BK166" s="57">
        <f>ROUND(I166*H166,2)</f>
        <v>0</v>
      </c>
      <c r="BL166" s="13" t="s">
        <v>189</v>
      </c>
      <c r="BM166" s="13" t="s">
        <v>234</v>
      </c>
    </row>
    <row r="167" spans="1:47" s="1" customFormat="1" ht="19.5">
      <c r="A167" s="96"/>
      <c r="B167" s="100"/>
      <c r="C167" s="96"/>
      <c r="D167" s="179" t="s">
        <v>85</v>
      </c>
      <c r="E167" s="96"/>
      <c r="F167" s="180" t="s">
        <v>235</v>
      </c>
      <c r="G167" s="96"/>
      <c r="H167" s="96"/>
      <c r="I167" s="26"/>
      <c r="J167" s="96"/>
      <c r="L167" s="14"/>
      <c r="M167" s="58"/>
      <c r="N167" s="18"/>
      <c r="O167" s="18"/>
      <c r="P167" s="18"/>
      <c r="Q167" s="18"/>
      <c r="R167" s="18"/>
      <c r="S167" s="18"/>
      <c r="T167" s="19"/>
      <c r="AT167" s="13" t="s">
        <v>85</v>
      </c>
      <c r="AU167" s="13" t="s">
        <v>29</v>
      </c>
    </row>
    <row r="168" spans="1:63" s="9" customFormat="1" ht="22.9" customHeight="1">
      <c r="A168" s="166"/>
      <c r="B168" s="167"/>
      <c r="C168" s="166"/>
      <c r="D168" s="168" t="s">
        <v>23</v>
      </c>
      <c r="E168" s="171" t="s">
        <v>236</v>
      </c>
      <c r="F168" s="171" t="s">
        <v>237</v>
      </c>
      <c r="G168" s="166"/>
      <c r="H168" s="166"/>
      <c r="I168" s="44"/>
      <c r="J168" s="172">
        <f>BK168</f>
        <v>0</v>
      </c>
      <c r="L168" s="42"/>
      <c r="M168" s="45"/>
      <c r="N168" s="46"/>
      <c r="O168" s="46"/>
      <c r="P168" s="47">
        <f>SUM(P169:P173)</f>
        <v>0</v>
      </c>
      <c r="Q168" s="46"/>
      <c r="R168" s="47">
        <f>SUM(R169:R173)</f>
        <v>0</v>
      </c>
      <c r="S168" s="46"/>
      <c r="T168" s="48">
        <f>SUM(T169:T173)</f>
        <v>0.3705</v>
      </c>
      <c r="AR168" s="43" t="s">
        <v>29</v>
      </c>
      <c r="AT168" s="49" t="s">
        <v>23</v>
      </c>
      <c r="AU168" s="49" t="s">
        <v>28</v>
      </c>
      <c r="AY168" s="43" t="s">
        <v>76</v>
      </c>
      <c r="BK168" s="50">
        <f>SUM(BK169:BK173)</f>
        <v>0</v>
      </c>
    </row>
    <row r="169" spans="1:65" s="1" customFormat="1" ht="16.5" customHeight="1">
      <c r="A169" s="96"/>
      <c r="B169" s="100"/>
      <c r="C169" s="173" t="s">
        <v>238</v>
      </c>
      <c r="D169" s="173" t="s">
        <v>78</v>
      </c>
      <c r="E169" s="174" t="s">
        <v>239</v>
      </c>
      <c r="F169" s="175" t="s">
        <v>240</v>
      </c>
      <c r="G169" s="176" t="s">
        <v>81</v>
      </c>
      <c r="H169" s="177">
        <v>37.05</v>
      </c>
      <c r="I169" s="52"/>
      <c r="J169" s="178">
        <f>ROUND(I169*H169,2)</f>
        <v>0</v>
      </c>
      <c r="K169" s="51" t="s">
        <v>82</v>
      </c>
      <c r="L169" s="14"/>
      <c r="M169" s="53" t="s">
        <v>0</v>
      </c>
      <c r="N169" s="54" t="s">
        <v>15</v>
      </c>
      <c r="O169" s="18"/>
      <c r="P169" s="55">
        <f>O169*H169</f>
        <v>0</v>
      </c>
      <c r="Q169" s="55">
        <v>0</v>
      </c>
      <c r="R169" s="55">
        <f>Q169*H169</f>
        <v>0</v>
      </c>
      <c r="S169" s="55">
        <v>0.01</v>
      </c>
      <c r="T169" s="56">
        <f>S169*H169</f>
        <v>0.3705</v>
      </c>
      <c r="AR169" s="13" t="s">
        <v>189</v>
      </c>
      <c r="AT169" s="13" t="s">
        <v>78</v>
      </c>
      <c r="AU169" s="13" t="s">
        <v>29</v>
      </c>
      <c r="AY169" s="13" t="s">
        <v>76</v>
      </c>
      <c r="BE169" s="57">
        <f>IF(N169="základní",J169,0)</f>
        <v>0</v>
      </c>
      <c r="BF169" s="57">
        <f>IF(N169="snížená",J169,0)</f>
        <v>0</v>
      </c>
      <c r="BG169" s="57">
        <f>IF(N169="zákl. přenesená",J169,0)</f>
        <v>0</v>
      </c>
      <c r="BH169" s="57">
        <f>IF(N169="sníž. přenesená",J169,0)</f>
        <v>0</v>
      </c>
      <c r="BI169" s="57">
        <f>IF(N169="nulová",J169,0)</f>
        <v>0</v>
      </c>
      <c r="BJ169" s="13" t="s">
        <v>28</v>
      </c>
      <c r="BK169" s="57">
        <f>ROUND(I169*H169,2)</f>
        <v>0</v>
      </c>
      <c r="BL169" s="13" t="s">
        <v>189</v>
      </c>
      <c r="BM169" s="13" t="s">
        <v>241</v>
      </c>
    </row>
    <row r="170" spans="1:47" s="1" customFormat="1" ht="12">
      <c r="A170" s="96"/>
      <c r="B170" s="100"/>
      <c r="C170" s="96"/>
      <c r="D170" s="179" t="s">
        <v>85</v>
      </c>
      <c r="E170" s="96"/>
      <c r="F170" s="180" t="s">
        <v>242</v>
      </c>
      <c r="G170" s="96"/>
      <c r="H170" s="96"/>
      <c r="I170" s="26"/>
      <c r="J170" s="96"/>
      <c r="L170" s="14"/>
      <c r="M170" s="58"/>
      <c r="N170" s="18"/>
      <c r="O170" s="18"/>
      <c r="P170" s="18"/>
      <c r="Q170" s="18"/>
      <c r="R170" s="18"/>
      <c r="S170" s="18"/>
      <c r="T170" s="19"/>
      <c r="AT170" s="13" t="s">
        <v>85</v>
      </c>
      <c r="AU170" s="13" t="s">
        <v>29</v>
      </c>
    </row>
    <row r="171" spans="1:51" s="10" customFormat="1" ht="12">
      <c r="A171" s="181"/>
      <c r="B171" s="182"/>
      <c r="C171" s="181"/>
      <c r="D171" s="179" t="s">
        <v>87</v>
      </c>
      <c r="E171" s="183" t="s">
        <v>0</v>
      </c>
      <c r="F171" s="184" t="s">
        <v>243</v>
      </c>
      <c r="G171" s="181"/>
      <c r="H171" s="185">
        <v>37.05</v>
      </c>
      <c r="I171" s="61"/>
      <c r="J171" s="181"/>
      <c r="L171" s="59"/>
      <c r="M171" s="62"/>
      <c r="N171" s="63"/>
      <c r="O171" s="63"/>
      <c r="P171" s="63"/>
      <c r="Q171" s="63"/>
      <c r="R171" s="63"/>
      <c r="S171" s="63"/>
      <c r="T171" s="64"/>
      <c r="AT171" s="60" t="s">
        <v>87</v>
      </c>
      <c r="AU171" s="60" t="s">
        <v>29</v>
      </c>
      <c r="AV171" s="10" t="s">
        <v>29</v>
      </c>
      <c r="AW171" s="10" t="s">
        <v>12</v>
      </c>
      <c r="AX171" s="10" t="s">
        <v>28</v>
      </c>
      <c r="AY171" s="60" t="s">
        <v>76</v>
      </c>
    </row>
    <row r="172" spans="1:65" s="1" customFormat="1" ht="16.5" customHeight="1">
      <c r="A172" s="96"/>
      <c r="B172" s="100"/>
      <c r="C172" s="173" t="s">
        <v>244</v>
      </c>
      <c r="D172" s="173" t="s">
        <v>78</v>
      </c>
      <c r="E172" s="174" t="s">
        <v>245</v>
      </c>
      <c r="F172" s="175" t="s">
        <v>246</v>
      </c>
      <c r="G172" s="176" t="s">
        <v>233</v>
      </c>
      <c r="H172" s="191"/>
      <c r="I172" s="52"/>
      <c r="J172" s="178">
        <f>ROUND(I172*H172,2)</f>
        <v>0</v>
      </c>
      <c r="K172" s="51" t="s">
        <v>82</v>
      </c>
      <c r="L172" s="14"/>
      <c r="M172" s="53" t="s">
        <v>0</v>
      </c>
      <c r="N172" s="54" t="s">
        <v>15</v>
      </c>
      <c r="O172" s="18"/>
      <c r="P172" s="55">
        <f>O172*H172</f>
        <v>0</v>
      </c>
      <c r="Q172" s="55">
        <v>0</v>
      </c>
      <c r="R172" s="55">
        <f>Q172*H172</f>
        <v>0</v>
      </c>
      <c r="S172" s="55">
        <v>0</v>
      </c>
      <c r="T172" s="56">
        <f>S172*H172</f>
        <v>0</v>
      </c>
      <c r="AR172" s="13" t="s">
        <v>189</v>
      </c>
      <c r="AT172" s="13" t="s">
        <v>78</v>
      </c>
      <c r="AU172" s="13" t="s">
        <v>29</v>
      </c>
      <c r="AY172" s="13" t="s">
        <v>76</v>
      </c>
      <c r="BE172" s="57">
        <f>IF(N172="základní",J172,0)</f>
        <v>0</v>
      </c>
      <c r="BF172" s="57">
        <f>IF(N172="snížená",J172,0)</f>
        <v>0</v>
      </c>
      <c r="BG172" s="57">
        <f>IF(N172="zákl. přenesená",J172,0)</f>
        <v>0</v>
      </c>
      <c r="BH172" s="57">
        <f>IF(N172="sníž. přenesená",J172,0)</f>
        <v>0</v>
      </c>
      <c r="BI172" s="57">
        <f>IF(N172="nulová",J172,0)</f>
        <v>0</v>
      </c>
      <c r="BJ172" s="13" t="s">
        <v>28</v>
      </c>
      <c r="BK172" s="57">
        <f>ROUND(I172*H172,2)</f>
        <v>0</v>
      </c>
      <c r="BL172" s="13" t="s">
        <v>189</v>
      </c>
      <c r="BM172" s="13" t="s">
        <v>247</v>
      </c>
    </row>
    <row r="173" spans="1:47" s="1" customFormat="1" ht="19.5">
      <c r="A173" s="96"/>
      <c r="B173" s="100"/>
      <c r="C173" s="96"/>
      <c r="D173" s="179" t="s">
        <v>85</v>
      </c>
      <c r="E173" s="96"/>
      <c r="F173" s="180" t="s">
        <v>248</v>
      </c>
      <c r="G173" s="96"/>
      <c r="H173" s="96"/>
      <c r="I173" s="26"/>
      <c r="J173" s="96"/>
      <c r="L173" s="14"/>
      <c r="M173" s="58"/>
      <c r="N173" s="18"/>
      <c r="O173" s="18"/>
      <c r="P173" s="18"/>
      <c r="Q173" s="18"/>
      <c r="R173" s="18"/>
      <c r="S173" s="18"/>
      <c r="T173" s="19"/>
      <c r="AT173" s="13" t="s">
        <v>85</v>
      </c>
      <c r="AU173" s="13" t="s">
        <v>29</v>
      </c>
    </row>
    <row r="174" spans="1:63" s="9" customFormat="1" ht="22.9" customHeight="1">
      <c r="A174" s="166"/>
      <c r="B174" s="167"/>
      <c r="C174" s="166"/>
      <c r="D174" s="168" t="s">
        <v>23</v>
      </c>
      <c r="E174" s="171" t="s">
        <v>249</v>
      </c>
      <c r="F174" s="171" t="s">
        <v>250</v>
      </c>
      <c r="G174" s="166"/>
      <c r="H174" s="166"/>
      <c r="I174" s="44"/>
      <c r="J174" s="172">
        <f>BK174</f>
        <v>0</v>
      </c>
      <c r="L174" s="42"/>
      <c r="M174" s="45"/>
      <c r="N174" s="46"/>
      <c r="O174" s="46"/>
      <c r="P174" s="47">
        <f>SUM(P175:P182)</f>
        <v>0</v>
      </c>
      <c r="Q174" s="46"/>
      <c r="R174" s="47">
        <f>SUM(R175:R182)</f>
        <v>0</v>
      </c>
      <c r="S174" s="46"/>
      <c r="T174" s="48">
        <f>SUM(T175:T182)</f>
        <v>0.06822719999999999</v>
      </c>
      <c r="AR174" s="43" t="s">
        <v>29</v>
      </c>
      <c r="AT174" s="49" t="s">
        <v>23</v>
      </c>
      <c r="AU174" s="49" t="s">
        <v>28</v>
      </c>
      <c r="AY174" s="43" t="s">
        <v>76</v>
      </c>
      <c r="BK174" s="50">
        <f>SUM(BK175:BK182)</f>
        <v>0</v>
      </c>
    </row>
    <row r="175" spans="1:65" s="1" customFormat="1" ht="16.5" customHeight="1">
      <c r="A175" s="96"/>
      <c r="B175" s="100"/>
      <c r="C175" s="173" t="s">
        <v>251</v>
      </c>
      <c r="D175" s="173" t="s">
        <v>78</v>
      </c>
      <c r="E175" s="174" t="s">
        <v>252</v>
      </c>
      <c r="F175" s="175" t="s">
        <v>253</v>
      </c>
      <c r="G175" s="176" t="s">
        <v>81</v>
      </c>
      <c r="H175" s="177">
        <v>4.83</v>
      </c>
      <c r="I175" s="52"/>
      <c r="J175" s="178">
        <f>ROUND(I175*H175,2)</f>
        <v>0</v>
      </c>
      <c r="K175" s="51" t="s">
        <v>82</v>
      </c>
      <c r="L175" s="14"/>
      <c r="M175" s="53" t="s">
        <v>0</v>
      </c>
      <c r="N175" s="54" t="s">
        <v>15</v>
      </c>
      <c r="O175" s="18"/>
      <c r="P175" s="55">
        <f>O175*H175</f>
        <v>0</v>
      </c>
      <c r="Q175" s="55">
        <v>0</v>
      </c>
      <c r="R175" s="55">
        <f>Q175*H175</f>
        <v>0</v>
      </c>
      <c r="S175" s="55">
        <v>0.00594</v>
      </c>
      <c r="T175" s="56">
        <f>S175*H175</f>
        <v>0.0286902</v>
      </c>
      <c r="AR175" s="13" t="s">
        <v>189</v>
      </c>
      <c r="AT175" s="13" t="s">
        <v>78</v>
      </c>
      <c r="AU175" s="13" t="s">
        <v>29</v>
      </c>
      <c r="AY175" s="13" t="s">
        <v>76</v>
      </c>
      <c r="BE175" s="57">
        <f>IF(N175="základní",J175,0)</f>
        <v>0</v>
      </c>
      <c r="BF175" s="57">
        <f>IF(N175="snížená",J175,0)</f>
        <v>0</v>
      </c>
      <c r="BG175" s="57">
        <f>IF(N175="zákl. přenesená",J175,0)</f>
        <v>0</v>
      </c>
      <c r="BH175" s="57">
        <f>IF(N175="sníž. přenesená",J175,0)</f>
        <v>0</v>
      </c>
      <c r="BI175" s="57">
        <f>IF(N175="nulová",J175,0)</f>
        <v>0</v>
      </c>
      <c r="BJ175" s="13" t="s">
        <v>28</v>
      </c>
      <c r="BK175" s="57">
        <f>ROUND(I175*H175,2)</f>
        <v>0</v>
      </c>
      <c r="BL175" s="13" t="s">
        <v>189</v>
      </c>
      <c r="BM175" s="13" t="s">
        <v>254</v>
      </c>
    </row>
    <row r="176" spans="1:47" s="1" customFormat="1" ht="12">
      <c r="A176" s="96"/>
      <c r="B176" s="100"/>
      <c r="C176" s="96"/>
      <c r="D176" s="179" t="s">
        <v>85</v>
      </c>
      <c r="E176" s="96"/>
      <c r="F176" s="180" t="s">
        <v>255</v>
      </c>
      <c r="G176" s="96"/>
      <c r="H176" s="96"/>
      <c r="I176" s="26"/>
      <c r="J176" s="96"/>
      <c r="L176" s="14"/>
      <c r="M176" s="58"/>
      <c r="N176" s="18"/>
      <c r="O176" s="18"/>
      <c r="P176" s="18"/>
      <c r="Q176" s="18"/>
      <c r="R176" s="18"/>
      <c r="S176" s="18"/>
      <c r="T176" s="19"/>
      <c r="AT176" s="13" t="s">
        <v>85</v>
      </c>
      <c r="AU176" s="13" t="s">
        <v>29</v>
      </c>
    </row>
    <row r="177" spans="1:51" s="10" customFormat="1" ht="12">
      <c r="A177" s="181"/>
      <c r="B177" s="182"/>
      <c r="C177" s="181"/>
      <c r="D177" s="179" t="s">
        <v>87</v>
      </c>
      <c r="E177" s="183" t="s">
        <v>0</v>
      </c>
      <c r="F177" s="184" t="s">
        <v>256</v>
      </c>
      <c r="G177" s="181"/>
      <c r="H177" s="185">
        <v>4.83</v>
      </c>
      <c r="I177" s="61"/>
      <c r="J177" s="181"/>
      <c r="L177" s="59"/>
      <c r="M177" s="62"/>
      <c r="N177" s="63"/>
      <c r="O177" s="63"/>
      <c r="P177" s="63"/>
      <c r="Q177" s="63"/>
      <c r="R177" s="63"/>
      <c r="S177" s="63"/>
      <c r="T177" s="64"/>
      <c r="AT177" s="60" t="s">
        <v>87</v>
      </c>
      <c r="AU177" s="60" t="s">
        <v>29</v>
      </c>
      <c r="AV177" s="10" t="s">
        <v>29</v>
      </c>
      <c r="AW177" s="10" t="s">
        <v>12</v>
      </c>
      <c r="AX177" s="10" t="s">
        <v>28</v>
      </c>
      <c r="AY177" s="60" t="s">
        <v>76</v>
      </c>
    </row>
    <row r="178" spans="1:65" s="1" customFormat="1" ht="16.5" customHeight="1">
      <c r="A178" s="96"/>
      <c r="B178" s="100"/>
      <c r="C178" s="173" t="s">
        <v>257</v>
      </c>
      <c r="D178" s="173" t="s">
        <v>78</v>
      </c>
      <c r="E178" s="174" t="s">
        <v>258</v>
      </c>
      <c r="F178" s="175" t="s">
        <v>259</v>
      </c>
      <c r="G178" s="176" t="s">
        <v>160</v>
      </c>
      <c r="H178" s="177">
        <v>20.7</v>
      </c>
      <c r="I178" s="52"/>
      <c r="J178" s="178">
        <f>ROUND(I178*H178,2)</f>
        <v>0</v>
      </c>
      <c r="K178" s="51" t="s">
        <v>82</v>
      </c>
      <c r="L178" s="14"/>
      <c r="M178" s="53" t="s">
        <v>0</v>
      </c>
      <c r="N178" s="54" t="s">
        <v>15</v>
      </c>
      <c r="O178" s="18"/>
      <c r="P178" s="55">
        <f>O178*H178</f>
        <v>0</v>
      </c>
      <c r="Q178" s="55">
        <v>0</v>
      </c>
      <c r="R178" s="55">
        <f>Q178*H178</f>
        <v>0</v>
      </c>
      <c r="S178" s="55">
        <v>0.00191</v>
      </c>
      <c r="T178" s="56">
        <f>S178*H178</f>
        <v>0.039536999999999996</v>
      </c>
      <c r="AR178" s="13" t="s">
        <v>189</v>
      </c>
      <c r="AT178" s="13" t="s">
        <v>78</v>
      </c>
      <c r="AU178" s="13" t="s">
        <v>29</v>
      </c>
      <c r="AY178" s="13" t="s">
        <v>76</v>
      </c>
      <c r="BE178" s="57">
        <f>IF(N178="základní",J178,0)</f>
        <v>0</v>
      </c>
      <c r="BF178" s="57">
        <f>IF(N178="snížená",J178,0)</f>
        <v>0</v>
      </c>
      <c r="BG178" s="57">
        <f>IF(N178="zákl. přenesená",J178,0)</f>
        <v>0</v>
      </c>
      <c r="BH178" s="57">
        <f>IF(N178="sníž. přenesená",J178,0)</f>
        <v>0</v>
      </c>
      <c r="BI178" s="57">
        <f>IF(N178="nulová",J178,0)</f>
        <v>0</v>
      </c>
      <c r="BJ178" s="13" t="s">
        <v>28</v>
      </c>
      <c r="BK178" s="57">
        <f>ROUND(I178*H178,2)</f>
        <v>0</v>
      </c>
      <c r="BL178" s="13" t="s">
        <v>189</v>
      </c>
      <c r="BM178" s="13" t="s">
        <v>260</v>
      </c>
    </row>
    <row r="179" spans="1:47" s="1" customFormat="1" ht="12">
      <c r="A179" s="96"/>
      <c r="B179" s="100"/>
      <c r="C179" s="96"/>
      <c r="D179" s="179" t="s">
        <v>85</v>
      </c>
      <c r="E179" s="96"/>
      <c r="F179" s="180" t="s">
        <v>261</v>
      </c>
      <c r="G179" s="96"/>
      <c r="H179" s="96"/>
      <c r="I179" s="26"/>
      <c r="J179" s="96"/>
      <c r="L179" s="14"/>
      <c r="M179" s="58"/>
      <c r="N179" s="18"/>
      <c r="O179" s="18"/>
      <c r="P179" s="18"/>
      <c r="Q179" s="18"/>
      <c r="R179" s="18"/>
      <c r="S179" s="18"/>
      <c r="T179" s="19"/>
      <c r="AT179" s="13" t="s">
        <v>85</v>
      </c>
      <c r="AU179" s="13" t="s">
        <v>29</v>
      </c>
    </row>
    <row r="180" spans="1:51" s="10" customFormat="1" ht="12">
      <c r="A180" s="181"/>
      <c r="B180" s="182"/>
      <c r="C180" s="181"/>
      <c r="D180" s="179" t="s">
        <v>87</v>
      </c>
      <c r="E180" s="183" t="s">
        <v>0</v>
      </c>
      <c r="F180" s="184" t="s">
        <v>262</v>
      </c>
      <c r="G180" s="181"/>
      <c r="H180" s="185">
        <v>20.7</v>
      </c>
      <c r="I180" s="61"/>
      <c r="J180" s="181"/>
      <c r="L180" s="59"/>
      <c r="M180" s="62"/>
      <c r="N180" s="63"/>
      <c r="O180" s="63"/>
      <c r="P180" s="63"/>
      <c r="Q180" s="63"/>
      <c r="R180" s="63"/>
      <c r="S180" s="63"/>
      <c r="T180" s="64"/>
      <c r="AT180" s="60" t="s">
        <v>87</v>
      </c>
      <c r="AU180" s="60" t="s">
        <v>29</v>
      </c>
      <c r="AV180" s="10" t="s">
        <v>29</v>
      </c>
      <c r="AW180" s="10" t="s">
        <v>12</v>
      </c>
      <c r="AX180" s="10" t="s">
        <v>28</v>
      </c>
      <c r="AY180" s="60" t="s">
        <v>76</v>
      </c>
    </row>
    <row r="181" spans="1:65" s="1" customFormat="1" ht="16.5" customHeight="1">
      <c r="A181" s="96"/>
      <c r="B181" s="100"/>
      <c r="C181" s="173" t="s">
        <v>263</v>
      </c>
      <c r="D181" s="173" t="s">
        <v>78</v>
      </c>
      <c r="E181" s="174" t="s">
        <v>264</v>
      </c>
      <c r="F181" s="175" t="s">
        <v>265</v>
      </c>
      <c r="G181" s="176" t="s">
        <v>233</v>
      </c>
      <c r="H181" s="191"/>
      <c r="I181" s="52"/>
      <c r="J181" s="178">
        <f>ROUND(I181*H181,2)</f>
        <v>0</v>
      </c>
      <c r="K181" s="51" t="s">
        <v>82</v>
      </c>
      <c r="L181" s="14"/>
      <c r="M181" s="53" t="s">
        <v>0</v>
      </c>
      <c r="N181" s="54" t="s">
        <v>15</v>
      </c>
      <c r="O181" s="18"/>
      <c r="P181" s="55">
        <f>O181*H181</f>
        <v>0</v>
      </c>
      <c r="Q181" s="55">
        <v>0</v>
      </c>
      <c r="R181" s="55">
        <f>Q181*H181</f>
        <v>0</v>
      </c>
      <c r="S181" s="55">
        <v>0</v>
      </c>
      <c r="T181" s="56">
        <f>S181*H181</f>
        <v>0</v>
      </c>
      <c r="AR181" s="13" t="s">
        <v>189</v>
      </c>
      <c r="AT181" s="13" t="s">
        <v>78</v>
      </c>
      <c r="AU181" s="13" t="s">
        <v>29</v>
      </c>
      <c r="AY181" s="13" t="s">
        <v>76</v>
      </c>
      <c r="BE181" s="57">
        <f>IF(N181="základní",J181,0)</f>
        <v>0</v>
      </c>
      <c r="BF181" s="57">
        <f>IF(N181="snížená",J181,0)</f>
        <v>0</v>
      </c>
      <c r="BG181" s="57">
        <f>IF(N181="zákl. přenesená",J181,0)</f>
        <v>0</v>
      </c>
      <c r="BH181" s="57">
        <f>IF(N181="sníž. přenesená",J181,0)</f>
        <v>0</v>
      </c>
      <c r="BI181" s="57">
        <f>IF(N181="nulová",J181,0)</f>
        <v>0</v>
      </c>
      <c r="BJ181" s="13" t="s">
        <v>28</v>
      </c>
      <c r="BK181" s="57">
        <f>ROUND(I181*H181,2)</f>
        <v>0</v>
      </c>
      <c r="BL181" s="13" t="s">
        <v>189</v>
      </c>
      <c r="BM181" s="13" t="s">
        <v>266</v>
      </c>
    </row>
    <row r="182" spans="1:47" s="1" customFormat="1" ht="19.5">
      <c r="A182" s="96"/>
      <c r="B182" s="100"/>
      <c r="C182" s="96"/>
      <c r="D182" s="179" t="s">
        <v>85</v>
      </c>
      <c r="E182" s="96"/>
      <c r="F182" s="180" t="s">
        <v>267</v>
      </c>
      <c r="G182" s="96"/>
      <c r="H182" s="96"/>
      <c r="I182" s="26"/>
      <c r="J182" s="96"/>
      <c r="L182" s="14"/>
      <c r="M182" s="58"/>
      <c r="N182" s="18"/>
      <c r="O182" s="18"/>
      <c r="P182" s="18"/>
      <c r="Q182" s="18"/>
      <c r="R182" s="18"/>
      <c r="S182" s="18"/>
      <c r="T182" s="19"/>
      <c r="AT182" s="13" t="s">
        <v>85</v>
      </c>
      <c r="AU182" s="13" t="s">
        <v>29</v>
      </c>
    </row>
    <row r="183" spans="1:63" s="9" customFormat="1" ht="22.9" customHeight="1">
      <c r="A183" s="166"/>
      <c r="B183" s="167"/>
      <c r="C183" s="166"/>
      <c r="D183" s="168" t="s">
        <v>23</v>
      </c>
      <c r="E183" s="171" t="s">
        <v>268</v>
      </c>
      <c r="F183" s="171" t="s">
        <v>269</v>
      </c>
      <c r="G183" s="166"/>
      <c r="H183" s="166"/>
      <c r="I183" s="44"/>
      <c r="J183" s="172">
        <f>BK183</f>
        <v>0</v>
      </c>
      <c r="L183" s="42"/>
      <c r="M183" s="45"/>
      <c r="N183" s="46"/>
      <c r="O183" s="46"/>
      <c r="P183" s="47">
        <f>SUM(P184:P203)</f>
        <v>0</v>
      </c>
      <c r="Q183" s="46"/>
      <c r="R183" s="47">
        <f>SUM(R184:R203)</f>
        <v>0.000195</v>
      </c>
      <c r="S183" s="46"/>
      <c r="T183" s="48">
        <f>SUM(T184:T203)</f>
        <v>0.41800000000000004</v>
      </c>
      <c r="AR183" s="43" t="s">
        <v>29</v>
      </c>
      <c r="AT183" s="49" t="s">
        <v>23</v>
      </c>
      <c r="AU183" s="49" t="s">
        <v>28</v>
      </c>
      <c r="AY183" s="43" t="s">
        <v>76</v>
      </c>
      <c r="BK183" s="50">
        <f>SUM(BK184:BK203)</f>
        <v>0</v>
      </c>
    </row>
    <row r="184" spans="1:65" s="1" customFormat="1" ht="16.5" customHeight="1">
      <c r="A184" s="96"/>
      <c r="B184" s="100"/>
      <c r="C184" s="173" t="s">
        <v>270</v>
      </c>
      <c r="D184" s="173" t="s">
        <v>78</v>
      </c>
      <c r="E184" s="174" t="s">
        <v>271</v>
      </c>
      <c r="F184" s="175" t="s">
        <v>272</v>
      </c>
      <c r="G184" s="176" t="s">
        <v>160</v>
      </c>
      <c r="H184" s="177">
        <v>9</v>
      </c>
      <c r="I184" s="52"/>
      <c r="J184" s="178">
        <f>ROUND(I184*H184,2)</f>
        <v>0</v>
      </c>
      <c r="K184" s="51" t="s">
        <v>82</v>
      </c>
      <c r="L184" s="14"/>
      <c r="M184" s="53" t="s">
        <v>0</v>
      </c>
      <c r="N184" s="54" t="s">
        <v>15</v>
      </c>
      <c r="O184" s="18"/>
      <c r="P184" s="55">
        <f>O184*H184</f>
        <v>0</v>
      </c>
      <c r="Q184" s="55">
        <v>0</v>
      </c>
      <c r="R184" s="55">
        <f>Q184*H184</f>
        <v>0</v>
      </c>
      <c r="S184" s="55">
        <v>0.016</v>
      </c>
      <c r="T184" s="56">
        <f>S184*H184</f>
        <v>0.14400000000000002</v>
      </c>
      <c r="AR184" s="13" t="s">
        <v>189</v>
      </c>
      <c r="AT184" s="13" t="s">
        <v>78</v>
      </c>
      <c r="AU184" s="13" t="s">
        <v>29</v>
      </c>
      <c r="AY184" s="13" t="s">
        <v>76</v>
      </c>
      <c r="BE184" s="57">
        <f>IF(N184="základní",J184,0)</f>
        <v>0</v>
      </c>
      <c r="BF184" s="57">
        <f>IF(N184="snížená",J184,0)</f>
        <v>0</v>
      </c>
      <c r="BG184" s="57">
        <f>IF(N184="zákl. přenesená",J184,0)</f>
        <v>0</v>
      </c>
      <c r="BH184" s="57">
        <f>IF(N184="sníž. přenesená",J184,0)</f>
        <v>0</v>
      </c>
      <c r="BI184" s="57">
        <f>IF(N184="nulová",J184,0)</f>
        <v>0</v>
      </c>
      <c r="BJ184" s="13" t="s">
        <v>28</v>
      </c>
      <c r="BK184" s="57">
        <f>ROUND(I184*H184,2)</f>
        <v>0</v>
      </c>
      <c r="BL184" s="13" t="s">
        <v>189</v>
      </c>
      <c r="BM184" s="13" t="s">
        <v>273</v>
      </c>
    </row>
    <row r="185" spans="1:47" s="1" customFormat="1" ht="12">
      <c r="A185" s="96"/>
      <c r="B185" s="100"/>
      <c r="C185" s="96"/>
      <c r="D185" s="179" t="s">
        <v>85</v>
      </c>
      <c r="E185" s="96"/>
      <c r="F185" s="180" t="s">
        <v>274</v>
      </c>
      <c r="G185" s="96"/>
      <c r="H185" s="96"/>
      <c r="I185" s="26"/>
      <c r="J185" s="96"/>
      <c r="L185" s="14"/>
      <c r="M185" s="58"/>
      <c r="N185" s="18"/>
      <c r="O185" s="18"/>
      <c r="P185" s="18"/>
      <c r="Q185" s="18"/>
      <c r="R185" s="18"/>
      <c r="S185" s="18"/>
      <c r="T185" s="19"/>
      <c r="AT185" s="13" t="s">
        <v>85</v>
      </c>
      <c r="AU185" s="13" t="s">
        <v>29</v>
      </c>
    </row>
    <row r="186" spans="1:51" s="10" customFormat="1" ht="12">
      <c r="A186" s="181"/>
      <c r="B186" s="182"/>
      <c r="C186" s="181"/>
      <c r="D186" s="179" t="s">
        <v>87</v>
      </c>
      <c r="E186" s="183" t="s">
        <v>0</v>
      </c>
      <c r="F186" s="184" t="s">
        <v>275</v>
      </c>
      <c r="G186" s="181"/>
      <c r="H186" s="185">
        <v>9</v>
      </c>
      <c r="I186" s="61"/>
      <c r="J186" s="181"/>
      <c r="L186" s="59"/>
      <c r="M186" s="62"/>
      <c r="N186" s="63"/>
      <c r="O186" s="63"/>
      <c r="P186" s="63"/>
      <c r="Q186" s="63"/>
      <c r="R186" s="63"/>
      <c r="S186" s="63"/>
      <c r="T186" s="64"/>
      <c r="AT186" s="60" t="s">
        <v>87</v>
      </c>
      <c r="AU186" s="60" t="s">
        <v>29</v>
      </c>
      <c r="AV186" s="10" t="s">
        <v>29</v>
      </c>
      <c r="AW186" s="10" t="s">
        <v>12</v>
      </c>
      <c r="AX186" s="10" t="s">
        <v>28</v>
      </c>
      <c r="AY186" s="60" t="s">
        <v>76</v>
      </c>
    </row>
    <row r="187" spans="1:65" s="1" customFormat="1" ht="16.5" customHeight="1">
      <c r="A187" s="96"/>
      <c r="B187" s="100"/>
      <c r="C187" s="173" t="s">
        <v>276</v>
      </c>
      <c r="D187" s="173" t="s">
        <v>78</v>
      </c>
      <c r="E187" s="174" t="s">
        <v>277</v>
      </c>
      <c r="F187" s="175" t="s">
        <v>278</v>
      </c>
      <c r="G187" s="176" t="s">
        <v>279</v>
      </c>
      <c r="H187" s="177">
        <v>3</v>
      </c>
      <c r="I187" s="52"/>
      <c r="J187" s="178">
        <f>ROUND(I187*H187,2)</f>
        <v>0</v>
      </c>
      <c r="K187" s="51" t="s">
        <v>82</v>
      </c>
      <c r="L187" s="14"/>
      <c r="M187" s="53" t="s">
        <v>0</v>
      </c>
      <c r="N187" s="54" t="s">
        <v>15</v>
      </c>
      <c r="O187" s="18"/>
      <c r="P187" s="55">
        <f>O187*H187</f>
        <v>0</v>
      </c>
      <c r="Q187" s="55">
        <v>0</v>
      </c>
      <c r="R187" s="55">
        <f>Q187*H187</f>
        <v>0</v>
      </c>
      <c r="S187" s="55">
        <v>0.013</v>
      </c>
      <c r="T187" s="56">
        <f>S187*H187</f>
        <v>0.039</v>
      </c>
      <c r="AR187" s="13" t="s">
        <v>189</v>
      </c>
      <c r="AT187" s="13" t="s">
        <v>78</v>
      </c>
      <c r="AU187" s="13" t="s">
        <v>29</v>
      </c>
      <c r="AY187" s="13" t="s">
        <v>76</v>
      </c>
      <c r="BE187" s="57">
        <f>IF(N187="základní",J187,0)</f>
        <v>0</v>
      </c>
      <c r="BF187" s="57">
        <f>IF(N187="snížená",J187,0)</f>
        <v>0</v>
      </c>
      <c r="BG187" s="57">
        <f>IF(N187="zákl. přenesená",J187,0)</f>
        <v>0</v>
      </c>
      <c r="BH187" s="57">
        <f>IF(N187="sníž. přenesená",J187,0)</f>
        <v>0</v>
      </c>
      <c r="BI187" s="57">
        <f>IF(N187="nulová",J187,0)</f>
        <v>0</v>
      </c>
      <c r="BJ187" s="13" t="s">
        <v>28</v>
      </c>
      <c r="BK187" s="57">
        <f>ROUND(I187*H187,2)</f>
        <v>0</v>
      </c>
      <c r="BL187" s="13" t="s">
        <v>189</v>
      </c>
      <c r="BM187" s="13" t="s">
        <v>280</v>
      </c>
    </row>
    <row r="188" spans="1:47" s="1" customFormat="1" ht="12">
      <c r="A188" s="96"/>
      <c r="B188" s="100"/>
      <c r="C188" s="96"/>
      <c r="D188" s="179" t="s">
        <v>85</v>
      </c>
      <c r="E188" s="96"/>
      <c r="F188" s="180" t="s">
        <v>281</v>
      </c>
      <c r="G188" s="96"/>
      <c r="H188" s="96"/>
      <c r="I188" s="26"/>
      <c r="J188" s="96"/>
      <c r="L188" s="14"/>
      <c r="M188" s="58"/>
      <c r="N188" s="18"/>
      <c r="O188" s="18"/>
      <c r="P188" s="18"/>
      <c r="Q188" s="18"/>
      <c r="R188" s="18"/>
      <c r="S188" s="18"/>
      <c r="T188" s="19"/>
      <c r="AT188" s="13" t="s">
        <v>85</v>
      </c>
      <c r="AU188" s="13" t="s">
        <v>29</v>
      </c>
    </row>
    <row r="189" spans="1:51" s="10" customFormat="1" ht="12">
      <c r="A189" s="181"/>
      <c r="B189" s="182"/>
      <c r="C189" s="181"/>
      <c r="D189" s="179" t="s">
        <v>87</v>
      </c>
      <c r="E189" s="183" t="s">
        <v>0</v>
      </c>
      <c r="F189" s="184" t="s">
        <v>282</v>
      </c>
      <c r="G189" s="181"/>
      <c r="H189" s="185">
        <v>2</v>
      </c>
      <c r="I189" s="61"/>
      <c r="J189" s="181"/>
      <c r="L189" s="59"/>
      <c r="M189" s="62"/>
      <c r="N189" s="63"/>
      <c r="O189" s="63"/>
      <c r="P189" s="63"/>
      <c r="Q189" s="63"/>
      <c r="R189" s="63"/>
      <c r="S189" s="63"/>
      <c r="T189" s="64"/>
      <c r="AT189" s="60" t="s">
        <v>87</v>
      </c>
      <c r="AU189" s="60" t="s">
        <v>29</v>
      </c>
      <c r="AV189" s="10" t="s">
        <v>29</v>
      </c>
      <c r="AW189" s="10" t="s">
        <v>12</v>
      </c>
      <c r="AX189" s="10" t="s">
        <v>24</v>
      </c>
      <c r="AY189" s="60" t="s">
        <v>76</v>
      </c>
    </row>
    <row r="190" spans="1:51" s="10" customFormat="1" ht="12">
      <c r="A190" s="181"/>
      <c r="B190" s="182"/>
      <c r="C190" s="181"/>
      <c r="D190" s="179" t="s">
        <v>87</v>
      </c>
      <c r="E190" s="183" t="s">
        <v>0</v>
      </c>
      <c r="F190" s="184" t="s">
        <v>283</v>
      </c>
      <c r="G190" s="181"/>
      <c r="H190" s="185">
        <v>1</v>
      </c>
      <c r="I190" s="61"/>
      <c r="J190" s="181"/>
      <c r="L190" s="59"/>
      <c r="M190" s="62"/>
      <c r="N190" s="63"/>
      <c r="O190" s="63"/>
      <c r="P190" s="63"/>
      <c r="Q190" s="63"/>
      <c r="R190" s="63"/>
      <c r="S190" s="63"/>
      <c r="T190" s="64"/>
      <c r="AT190" s="60" t="s">
        <v>87</v>
      </c>
      <c r="AU190" s="60" t="s">
        <v>29</v>
      </c>
      <c r="AV190" s="10" t="s">
        <v>29</v>
      </c>
      <c r="AW190" s="10" t="s">
        <v>12</v>
      </c>
      <c r="AX190" s="10" t="s">
        <v>24</v>
      </c>
      <c r="AY190" s="60" t="s">
        <v>76</v>
      </c>
    </row>
    <row r="191" spans="1:51" s="11" customFormat="1" ht="12">
      <c r="A191" s="186"/>
      <c r="B191" s="187"/>
      <c r="C191" s="186"/>
      <c r="D191" s="179" t="s">
        <v>87</v>
      </c>
      <c r="E191" s="188" t="s">
        <v>0</v>
      </c>
      <c r="F191" s="189" t="s">
        <v>99</v>
      </c>
      <c r="G191" s="186"/>
      <c r="H191" s="190">
        <v>3</v>
      </c>
      <c r="I191" s="67"/>
      <c r="J191" s="186"/>
      <c r="L191" s="65"/>
      <c r="M191" s="68"/>
      <c r="N191" s="69"/>
      <c r="O191" s="69"/>
      <c r="P191" s="69"/>
      <c r="Q191" s="69"/>
      <c r="R191" s="69"/>
      <c r="S191" s="69"/>
      <c r="T191" s="70"/>
      <c r="AT191" s="66" t="s">
        <v>87</v>
      </c>
      <c r="AU191" s="66" t="s">
        <v>29</v>
      </c>
      <c r="AV191" s="11" t="s">
        <v>83</v>
      </c>
      <c r="AW191" s="11" t="s">
        <v>12</v>
      </c>
      <c r="AX191" s="11" t="s">
        <v>28</v>
      </c>
      <c r="AY191" s="66" t="s">
        <v>76</v>
      </c>
    </row>
    <row r="192" spans="1:65" s="1" customFormat="1" ht="16.5" customHeight="1">
      <c r="A192" s="96"/>
      <c r="B192" s="100"/>
      <c r="C192" s="173" t="s">
        <v>284</v>
      </c>
      <c r="D192" s="173" t="s">
        <v>78</v>
      </c>
      <c r="E192" s="174" t="s">
        <v>285</v>
      </c>
      <c r="F192" s="175" t="s">
        <v>286</v>
      </c>
      <c r="G192" s="176" t="s">
        <v>279</v>
      </c>
      <c r="H192" s="177">
        <v>3</v>
      </c>
      <c r="I192" s="52"/>
      <c r="J192" s="178">
        <f>ROUND(I192*H192,2)</f>
        <v>0</v>
      </c>
      <c r="K192" s="51" t="s">
        <v>82</v>
      </c>
      <c r="L192" s="14"/>
      <c r="M192" s="53" t="s">
        <v>0</v>
      </c>
      <c r="N192" s="54" t="s">
        <v>15</v>
      </c>
      <c r="O192" s="18"/>
      <c r="P192" s="55">
        <f>O192*H192</f>
        <v>0</v>
      </c>
      <c r="Q192" s="55">
        <v>0</v>
      </c>
      <c r="R192" s="55">
        <f>Q192*H192</f>
        <v>0</v>
      </c>
      <c r="S192" s="55">
        <v>0</v>
      </c>
      <c r="T192" s="56">
        <f>S192*H192</f>
        <v>0</v>
      </c>
      <c r="AR192" s="13" t="s">
        <v>189</v>
      </c>
      <c r="AT192" s="13" t="s">
        <v>78</v>
      </c>
      <c r="AU192" s="13" t="s">
        <v>29</v>
      </c>
      <c r="AY192" s="13" t="s">
        <v>76</v>
      </c>
      <c r="BE192" s="57">
        <f>IF(N192="základní",J192,0)</f>
        <v>0</v>
      </c>
      <c r="BF192" s="57">
        <f>IF(N192="snížená",J192,0)</f>
        <v>0</v>
      </c>
      <c r="BG192" s="57">
        <f>IF(N192="zákl. přenesená",J192,0)</f>
        <v>0</v>
      </c>
      <c r="BH192" s="57">
        <f>IF(N192="sníž. přenesená",J192,0)</f>
        <v>0</v>
      </c>
      <c r="BI192" s="57">
        <f>IF(N192="nulová",J192,0)</f>
        <v>0</v>
      </c>
      <c r="BJ192" s="13" t="s">
        <v>28</v>
      </c>
      <c r="BK192" s="57">
        <f>ROUND(I192*H192,2)</f>
        <v>0</v>
      </c>
      <c r="BL192" s="13" t="s">
        <v>189</v>
      </c>
      <c r="BM192" s="13" t="s">
        <v>287</v>
      </c>
    </row>
    <row r="193" spans="1:47" s="1" customFormat="1" ht="19.5">
      <c r="A193" s="96"/>
      <c r="B193" s="100"/>
      <c r="C193" s="96"/>
      <c r="D193" s="179" t="s">
        <v>85</v>
      </c>
      <c r="E193" s="96"/>
      <c r="F193" s="180" t="s">
        <v>288</v>
      </c>
      <c r="G193" s="96"/>
      <c r="H193" s="96"/>
      <c r="I193" s="26"/>
      <c r="J193" s="96"/>
      <c r="L193" s="14"/>
      <c r="M193" s="58"/>
      <c r="N193" s="18"/>
      <c r="O193" s="18"/>
      <c r="P193" s="18"/>
      <c r="Q193" s="18"/>
      <c r="R193" s="18"/>
      <c r="S193" s="18"/>
      <c r="T193" s="19"/>
      <c r="AT193" s="13" t="s">
        <v>85</v>
      </c>
      <c r="AU193" s="13" t="s">
        <v>29</v>
      </c>
    </row>
    <row r="194" spans="1:51" s="10" customFormat="1" ht="12">
      <c r="A194" s="181"/>
      <c r="B194" s="182"/>
      <c r="C194" s="181"/>
      <c r="D194" s="179" t="s">
        <v>87</v>
      </c>
      <c r="E194" s="183" t="s">
        <v>0</v>
      </c>
      <c r="F194" s="184" t="s">
        <v>282</v>
      </c>
      <c r="G194" s="181"/>
      <c r="H194" s="185">
        <v>2</v>
      </c>
      <c r="I194" s="61"/>
      <c r="J194" s="181"/>
      <c r="L194" s="59"/>
      <c r="M194" s="62"/>
      <c r="N194" s="63"/>
      <c r="O194" s="63"/>
      <c r="P194" s="63"/>
      <c r="Q194" s="63"/>
      <c r="R194" s="63"/>
      <c r="S194" s="63"/>
      <c r="T194" s="64"/>
      <c r="AT194" s="60" t="s">
        <v>87</v>
      </c>
      <c r="AU194" s="60" t="s">
        <v>29</v>
      </c>
      <c r="AV194" s="10" t="s">
        <v>29</v>
      </c>
      <c r="AW194" s="10" t="s">
        <v>12</v>
      </c>
      <c r="AX194" s="10" t="s">
        <v>24</v>
      </c>
      <c r="AY194" s="60" t="s">
        <v>76</v>
      </c>
    </row>
    <row r="195" spans="1:51" s="10" customFormat="1" ht="12">
      <c r="A195" s="181"/>
      <c r="B195" s="182"/>
      <c r="C195" s="181"/>
      <c r="D195" s="179" t="s">
        <v>87</v>
      </c>
      <c r="E195" s="183" t="s">
        <v>0</v>
      </c>
      <c r="F195" s="184" t="s">
        <v>283</v>
      </c>
      <c r="G195" s="181"/>
      <c r="H195" s="185">
        <v>1</v>
      </c>
      <c r="I195" s="61"/>
      <c r="J195" s="181"/>
      <c r="L195" s="59"/>
      <c r="M195" s="62"/>
      <c r="N195" s="63"/>
      <c r="O195" s="63"/>
      <c r="P195" s="63"/>
      <c r="Q195" s="63"/>
      <c r="R195" s="63"/>
      <c r="S195" s="63"/>
      <c r="T195" s="64"/>
      <c r="AT195" s="60" t="s">
        <v>87</v>
      </c>
      <c r="AU195" s="60" t="s">
        <v>29</v>
      </c>
      <c r="AV195" s="10" t="s">
        <v>29</v>
      </c>
      <c r="AW195" s="10" t="s">
        <v>12</v>
      </c>
      <c r="AX195" s="10" t="s">
        <v>24</v>
      </c>
      <c r="AY195" s="60" t="s">
        <v>76</v>
      </c>
    </row>
    <row r="196" spans="1:51" s="11" customFormat="1" ht="12">
      <c r="A196" s="186"/>
      <c r="B196" s="187"/>
      <c r="C196" s="186"/>
      <c r="D196" s="179" t="s">
        <v>87</v>
      </c>
      <c r="E196" s="188" t="s">
        <v>0</v>
      </c>
      <c r="F196" s="189" t="s">
        <v>99</v>
      </c>
      <c r="G196" s="186"/>
      <c r="H196" s="190">
        <v>3</v>
      </c>
      <c r="I196" s="67"/>
      <c r="J196" s="186"/>
      <c r="L196" s="65"/>
      <c r="M196" s="68"/>
      <c r="N196" s="69"/>
      <c r="O196" s="69"/>
      <c r="P196" s="69"/>
      <c r="Q196" s="69"/>
      <c r="R196" s="69"/>
      <c r="S196" s="69"/>
      <c r="T196" s="70"/>
      <c r="AT196" s="66" t="s">
        <v>87</v>
      </c>
      <c r="AU196" s="66" t="s">
        <v>29</v>
      </c>
      <c r="AV196" s="11" t="s">
        <v>83</v>
      </c>
      <c r="AW196" s="11" t="s">
        <v>12</v>
      </c>
      <c r="AX196" s="11" t="s">
        <v>28</v>
      </c>
      <c r="AY196" s="66" t="s">
        <v>76</v>
      </c>
    </row>
    <row r="197" spans="1:65" s="1" customFormat="1" ht="16.5" customHeight="1">
      <c r="A197" s="96"/>
      <c r="B197" s="100"/>
      <c r="C197" s="173" t="s">
        <v>289</v>
      </c>
      <c r="D197" s="173" t="s">
        <v>78</v>
      </c>
      <c r="E197" s="174" t="s">
        <v>290</v>
      </c>
      <c r="F197" s="175" t="s">
        <v>291</v>
      </c>
      <c r="G197" s="176" t="s">
        <v>160</v>
      </c>
      <c r="H197" s="177">
        <v>3.9</v>
      </c>
      <c r="I197" s="52"/>
      <c r="J197" s="178">
        <f>ROUND(I197*H197,2)</f>
        <v>0</v>
      </c>
      <c r="K197" s="51" t="s">
        <v>82</v>
      </c>
      <c r="L197" s="14"/>
      <c r="M197" s="53" t="s">
        <v>0</v>
      </c>
      <c r="N197" s="54" t="s">
        <v>15</v>
      </c>
      <c r="O197" s="18"/>
      <c r="P197" s="55">
        <f>O197*H197</f>
        <v>0</v>
      </c>
      <c r="Q197" s="55">
        <v>5E-05</v>
      </c>
      <c r="R197" s="55">
        <f>Q197*H197</f>
        <v>0.000195</v>
      </c>
      <c r="S197" s="55">
        <v>0</v>
      </c>
      <c r="T197" s="56">
        <f>S197*H197</f>
        <v>0</v>
      </c>
      <c r="AR197" s="13" t="s">
        <v>189</v>
      </c>
      <c r="AT197" s="13" t="s">
        <v>78</v>
      </c>
      <c r="AU197" s="13" t="s">
        <v>29</v>
      </c>
      <c r="AY197" s="13" t="s">
        <v>76</v>
      </c>
      <c r="BE197" s="57">
        <f>IF(N197="základní",J197,0)</f>
        <v>0</v>
      </c>
      <c r="BF197" s="57">
        <f>IF(N197="snížená",J197,0)</f>
        <v>0</v>
      </c>
      <c r="BG197" s="57">
        <f>IF(N197="zákl. přenesená",J197,0)</f>
        <v>0</v>
      </c>
      <c r="BH197" s="57">
        <f>IF(N197="sníž. přenesená",J197,0)</f>
        <v>0</v>
      </c>
      <c r="BI197" s="57">
        <f>IF(N197="nulová",J197,0)</f>
        <v>0</v>
      </c>
      <c r="BJ197" s="13" t="s">
        <v>28</v>
      </c>
      <c r="BK197" s="57">
        <f>ROUND(I197*H197,2)</f>
        <v>0</v>
      </c>
      <c r="BL197" s="13" t="s">
        <v>189</v>
      </c>
      <c r="BM197" s="13" t="s">
        <v>292</v>
      </c>
    </row>
    <row r="198" spans="1:47" s="1" customFormat="1" ht="12">
      <c r="A198" s="96"/>
      <c r="B198" s="100"/>
      <c r="C198" s="96"/>
      <c r="D198" s="179" t="s">
        <v>85</v>
      </c>
      <c r="E198" s="96"/>
      <c r="F198" s="180" t="s">
        <v>291</v>
      </c>
      <c r="G198" s="96"/>
      <c r="H198" s="96"/>
      <c r="I198" s="26"/>
      <c r="J198" s="96"/>
      <c r="L198" s="14"/>
      <c r="M198" s="58"/>
      <c r="N198" s="18"/>
      <c r="O198" s="18"/>
      <c r="P198" s="18"/>
      <c r="Q198" s="18"/>
      <c r="R198" s="18"/>
      <c r="S198" s="18"/>
      <c r="T198" s="19"/>
      <c r="AT198" s="13" t="s">
        <v>85</v>
      </c>
      <c r="AU198" s="13" t="s">
        <v>29</v>
      </c>
    </row>
    <row r="199" spans="1:51" s="10" customFormat="1" ht="12">
      <c r="A199" s="181"/>
      <c r="B199" s="182"/>
      <c r="C199" s="181"/>
      <c r="D199" s="179" t="s">
        <v>87</v>
      </c>
      <c r="E199" s="183" t="s">
        <v>0</v>
      </c>
      <c r="F199" s="184" t="s">
        <v>293</v>
      </c>
      <c r="G199" s="181"/>
      <c r="H199" s="185">
        <v>3.9</v>
      </c>
      <c r="I199" s="61"/>
      <c r="J199" s="181"/>
      <c r="L199" s="59"/>
      <c r="M199" s="62"/>
      <c r="N199" s="63"/>
      <c r="O199" s="63"/>
      <c r="P199" s="63"/>
      <c r="Q199" s="63"/>
      <c r="R199" s="63"/>
      <c r="S199" s="63"/>
      <c r="T199" s="64"/>
      <c r="AT199" s="60" t="s">
        <v>87</v>
      </c>
      <c r="AU199" s="60" t="s">
        <v>29</v>
      </c>
      <c r="AV199" s="10" t="s">
        <v>29</v>
      </c>
      <c r="AW199" s="10" t="s">
        <v>12</v>
      </c>
      <c r="AX199" s="10" t="s">
        <v>28</v>
      </c>
      <c r="AY199" s="60" t="s">
        <v>76</v>
      </c>
    </row>
    <row r="200" spans="1:65" s="1" customFormat="1" ht="16.5" customHeight="1">
      <c r="A200" s="96"/>
      <c r="B200" s="100"/>
      <c r="C200" s="173" t="s">
        <v>294</v>
      </c>
      <c r="D200" s="173" t="s">
        <v>78</v>
      </c>
      <c r="E200" s="174" t="s">
        <v>295</v>
      </c>
      <c r="F200" s="175" t="s">
        <v>296</v>
      </c>
      <c r="G200" s="176" t="s">
        <v>297</v>
      </c>
      <c r="H200" s="177">
        <v>235</v>
      </c>
      <c r="I200" s="52"/>
      <c r="J200" s="178">
        <f>ROUND(I200*H200,2)</f>
        <v>0</v>
      </c>
      <c r="K200" s="51" t="s">
        <v>82</v>
      </c>
      <c r="L200" s="14"/>
      <c r="M200" s="53" t="s">
        <v>0</v>
      </c>
      <c r="N200" s="54" t="s">
        <v>15</v>
      </c>
      <c r="O200" s="18"/>
      <c r="P200" s="55">
        <f>O200*H200</f>
        <v>0</v>
      </c>
      <c r="Q200" s="55">
        <v>0</v>
      </c>
      <c r="R200" s="55">
        <f>Q200*H200</f>
        <v>0</v>
      </c>
      <c r="S200" s="55">
        <v>0.001</v>
      </c>
      <c r="T200" s="56">
        <f>S200*H200</f>
        <v>0.23500000000000001</v>
      </c>
      <c r="AR200" s="13" t="s">
        <v>189</v>
      </c>
      <c r="AT200" s="13" t="s">
        <v>78</v>
      </c>
      <c r="AU200" s="13" t="s">
        <v>29</v>
      </c>
      <c r="AY200" s="13" t="s">
        <v>76</v>
      </c>
      <c r="BE200" s="57">
        <f>IF(N200="základní",J200,0)</f>
        <v>0</v>
      </c>
      <c r="BF200" s="57">
        <f>IF(N200="snížená",J200,0)</f>
        <v>0</v>
      </c>
      <c r="BG200" s="57">
        <f>IF(N200="zákl. přenesená",J200,0)</f>
        <v>0</v>
      </c>
      <c r="BH200" s="57">
        <f>IF(N200="sníž. přenesená",J200,0)</f>
        <v>0</v>
      </c>
      <c r="BI200" s="57">
        <f>IF(N200="nulová",J200,0)</f>
        <v>0</v>
      </c>
      <c r="BJ200" s="13" t="s">
        <v>28</v>
      </c>
      <c r="BK200" s="57">
        <f>ROUND(I200*H200,2)</f>
        <v>0</v>
      </c>
      <c r="BL200" s="13" t="s">
        <v>189</v>
      </c>
      <c r="BM200" s="13" t="s">
        <v>298</v>
      </c>
    </row>
    <row r="201" spans="1:47" s="1" customFormat="1" ht="12">
      <c r="A201" s="96"/>
      <c r="B201" s="100"/>
      <c r="C201" s="96"/>
      <c r="D201" s="179" t="s">
        <v>85</v>
      </c>
      <c r="E201" s="96"/>
      <c r="F201" s="180" t="s">
        <v>299</v>
      </c>
      <c r="G201" s="96"/>
      <c r="H201" s="96"/>
      <c r="I201" s="26"/>
      <c r="J201" s="96"/>
      <c r="L201" s="14"/>
      <c r="M201" s="58"/>
      <c r="N201" s="18"/>
      <c r="O201" s="18"/>
      <c r="P201" s="18"/>
      <c r="Q201" s="18"/>
      <c r="R201" s="18"/>
      <c r="S201" s="18"/>
      <c r="T201" s="19"/>
      <c r="AT201" s="13" t="s">
        <v>85</v>
      </c>
      <c r="AU201" s="13" t="s">
        <v>29</v>
      </c>
    </row>
    <row r="202" spans="1:65" s="1" customFormat="1" ht="16.5" customHeight="1">
      <c r="A202" s="96"/>
      <c r="B202" s="100"/>
      <c r="C202" s="173" t="s">
        <v>300</v>
      </c>
      <c r="D202" s="173" t="s">
        <v>78</v>
      </c>
      <c r="E202" s="174" t="s">
        <v>301</v>
      </c>
      <c r="F202" s="175" t="s">
        <v>302</v>
      </c>
      <c r="G202" s="176" t="s">
        <v>233</v>
      </c>
      <c r="H202" s="191"/>
      <c r="I202" s="52"/>
      <c r="J202" s="178">
        <f>ROUND(I202*H202,2)</f>
        <v>0</v>
      </c>
      <c r="K202" s="51" t="s">
        <v>82</v>
      </c>
      <c r="L202" s="14"/>
      <c r="M202" s="53" t="s">
        <v>0</v>
      </c>
      <c r="N202" s="54" t="s">
        <v>15</v>
      </c>
      <c r="O202" s="18"/>
      <c r="P202" s="55">
        <f>O202*H202</f>
        <v>0</v>
      </c>
      <c r="Q202" s="55">
        <v>0</v>
      </c>
      <c r="R202" s="55">
        <f>Q202*H202</f>
        <v>0</v>
      </c>
      <c r="S202" s="55">
        <v>0</v>
      </c>
      <c r="T202" s="56">
        <f>S202*H202</f>
        <v>0</v>
      </c>
      <c r="AR202" s="13" t="s">
        <v>189</v>
      </c>
      <c r="AT202" s="13" t="s">
        <v>78</v>
      </c>
      <c r="AU202" s="13" t="s">
        <v>29</v>
      </c>
      <c r="AY202" s="13" t="s">
        <v>76</v>
      </c>
      <c r="BE202" s="57">
        <f>IF(N202="základní",J202,0)</f>
        <v>0</v>
      </c>
      <c r="BF202" s="57">
        <f>IF(N202="snížená",J202,0)</f>
        <v>0</v>
      </c>
      <c r="BG202" s="57">
        <f>IF(N202="zákl. přenesená",J202,0)</f>
        <v>0</v>
      </c>
      <c r="BH202" s="57">
        <f>IF(N202="sníž. přenesená",J202,0)</f>
        <v>0</v>
      </c>
      <c r="BI202" s="57">
        <f>IF(N202="nulová",J202,0)</f>
        <v>0</v>
      </c>
      <c r="BJ202" s="13" t="s">
        <v>28</v>
      </c>
      <c r="BK202" s="57">
        <f>ROUND(I202*H202,2)</f>
        <v>0</v>
      </c>
      <c r="BL202" s="13" t="s">
        <v>189</v>
      </c>
      <c r="BM202" s="13" t="s">
        <v>303</v>
      </c>
    </row>
    <row r="203" spans="1:47" s="1" customFormat="1" ht="19.5">
      <c r="A203" s="96"/>
      <c r="B203" s="100"/>
      <c r="C203" s="96"/>
      <c r="D203" s="179" t="s">
        <v>85</v>
      </c>
      <c r="E203" s="96"/>
      <c r="F203" s="180" t="s">
        <v>304</v>
      </c>
      <c r="G203" s="96"/>
      <c r="H203" s="96"/>
      <c r="I203" s="26"/>
      <c r="J203" s="96"/>
      <c r="L203" s="14"/>
      <c r="M203" s="58"/>
      <c r="N203" s="18"/>
      <c r="O203" s="18"/>
      <c r="P203" s="18"/>
      <c r="Q203" s="18"/>
      <c r="R203" s="18"/>
      <c r="S203" s="18"/>
      <c r="T203" s="19"/>
      <c r="AT203" s="13" t="s">
        <v>85</v>
      </c>
      <c r="AU203" s="13" t="s">
        <v>29</v>
      </c>
    </row>
    <row r="204" spans="1:63" s="9" customFormat="1" ht="25.9" customHeight="1">
      <c r="A204" s="166"/>
      <c r="B204" s="167"/>
      <c r="C204" s="166"/>
      <c r="D204" s="168" t="s">
        <v>23</v>
      </c>
      <c r="E204" s="169" t="s">
        <v>305</v>
      </c>
      <c r="F204" s="169" t="s">
        <v>306</v>
      </c>
      <c r="G204" s="166"/>
      <c r="H204" s="166"/>
      <c r="I204" s="44"/>
      <c r="J204" s="170">
        <f>J205</f>
        <v>0</v>
      </c>
      <c r="L204" s="42"/>
      <c r="M204" s="45"/>
      <c r="N204" s="46"/>
      <c r="O204" s="46"/>
      <c r="P204" s="47">
        <f>P205</f>
        <v>0</v>
      </c>
      <c r="Q204" s="46"/>
      <c r="R204" s="47">
        <f>R205</f>
        <v>0.1128</v>
      </c>
      <c r="S204" s="46"/>
      <c r="T204" s="48">
        <f>T205</f>
        <v>0</v>
      </c>
      <c r="AR204" s="43" t="s">
        <v>100</v>
      </c>
      <c r="AT204" s="49" t="s">
        <v>23</v>
      </c>
      <c r="AU204" s="49" t="s">
        <v>24</v>
      </c>
      <c r="AY204" s="43" t="s">
        <v>76</v>
      </c>
      <c r="BK204" s="50">
        <f>BK205</f>
        <v>0</v>
      </c>
    </row>
    <row r="205" spans="1:63" s="9" customFormat="1" ht="22.9" customHeight="1">
      <c r="A205" s="166"/>
      <c r="B205" s="167"/>
      <c r="C205" s="166"/>
      <c r="D205" s="168" t="s">
        <v>23</v>
      </c>
      <c r="E205" s="171" t="s">
        <v>307</v>
      </c>
      <c r="F205" s="171" t="s">
        <v>308</v>
      </c>
      <c r="G205" s="166"/>
      <c r="H205" s="166"/>
      <c r="I205" s="44"/>
      <c r="J205" s="172">
        <f>BK205</f>
        <v>0</v>
      </c>
      <c r="L205" s="42"/>
      <c r="M205" s="45"/>
      <c r="N205" s="46"/>
      <c r="O205" s="46"/>
      <c r="P205" s="47">
        <f>SUM(P206:P208)</f>
        <v>0</v>
      </c>
      <c r="Q205" s="46"/>
      <c r="R205" s="47">
        <f>SUM(R206:R208)</f>
        <v>0.1128</v>
      </c>
      <c r="S205" s="46"/>
      <c r="T205" s="48">
        <f>SUM(T206:T208)</f>
        <v>0</v>
      </c>
      <c r="AR205" s="43" t="s">
        <v>100</v>
      </c>
      <c r="AT205" s="49" t="s">
        <v>23</v>
      </c>
      <c r="AU205" s="49" t="s">
        <v>28</v>
      </c>
      <c r="AY205" s="43" t="s">
        <v>76</v>
      </c>
      <c r="BK205" s="50">
        <f>SUM(BK206:BK208)</f>
        <v>0</v>
      </c>
    </row>
    <row r="206" spans="1:65" s="1" customFormat="1" ht="16.5" customHeight="1">
      <c r="A206" s="96"/>
      <c r="B206" s="100"/>
      <c r="C206" s="173" t="s">
        <v>309</v>
      </c>
      <c r="D206" s="173" t="s">
        <v>78</v>
      </c>
      <c r="E206" s="174" t="s">
        <v>310</v>
      </c>
      <c r="F206" s="175" t="s">
        <v>311</v>
      </c>
      <c r="G206" s="176" t="s">
        <v>297</v>
      </c>
      <c r="H206" s="177">
        <v>940</v>
      </c>
      <c r="I206" s="52"/>
      <c r="J206" s="178">
        <f>ROUND(I206*H206,2)</f>
        <v>0</v>
      </c>
      <c r="K206" s="51" t="s">
        <v>0</v>
      </c>
      <c r="L206" s="14"/>
      <c r="M206" s="53" t="s">
        <v>0</v>
      </c>
      <c r="N206" s="54" t="s">
        <v>15</v>
      </c>
      <c r="O206" s="18"/>
      <c r="P206" s="55">
        <f>O206*H206</f>
        <v>0</v>
      </c>
      <c r="Q206" s="55">
        <v>0.00012</v>
      </c>
      <c r="R206" s="55">
        <f>Q206*H206</f>
        <v>0.1128</v>
      </c>
      <c r="S206" s="55">
        <v>0</v>
      </c>
      <c r="T206" s="56">
        <f>S206*H206</f>
        <v>0</v>
      </c>
      <c r="AR206" s="13" t="s">
        <v>312</v>
      </c>
      <c r="AT206" s="13" t="s">
        <v>78</v>
      </c>
      <c r="AU206" s="13" t="s">
        <v>29</v>
      </c>
      <c r="AY206" s="13" t="s">
        <v>76</v>
      </c>
      <c r="BE206" s="57">
        <f>IF(N206="základní",J206,0)</f>
        <v>0</v>
      </c>
      <c r="BF206" s="57">
        <f>IF(N206="snížená",J206,0)</f>
        <v>0</v>
      </c>
      <c r="BG206" s="57">
        <f>IF(N206="zákl. přenesená",J206,0)</f>
        <v>0</v>
      </c>
      <c r="BH206" s="57">
        <f>IF(N206="sníž. přenesená",J206,0)</f>
        <v>0</v>
      </c>
      <c r="BI206" s="57">
        <f>IF(N206="nulová",J206,0)</f>
        <v>0</v>
      </c>
      <c r="BJ206" s="13" t="s">
        <v>28</v>
      </c>
      <c r="BK206" s="57">
        <f>ROUND(I206*H206,2)</f>
        <v>0</v>
      </c>
      <c r="BL206" s="13" t="s">
        <v>312</v>
      </c>
      <c r="BM206" s="13" t="s">
        <v>313</v>
      </c>
    </row>
    <row r="207" spans="1:47" s="1" customFormat="1" ht="12">
      <c r="A207" s="96"/>
      <c r="B207" s="100"/>
      <c r="C207" s="96"/>
      <c r="D207" s="179" t="s">
        <v>85</v>
      </c>
      <c r="E207" s="96"/>
      <c r="F207" s="180" t="s">
        <v>311</v>
      </c>
      <c r="G207" s="96"/>
      <c r="H207" s="96"/>
      <c r="I207" s="26"/>
      <c r="J207" s="96"/>
      <c r="L207" s="14"/>
      <c r="M207" s="58"/>
      <c r="N207" s="18"/>
      <c r="O207" s="18"/>
      <c r="P207" s="18"/>
      <c r="Q207" s="18"/>
      <c r="R207" s="18"/>
      <c r="S207" s="18"/>
      <c r="T207" s="19"/>
      <c r="AT207" s="13" t="s">
        <v>85</v>
      </c>
      <c r="AU207" s="13" t="s">
        <v>29</v>
      </c>
    </row>
    <row r="208" spans="1:51" s="10" customFormat="1" ht="12">
      <c r="A208" s="181"/>
      <c r="B208" s="182"/>
      <c r="C208" s="181"/>
      <c r="D208" s="179" t="s">
        <v>87</v>
      </c>
      <c r="E208" s="183" t="s">
        <v>0</v>
      </c>
      <c r="F208" s="184" t="s">
        <v>314</v>
      </c>
      <c r="G208" s="181"/>
      <c r="H208" s="185">
        <v>940</v>
      </c>
      <c r="I208" s="61"/>
      <c r="J208" s="181"/>
      <c r="L208" s="59"/>
      <c r="M208" s="71"/>
      <c r="N208" s="72"/>
      <c r="O208" s="72"/>
      <c r="P208" s="72"/>
      <c r="Q208" s="72"/>
      <c r="R208" s="72"/>
      <c r="S208" s="72"/>
      <c r="T208" s="73"/>
      <c r="AT208" s="60" t="s">
        <v>87</v>
      </c>
      <c r="AU208" s="60" t="s">
        <v>29</v>
      </c>
      <c r="AV208" s="10" t="s">
        <v>29</v>
      </c>
      <c r="AW208" s="10" t="s">
        <v>12</v>
      </c>
      <c r="AX208" s="10" t="s">
        <v>28</v>
      </c>
      <c r="AY208" s="60" t="s">
        <v>76</v>
      </c>
    </row>
    <row r="209" spans="1:12" s="1" customFormat="1" ht="6.95" customHeight="1">
      <c r="A209" s="96"/>
      <c r="B209" s="136"/>
      <c r="C209" s="137"/>
      <c r="D209" s="137"/>
      <c r="E209" s="137"/>
      <c r="F209" s="137"/>
      <c r="G209" s="137"/>
      <c r="H209" s="137"/>
      <c r="I209" s="29"/>
      <c r="J209" s="137"/>
      <c r="K209" s="15"/>
      <c r="L209" s="14"/>
    </row>
    <row r="210" ht="12">
      <c r="I210" s="25"/>
    </row>
    <row r="211" spans="1:12" s="1" customFormat="1" ht="11.25" customHeight="1">
      <c r="A211" s="96"/>
      <c r="B211" s="97"/>
      <c r="C211" s="98"/>
      <c r="D211" s="98"/>
      <c r="E211" s="98"/>
      <c r="F211" s="98"/>
      <c r="G211" s="98"/>
      <c r="H211" s="98"/>
      <c r="I211" s="30"/>
      <c r="J211" s="98"/>
      <c r="K211" s="16"/>
      <c r="L211" s="14"/>
    </row>
    <row r="212" spans="1:12" s="1" customFormat="1" ht="24.95" customHeight="1">
      <c r="A212" s="96"/>
      <c r="B212" s="100"/>
      <c r="C212" s="101" t="s">
        <v>43</v>
      </c>
      <c r="D212" s="96"/>
      <c r="E212" s="96"/>
      <c r="F212" s="96"/>
      <c r="G212" s="96"/>
      <c r="H212" s="96"/>
      <c r="I212" s="26"/>
      <c r="J212" s="96"/>
      <c r="L212" s="14"/>
    </row>
    <row r="213" spans="1:12" s="1" customFormat="1" ht="6.95" customHeight="1">
      <c r="A213" s="96"/>
      <c r="B213" s="100"/>
      <c r="C213" s="96"/>
      <c r="D213" s="96"/>
      <c r="E213" s="96"/>
      <c r="F213" s="96"/>
      <c r="G213" s="96"/>
      <c r="H213" s="96"/>
      <c r="I213" s="26"/>
      <c r="J213" s="96"/>
      <c r="L213" s="14"/>
    </row>
    <row r="214" spans="1:12" s="1" customFormat="1" ht="12" customHeight="1">
      <c r="A214" s="96"/>
      <c r="B214" s="100"/>
      <c r="C214" s="103" t="s">
        <v>5</v>
      </c>
      <c r="D214" s="96"/>
      <c r="E214" s="96"/>
      <c r="F214" s="96"/>
      <c r="G214" s="96"/>
      <c r="H214" s="96"/>
      <c r="I214" s="26"/>
      <c r="J214" s="96"/>
      <c r="L214" s="14"/>
    </row>
    <row r="215" spans="1:12" s="1" customFormat="1" ht="16.5" customHeight="1">
      <c r="A215" s="96"/>
      <c r="B215" s="100"/>
      <c r="C215" s="96"/>
      <c r="D215" s="96"/>
      <c r="E215" s="139" t="str">
        <f>E6</f>
        <v>Dolní Slivno vodojem a ATS, rekonstrukce</v>
      </c>
      <c r="F215" s="140"/>
      <c r="G215" s="140"/>
      <c r="H215" s="140"/>
      <c r="I215" s="26"/>
      <c r="J215" s="96"/>
      <c r="L215" s="14"/>
    </row>
    <row r="216" spans="1:12" s="1" customFormat="1" ht="12" customHeight="1">
      <c r="A216" s="96"/>
      <c r="B216" s="100"/>
      <c r="C216" s="103" t="s">
        <v>42</v>
      </c>
      <c r="D216" s="96"/>
      <c r="E216" s="96"/>
      <c r="F216" s="96"/>
      <c r="G216" s="96"/>
      <c r="H216" s="96"/>
      <c r="I216" s="26"/>
      <c r="J216" s="96"/>
      <c r="L216" s="14"/>
    </row>
    <row r="217" spans="1:12" s="1" customFormat="1" ht="16.5" customHeight="1">
      <c r="A217" s="96"/>
      <c r="B217" s="100"/>
      <c r="C217" s="96"/>
      <c r="D217" s="96"/>
      <c r="E217" s="141" t="str">
        <f>F17</f>
        <v>SO 02 - Stavební úpravy</v>
      </c>
      <c r="F217" s="142"/>
      <c r="G217" s="142"/>
      <c r="H217" s="142"/>
      <c r="I217" s="26"/>
      <c r="J217" s="96"/>
      <c r="L217" s="14"/>
    </row>
    <row r="218" spans="1:12" s="1" customFormat="1" ht="6.95" customHeight="1">
      <c r="A218" s="96"/>
      <c r="B218" s="100"/>
      <c r="C218" s="96"/>
      <c r="D218" s="96"/>
      <c r="E218" s="96"/>
      <c r="F218" s="96"/>
      <c r="G218" s="96"/>
      <c r="H218" s="96"/>
      <c r="I218" s="26"/>
      <c r="J218" s="96"/>
      <c r="L218" s="14"/>
    </row>
    <row r="219" spans="1:12" s="1" customFormat="1" ht="12" customHeight="1">
      <c r="A219" s="96"/>
      <c r="B219" s="100"/>
      <c r="C219" s="103" t="s">
        <v>6</v>
      </c>
      <c r="D219" s="96"/>
      <c r="E219" s="96"/>
      <c r="F219" s="143"/>
      <c r="G219" s="96"/>
      <c r="H219" s="96"/>
      <c r="I219" s="27" t="s">
        <v>8</v>
      </c>
      <c r="J219" s="144"/>
      <c r="L219" s="14"/>
    </row>
    <row r="220" spans="1:12" s="1" customFormat="1" ht="6.95" customHeight="1">
      <c r="A220" s="96"/>
      <c r="B220" s="100"/>
      <c r="C220" s="96"/>
      <c r="D220" s="96"/>
      <c r="E220" s="96"/>
      <c r="F220" s="96"/>
      <c r="G220" s="96"/>
      <c r="H220" s="96"/>
      <c r="I220" s="26"/>
      <c r="J220" s="96"/>
      <c r="L220" s="14"/>
    </row>
    <row r="221" spans="1:12" s="1" customFormat="1" ht="24.95" customHeight="1">
      <c r="A221" s="96"/>
      <c r="B221" s="100"/>
      <c r="C221" s="103" t="s">
        <v>9</v>
      </c>
      <c r="D221" s="96"/>
      <c r="E221" s="96"/>
      <c r="F221" s="143"/>
      <c r="G221" s="96"/>
      <c r="H221" s="96"/>
      <c r="I221" s="27" t="s">
        <v>11</v>
      </c>
      <c r="J221" s="145"/>
      <c r="L221" s="14"/>
    </row>
    <row r="222" spans="1:12" s="1" customFormat="1" ht="13.7" customHeight="1">
      <c r="A222" s="96"/>
      <c r="B222" s="100"/>
      <c r="C222" s="103" t="s">
        <v>10</v>
      </c>
      <c r="D222" s="96"/>
      <c r="E222" s="96"/>
      <c r="F222" s="143"/>
      <c r="G222" s="96"/>
      <c r="H222" s="96"/>
      <c r="I222" s="27" t="s">
        <v>13</v>
      </c>
      <c r="J222" s="145"/>
      <c r="L222" s="14"/>
    </row>
    <row r="223" spans="1:12" s="1" customFormat="1" ht="10.35" customHeight="1">
      <c r="A223" s="96"/>
      <c r="B223" s="100"/>
      <c r="C223" s="96"/>
      <c r="D223" s="96"/>
      <c r="E223" s="96"/>
      <c r="F223" s="96"/>
      <c r="G223" s="96"/>
      <c r="H223" s="96"/>
      <c r="I223" s="26"/>
      <c r="J223" s="96"/>
      <c r="L223" s="14"/>
    </row>
    <row r="224" spans="1:12" s="1" customFormat="1" ht="29.25" customHeight="1">
      <c r="A224" s="96"/>
      <c r="B224" s="100"/>
      <c r="C224" s="146" t="s">
        <v>44</v>
      </c>
      <c r="D224" s="147"/>
      <c r="E224" s="147"/>
      <c r="F224" s="147"/>
      <c r="G224" s="147"/>
      <c r="H224" s="147"/>
      <c r="I224" s="31"/>
      <c r="J224" s="148" t="s">
        <v>45</v>
      </c>
      <c r="K224" s="28"/>
      <c r="L224" s="14"/>
    </row>
    <row r="225" spans="1:12" s="1" customFormat="1" ht="10.35" customHeight="1">
      <c r="A225" s="96"/>
      <c r="B225" s="100"/>
      <c r="C225" s="96"/>
      <c r="D225" s="96"/>
      <c r="E225" s="96"/>
      <c r="F225" s="96"/>
      <c r="G225" s="96"/>
      <c r="H225" s="96"/>
      <c r="I225" s="26"/>
      <c r="J225" s="96"/>
      <c r="L225" s="14"/>
    </row>
    <row r="226" spans="1:47" s="1" customFormat="1" ht="22.9" customHeight="1">
      <c r="A226" s="96"/>
      <c r="B226" s="100"/>
      <c r="C226" s="149" t="s">
        <v>46</v>
      </c>
      <c r="D226" s="96"/>
      <c r="E226" s="96"/>
      <c r="F226" s="96"/>
      <c r="G226" s="96"/>
      <c r="H226" s="96"/>
      <c r="I226" s="26"/>
      <c r="J226" s="150">
        <f>ROUND(J227+J236,0)</f>
        <v>0</v>
      </c>
      <c r="L226" s="14"/>
      <c r="AU226" s="13" t="s">
        <v>47</v>
      </c>
    </row>
    <row r="227" spans="1:12" s="6" customFormat="1" ht="24.95" customHeight="1">
      <c r="A227" s="151"/>
      <c r="B227" s="152"/>
      <c r="C227" s="151"/>
      <c r="D227" s="153" t="s">
        <v>48</v>
      </c>
      <c r="E227" s="154"/>
      <c r="F227" s="154"/>
      <c r="G227" s="154"/>
      <c r="H227" s="154"/>
      <c r="I227" s="33"/>
      <c r="J227" s="155">
        <f>SUM(J228:J235)</f>
        <v>0</v>
      </c>
      <c r="L227" s="32"/>
    </row>
    <row r="228" spans="1:12" s="7" customFormat="1" ht="19.9" customHeight="1">
      <c r="A228" s="130"/>
      <c r="B228" s="156"/>
      <c r="C228" s="130"/>
      <c r="D228" s="157" t="s">
        <v>50</v>
      </c>
      <c r="E228" s="158"/>
      <c r="F228" s="158"/>
      <c r="G228" s="158"/>
      <c r="H228" s="158"/>
      <c r="I228" s="35"/>
      <c r="J228" s="159">
        <f>J258</f>
        <v>0</v>
      </c>
      <c r="L228" s="34"/>
    </row>
    <row r="229" spans="1:12" s="7" customFormat="1" ht="19.9" customHeight="1">
      <c r="A229" s="130"/>
      <c r="B229" s="156"/>
      <c r="C229" s="130"/>
      <c r="D229" s="157" t="s">
        <v>324</v>
      </c>
      <c r="E229" s="158"/>
      <c r="F229" s="158"/>
      <c r="G229" s="158"/>
      <c r="H229" s="158"/>
      <c r="I229" s="35"/>
      <c r="J229" s="159">
        <f>J289</f>
        <v>0</v>
      </c>
      <c r="L229" s="34"/>
    </row>
    <row r="230" spans="1:12" s="7" customFormat="1" ht="19.9" customHeight="1">
      <c r="A230" s="130"/>
      <c r="B230" s="156"/>
      <c r="C230" s="130"/>
      <c r="D230" s="157" t="s">
        <v>51</v>
      </c>
      <c r="E230" s="158"/>
      <c r="F230" s="158"/>
      <c r="G230" s="158"/>
      <c r="H230" s="158"/>
      <c r="I230" s="35"/>
      <c r="J230" s="159">
        <f>J376</f>
        <v>0</v>
      </c>
      <c r="L230" s="34"/>
    </row>
    <row r="231" spans="1:12" s="7" customFormat="1" ht="19.9" customHeight="1">
      <c r="A231" s="130"/>
      <c r="B231" s="156"/>
      <c r="C231" s="130"/>
      <c r="D231" s="157" t="s">
        <v>325</v>
      </c>
      <c r="E231" s="158"/>
      <c r="F231" s="158"/>
      <c r="G231" s="158"/>
      <c r="H231" s="158"/>
      <c r="I231" s="35"/>
      <c r="J231" s="159">
        <f>J412</f>
        <v>0</v>
      </c>
      <c r="L231" s="34"/>
    </row>
    <row r="232" spans="1:12" s="7" customFormat="1" ht="19.9" customHeight="1">
      <c r="A232" s="130"/>
      <c r="B232" s="156"/>
      <c r="C232" s="130"/>
      <c r="D232" s="157" t="s">
        <v>326</v>
      </c>
      <c r="E232" s="158"/>
      <c r="F232" s="158"/>
      <c r="G232" s="158"/>
      <c r="H232" s="158"/>
      <c r="I232" s="35"/>
      <c r="J232" s="159">
        <f>J426</f>
        <v>0</v>
      </c>
      <c r="L232" s="34"/>
    </row>
    <row r="233" spans="1:12" s="7" customFormat="1" ht="19.9" customHeight="1">
      <c r="A233" s="130"/>
      <c r="B233" s="156"/>
      <c r="C233" s="130"/>
      <c r="D233" s="157" t="s">
        <v>52</v>
      </c>
      <c r="E233" s="158"/>
      <c r="F233" s="158"/>
      <c r="G233" s="158"/>
      <c r="H233" s="158"/>
      <c r="I233" s="35"/>
      <c r="J233" s="159">
        <f>J461</f>
        <v>0</v>
      </c>
      <c r="L233" s="34"/>
    </row>
    <row r="234" spans="1:12" s="7" customFormat="1" ht="19.9" customHeight="1">
      <c r="A234" s="130"/>
      <c r="B234" s="156"/>
      <c r="C234" s="130"/>
      <c r="D234" s="157" t="s">
        <v>53</v>
      </c>
      <c r="E234" s="158"/>
      <c r="F234" s="158"/>
      <c r="G234" s="158"/>
      <c r="H234" s="158"/>
      <c r="I234" s="35"/>
      <c r="J234" s="159">
        <f>J510</f>
        <v>0</v>
      </c>
      <c r="L234" s="34"/>
    </row>
    <row r="235" spans="1:12" s="7" customFormat="1" ht="19.9" customHeight="1">
      <c r="A235" s="130"/>
      <c r="B235" s="156"/>
      <c r="C235" s="130"/>
      <c r="D235" s="157" t="s">
        <v>327</v>
      </c>
      <c r="E235" s="158"/>
      <c r="F235" s="158"/>
      <c r="G235" s="158"/>
      <c r="H235" s="158"/>
      <c r="I235" s="35"/>
      <c r="J235" s="159">
        <f>J518</f>
        <v>0</v>
      </c>
      <c r="L235" s="34"/>
    </row>
    <row r="236" spans="1:12" s="6" customFormat="1" ht="24.95" customHeight="1">
      <c r="A236" s="151"/>
      <c r="B236" s="152"/>
      <c r="C236" s="151"/>
      <c r="D236" s="153" t="s">
        <v>54</v>
      </c>
      <c r="E236" s="154"/>
      <c r="F236" s="154"/>
      <c r="G236" s="154"/>
      <c r="H236" s="154"/>
      <c r="I236" s="33"/>
      <c r="J236" s="155">
        <f>SUM(J237:J247)</f>
        <v>0</v>
      </c>
      <c r="L236" s="32"/>
    </row>
    <row r="237" spans="1:12" s="7" customFormat="1" ht="19.9" customHeight="1">
      <c r="A237" s="130"/>
      <c r="B237" s="156"/>
      <c r="C237" s="130"/>
      <c r="D237" s="157" t="s">
        <v>55</v>
      </c>
      <c r="E237" s="158"/>
      <c r="F237" s="158"/>
      <c r="G237" s="158"/>
      <c r="H237" s="158"/>
      <c r="I237" s="35"/>
      <c r="J237" s="159">
        <f>J524</f>
        <v>0</v>
      </c>
      <c r="L237" s="34"/>
    </row>
    <row r="238" spans="1:12" s="7" customFormat="1" ht="19.9" customHeight="1">
      <c r="A238" s="130"/>
      <c r="B238" s="156"/>
      <c r="C238" s="130"/>
      <c r="D238" s="157" t="s">
        <v>328</v>
      </c>
      <c r="E238" s="158"/>
      <c r="F238" s="158"/>
      <c r="G238" s="158"/>
      <c r="H238" s="158"/>
      <c r="I238" s="35"/>
      <c r="J238" s="159">
        <f>J589</f>
        <v>0</v>
      </c>
      <c r="L238" s="34"/>
    </row>
    <row r="239" spans="1:12" s="7" customFormat="1" ht="19.9" customHeight="1">
      <c r="A239" s="130"/>
      <c r="B239" s="156"/>
      <c r="C239" s="130"/>
      <c r="D239" s="157" t="s">
        <v>329</v>
      </c>
      <c r="E239" s="158"/>
      <c r="F239" s="158"/>
      <c r="G239" s="158"/>
      <c r="H239" s="158"/>
      <c r="I239" s="35"/>
      <c r="J239" s="159">
        <f>J626</f>
        <v>0</v>
      </c>
      <c r="L239" s="34"/>
    </row>
    <row r="240" spans="1:12" s="7" customFormat="1" ht="19.9" customHeight="1">
      <c r="A240" s="130"/>
      <c r="B240" s="156"/>
      <c r="C240" s="130"/>
      <c r="D240" s="157" t="s">
        <v>330</v>
      </c>
      <c r="E240" s="158"/>
      <c r="F240" s="158"/>
      <c r="G240" s="158"/>
      <c r="H240" s="158"/>
      <c r="I240" s="35"/>
      <c r="J240" s="159">
        <f>J661</f>
        <v>0</v>
      </c>
      <c r="L240" s="34"/>
    </row>
    <row r="241" spans="1:12" s="7" customFormat="1" ht="19.9" customHeight="1">
      <c r="A241" s="130"/>
      <c r="B241" s="156"/>
      <c r="C241" s="130"/>
      <c r="D241" s="157" t="s">
        <v>331</v>
      </c>
      <c r="E241" s="158"/>
      <c r="F241" s="158"/>
      <c r="G241" s="158"/>
      <c r="H241" s="158"/>
      <c r="I241" s="35"/>
      <c r="J241" s="159">
        <f>J750</f>
        <v>0</v>
      </c>
      <c r="L241" s="34"/>
    </row>
    <row r="242" spans="1:12" s="7" customFormat="1" ht="19.9" customHeight="1">
      <c r="A242" s="130"/>
      <c r="B242" s="156"/>
      <c r="C242" s="130"/>
      <c r="D242" s="157" t="s">
        <v>332</v>
      </c>
      <c r="E242" s="158"/>
      <c r="F242" s="158"/>
      <c r="G242" s="158"/>
      <c r="H242" s="158"/>
      <c r="I242" s="35"/>
      <c r="J242" s="159">
        <f>J771</f>
        <v>0</v>
      </c>
      <c r="L242" s="34"/>
    </row>
    <row r="243" spans="1:12" s="7" customFormat="1" ht="19.9" customHeight="1">
      <c r="A243" s="130"/>
      <c r="B243" s="156"/>
      <c r="C243" s="130"/>
      <c r="D243" s="157" t="s">
        <v>58</v>
      </c>
      <c r="E243" s="158"/>
      <c r="F243" s="158"/>
      <c r="G243" s="158"/>
      <c r="H243" s="158"/>
      <c r="I243" s="35"/>
      <c r="J243" s="159">
        <f>J778</f>
        <v>0</v>
      </c>
      <c r="L243" s="34"/>
    </row>
    <row r="244" spans="1:12" s="7" customFormat="1" ht="19.9" customHeight="1">
      <c r="A244" s="130"/>
      <c r="B244" s="156"/>
      <c r="C244" s="130"/>
      <c r="D244" s="157" t="s">
        <v>333</v>
      </c>
      <c r="E244" s="158"/>
      <c r="F244" s="158"/>
      <c r="G244" s="158"/>
      <c r="H244" s="158"/>
      <c r="I244" s="35"/>
      <c r="J244" s="159">
        <f>J815</f>
        <v>0</v>
      </c>
      <c r="L244" s="34"/>
    </row>
    <row r="245" spans="1:12" s="7" customFormat="1" ht="19.9" customHeight="1">
      <c r="A245" s="130"/>
      <c r="B245" s="156"/>
      <c r="C245" s="130"/>
      <c r="D245" s="157" t="s">
        <v>334</v>
      </c>
      <c r="E245" s="158"/>
      <c r="F245" s="158"/>
      <c r="G245" s="158"/>
      <c r="H245" s="158"/>
      <c r="I245" s="35"/>
      <c r="J245" s="159">
        <f>J828</f>
        <v>0</v>
      </c>
      <c r="L245" s="34"/>
    </row>
    <row r="246" spans="1:12" s="7" customFormat="1" ht="19.9" customHeight="1">
      <c r="A246" s="130"/>
      <c r="B246" s="156"/>
      <c r="C246" s="130"/>
      <c r="D246" s="157" t="s">
        <v>335</v>
      </c>
      <c r="E246" s="158"/>
      <c r="F246" s="158"/>
      <c r="G246" s="158"/>
      <c r="H246" s="158"/>
      <c r="I246" s="35"/>
      <c r="J246" s="159">
        <f>J847</f>
        <v>0</v>
      </c>
      <c r="L246" s="34"/>
    </row>
    <row r="247" spans="1:12" s="7" customFormat="1" ht="19.9" customHeight="1">
      <c r="A247" s="130"/>
      <c r="B247" s="156"/>
      <c r="C247" s="130"/>
      <c r="D247" s="157" t="s">
        <v>336</v>
      </c>
      <c r="E247" s="158"/>
      <c r="F247" s="158"/>
      <c r="G247" s="158"/>
      <c r="H247" s="158"/>
      <c r="I247" s="35"/>
      <c r="J247" s="159">
        <f>J868</f>
        <v>0</v>
      </c>
      <c r="L247" s="34"/>
    </row>
    <row r="248" spans="1:12" s="1" customFormat="1" ht="21.75" customHeight="1">
      <c r="A248" s="96"/>
      <c r="B248" s="100"/>
      <c r="C248" s="96"/>
      <c r="D248" s="96"/>
      <c r="E248" s="96"/>
      <c r="F248" s="96"/>
      <c r="G248" s="96"/>
      <c r="H248" s="96"/>
      <c r="I248" s="26"/>
      <c r="J248" s="96"/>
      <c r="L248" s="14"/>
    </row>
    <row r="249" spans="1:12" s="1" customFormat="1" ht="6.95" customHeight="1">
      <c r="A249" s="96"/>
      <c r="B249" s="136"/>
      <c r="C249" s="137"/>
      <c r="D249" s="137"/>
      <c r="E249" s="137"/>
      <c r="F249" s="137"/>
      <c r="G249" s="137"/>
      <c r="H249" s="137"/>
      <c r="I249" s="29"/>
      <c r="J249" s="137"/>
      <c r="K249" s="15"/>
      <c r="L249" s="14"/>
    </row>
    <row r="250" ht="12">
      <c r="I250" s="25"/>
    </row>
    <row r="251" ht="12">
      <c r="I251" s="25"/>
    </row>
    <row r="252" ht="12">
      <c r="I252" s="25"/>
    </row>
    <row r="253" spans="1:12" s="1" customFormat="1" ht="6.95" customHeight="1">
      <c r="A253" s="96"/>
      <c r="B253" s="97"/>
      <c r="C253" s="98"/>
      <c r="D253" s="98"/>
      <c r="E253" s="98"/>
      <c r="F253" s="98"/>
      <c r="G253" s="98"/>
      <c r="H253" s="98"/>
      <c r="I253" s="30"/>
      <c r="J253" s="98"/>
      <c r="K253" s="16"/>
      <c r="L253" s="14"/>
    </row>
    <row r="254" spans="1:12" s="1" customFormat="1" ht="24.95" customHeight="1">
      <c r="A254" s="96"/>
      <c r="B254" s="100"/>
      <c r="C254" s="101" t="s">
        <v>61</v>
      </c>
      <c r="D254" s="96"/>
      <c r="E254" s="96"/>
      <c r="F254" s="96"/>
      <c r="G254" s="96"/>
      <c r="H254" s="96"/>
      <c r="I254" s="26"/>
      <c r="J254" s="96"/>
      <c r="L254" s="14"/>
    </row>
    <row r="255" spans="1:20" s="8" customFormat="1" ht="29.25" customHeight="1">
      <c r="A255" s="160"/>
      <c r="B255" s="161"/>
      <c r="C255" s="162" t="s">
        <v>62</v>
      </c>
      <c r="D255" s="163" t="s">
        <v>21</v>
      </c>
      <c r="E255" s="163" t="s">
        <v>18</v>
      </c>
      <c r="F255" s="163" t="s">
        <v>19</v>
      </c>
      <c r="G255" s="163" t="s">
        <v>63</v>
      </c>
      <c r="H255" s="163" t="s">
        <v>64</v>
      </c>
      <c r="I255" s="37" t="s">
        <v>65</v>
      </c>
      <c r="J255" s="164" t="s">
        <v>45</v>
      </c>
      <c r="K255" s="38" t="s">
        <v>66</v>
      </c>
      <c r="L255" s="36"/>
      <c r="M255" s="20" t="s">
        <v>0</v>
      </c>
      <c r="N255" s="21" t="s">
        <v>14</v>
      </c>
      <c r="O255" s="21" t="s">
        <v>67</v>
      </c>
      <c r="P255" s="21" t="s">
        <v>68</v>
      </c>
      <c r="Q255" s="21" t="s">
        <v>69</v>
      </c>
      <c r="R255" s="21" t="s">
        <v>70</v>
      </c>
      <c r="S255" s="21" t="s">
        <v>71</v>
      </c>
      <c r="T255" s="22" t="s">
        <v>72</v>
      </c>
    </row>
    <row r="256" spans="1:63" s="1" customFormat="1" ht="22.9" customHeight="1">
      <c r="A256" s="96"/>
      <c r="B256" s="100"/>
      <c r="C256" s="118" t="s">
        <v>73</v>
      </c>
      <c r="D256" s="96"/>
      <c r="E256" s="96"/>
      <c r="F256" s="96"/>
      <c r="G256" s="96"/>
      <c r="H256" s="96"/>
      <c r="I256" s="26"/>
      <c r="J256" s="165">
        <f>J226</f>
        <v>0</v>
      </c>
      <c r="L256" s="14"/>
      <c r="M256" s="23"/>
      <c r="N256" s="17"/>
      <c r="O256" s="17"/>
      <c r="P256" s="39">
        <f>P257+P523</f>
        <v>0</v>
      </c>
      <c r="Q256" s="17"/>
      <c r="R256" s="39">
        <f>R257+R523</f>
        <v>161.37774611</v>
      </c>
      <c r="S256" s="17"/>
      <c r="T256" s="40">
        <f>T257+T523</f>
        <v>0.057039999999999993</v>
      </c>
      <c r="AT256" s="13" t="s">
        <v>23</v>
      </c>
      <c r="AU256" s="13" t="s">
        <v>47</v>
      </c>
      <c r="BK256" s="41">
        <f>BK257+BK523</f>
        <v>0</v>
      </c>
    </row>
    <row r="257" spans="1:63" s="9" customFormat="1" ht="25.9" customHeight="1">
      <c r="A257" s="166"/>
      <c r="B257" s="167"/>
      <c r="C257" s="166"/>
      <c r="D257" s="168" t="s">
        <v>23</v>
      </c>
      <c r="E257" s="169" t="s">
        <v>74</v>
      </c>
      <c r="F257" s="169" t="s">
        <v>75</v>
      </c>
      <c r="G257" s="166"/>
      <c r="H257" s="166"/>
      <c r="I257" s="44"/>
      <c r="J257" s="170">
        <f>J227</f>
        <v>0</v>
      </c>
      <c r="L257" s="42"/>
      <c r="M257" s="45"/>
      <c r="N257" s="46"/>
      <c r="O257" s="46"/>
      <c r="P257" s="47">
        <f>P258+P289+P376+P412+P426+P461+P510+P518</f>
        <v>0</v>
      </c>
      <c r="Q257" s="46"/>
      <c r="R257" s="47">
        <f>R258+R289+R376+R412+R426+R461+R510+R518</f>
        <v>150.14941482</v>
      </c>
      <c r="S257" s="46"/>
      <c r="T257" s="48">
        <f>T258+T289+T376+T412+T426+T461+T510+T518</f>
        <v>0.057039999999999993</v>
      </c>
      <c r="AR257" s="43" t="s">
        <v>28</v>
      </c>
      <c r="AT257" s="49" t="s">
        <v>23</v>
      </c>
      <c r="AU257" s="49" t="s">
        <v>24</v>
      </c>
      <c r="AY257" s="43" t="s">
        <v>76</v>
      </c>
      <c r="BK257" s="50">
        <f>BK258+BK289+BK376+BK412+BK426+BK461+BK510+BK518</f>
        <v>0</v>
      </c>
    </row>
    <row r="258" spans="1:63" s="9" customFormat="1" ht="22.9" customHeight="1">
      <c r="A258" s="166"/>
      <c r="B258" s="167"/>
      <c r="C258" s="166"/>
      <c r="D258" s="168" t="s">
        <v>23</v>
      </c>
      <c r="E258" s="171" t="s">
        <v>29</v>
      </c>
      <c r="F258" s="171" t="s">
        <v>114</v>
      </c>
      <c r="G258" s="166"/>
      <c r="H258" s="166"/>
      <c r="I258" s="44"/>
      <c r="J258" s="172">
        <f>BK258</f>
        <v>0</v>
      </c>
      <c r="L258" s="42"/>
      <c r="M258" s="45"/>
      <c r="N258" s="46"/>
      <c r="O258" s="46"/>
      <c r="P258" s="47">
        <f>SUM(P259:P288)</f>
        <v>0</v>
      </c>
      <c r="Q258" s="46"/>
      <c r="R258" s="47">
        <f>SUM(R259:R288)</f>
        <v>21.06940762</v>
      </c>
      <c r="S258" s="46"/>
      <c r="T258" s="48">
        <f>SUM(T259:T288)</f>
        <v>0</v>
      </c>
      <c r="AR258" s="43" t="s">
        <v>28</v>
      </c>
      <c r="AT258" s="49" t="s">
        <v>23</v>
      </c>
      <c r="AU258" s="49" t="s">
        <v>28</v>
      </c>
      <c r="AY258" s="43" t="s">
        <v>76</v>
      </c>
      <c r="BK258" s="50">
        <f>SUM(BK259:BK288)</f>
        <v>0</v>
      </c>
    </row>
    <row r="259" spans="1:65" s="1" customFormat="1" ht="16.5" customHeight="1">
      <c r="A259" s="96"/>
      <c r="B259" s="100"/>
      <c r="C259" s="173" t="s">
        <v>28</v>
      </c>
      <c r="D259" s="173" t="s">
        <v>78</v>
      </c>
      <c r="E259" s="174" t="s">
        <v>337</v>
      </c>
      <c r="F259" s="175" t="s">
        <v>338</v>
      </c>
      <c r="G259" s="176" t="s">
        <v>91</v>
      </c>
      <c r="H259" s="177">
        <v>2.18</v>
      </c>
      <c r="I259" s="52"/>
      <c r="J259" s="178">
        <f>ROUND(I259*H259,2)</f>
        <v>0</v>
      </c>
      <c r="K259" s="51" t="s">
        <v>82</v>
      </c>
      <c r="L259" s="14"/>
      <c r="M259" s="53" t="s">
        <v>0</v>
      </c>
      <c r="N259" s="54" t="s">
        <v>15</v>
      </c>
      <c r="O259" s="18"/>
      <c r="P259" s="55">
        <f>O259*H259</f>
        <v>0</v>
      </c>
      <c r="Q259" s="55">
        <v>0</v>
      </c>
      <c r="R259" s="55">
        <f>Q259*H259</f>
        <v>0</v>
      </c>
      <c r="S259" s="55">
        <v>0</v>
      </c>
      <c r="T259" s="56">
        <f>S259*H259</f>
        <v>0</v>
      </c>
      <c r="AR259" s="13" t="s">
        <v>83</v>
      </c>
      <c r="AT259" s="13" t="s">
        <v>78</v>
      </c>
      <c r="AU259" s="13" t="s">
        <v>29</v>
      </c>
      <c r="AY259" s="13" t="s">
        <v>76</v>
      </c>
      <c r="BE259" s="57">
        <f>IF(N259="základní",J259,0)</f>
        <v>0</v>
      </c>
      <c r="BF259" s="57">
        <f>IF(N259="snížená",J259,0)</f>
        <v>0</v>
      </c>
      <c r="BG259" s="57">
        <f>IF(N259="zákl. přenesená",J259,0)</f>
        <v>0</v>
      </c>
      <c r="BH259" s="57">
        <f>IF(N259="sníž. přenesená",J259,0)</f>
        <v>0</v>
      </c>
      <c r="BI259" s="57">
        <f>IF(N259="nulová",J259,0)</f>
        <v>0</v>
      </c>
      <c r="BJ259" s="13" t="s">
        <v>28</v>
      </c>
      <c r="BK259" s="57">
        <f>ROUND(I259*H259,2)</f>
        <v>0</v>
      </c>
      <c r="BL259" s="13" t="s">
        <v>83</v>
      </c>
      <c r="BM259" s="13" t="s">
        <v>339</v>
      </c>
    </row>
    <row r="260" spans="1:47" s="1" customFormat="1" ht="19.5">
      <c r="A260" s="96"/>
      <c r="B260" s="100"/>
      <c r="C260" s="96"/>
      <c r="D260" s="179" t="s">
        <v>85</v>
      </c>
      <c r="E260" s="96"/>
      <c r="F260" s="180" t="s">
        <v>340</v>
      </c>
      <c r="G260" s="96"/>
      <c r="H260" s="96"/>
      <c r="I260" s="26"/>
      <c r="J260" s="96"/>
      <c r="L260" s="14"/>
      <c r="M260" s="58"/>
      <c r="N260" s="18"/>
      <c r="O260" s="18"/>
      <c r="P260" s="18"/>
      <c r="Q260" s="18"/>
      <c r="R260" s="18"/>
      <c r="S260" s="18"/>
      <c r="T260" s="19"/>
      <c r="AT260" s="13" t="s">
        <v>85</v>
      </c>
      <c r="AU260" s="13" t="s">
        <v>29</v>
      </c>
    </row>
    <row r="261" spans="1:51" s="10" customFormat="1" ht="12">
      <c r="A261" s="181"/>
      <c r="B261" s="182"/>
      <c r="C261" s="181"/>
      <c r="D261" s="179" t="s">
        <v>87</v>
      </c>
      <c r="E261" s="183" t="s">
        <v>0</v>
      </c>
      <c r="F261" s="184" t="s">
        <v>341</v>
      </c>
      <c r="G261" s="181"/>
      <c r="H261" s="185">
        <v>1.382</v>
      </c>
      <c r="I261" s="61"/>
      <c r="J261" s="181"/>
      <c r="L261" s="59"/>
      <c r="M261" s="62"/>
      <c r="N261" s="63"/>
      <c r="O261" s="63"/>
      <c r="P261" s="63"/>
      <c r="Q261" s="63"/>
      <c r="R261" s="63"/>
      <c r="S261" s="63"/>
      <c r="T261" s="64"/>
      <c r="AT261" s="60" t="s">
        <v>87</v>
      </c>
      <c r="AU261" s="60" t="s">
        <v>29</v>
      </c>
      <c r="AV261" s="10" t="s">
        <v>29</v>
      </c>
      <c r="AW261" s="10" t="s">
        <v>12</v>
      </c>
      <c r="AX261" s="10" t="s">
        <v>24</v>
      </c>
      <c r="AY261" s="60" t="s">
        <v>76</v>
      </c>
    </row>
    <row r="262" spans="1:51" s="10" customFormat="1" ht="12">
      <c r="A262" s="181"/>
      <c r="B262" s="182"/>
      <c r="C262" s="181"/>
      <c r="D262" s="179" t="s">
        <v>87</v>
      </c>
      <c r="E262" s="183" t="s">
        <v>0</v>
      </c>
      <c r="F262" s="184" t="s">
        <v>342</v>
      </c>
      <c r="G262" s="181"/>
      <c r="H262" s="185">
        <v>0.798</v>
      </c>
      <c r="I262" s="61"/>
      <c r="J262" s="181"/>
      <c r="L262" s="59"/>
      <c r="M262" s="62"/>
      <c r="N262" s="63"/>
      <c r="O262" s="63"/>
      <c r="P262" s="63"/>
      <c r="Q262" s="63"/>
      <c r="R262" s="63"/>
      <c r="S262" s="63"/>
      <c r="T262" s="64"/>
      <c r="AT262" s="60" t="s">
        <v>87</v>
      </c>
      <c r="AU262" s="60" t="s">
        <v>29</v>
      </c>
      <c r="AV262" s="10" t="s">
        <v>29</v>
      </c>
      <c r="AW262" s="10" t="s">
        <v>12</v>
      </c>
      <c r="AX262" s="10" t="s">
        <v>24</v>
      </c>
      <c r="AY262" s="60" t="s">
        <v>76</v>
      </c>
    </row>
    <row r="263" spans="1:51" s="11" customFormat="1" ht="12">
      <c r="A263" s="186"/>
      <c r="B263" s="187"/>
      <c r="C263" s="186"/>
      <c r="D263" s="179" t="s">
        <v>87</v>
      </c>
      <c r="E263" s="188" t="s">
        <v>0</v>
      </c>
      <c r="F263" s="189" t="s">
        <v>99</v>
      </c>
      <c r="G263" s="186"/>
      <c r="H263" s="190">
        <v>2.1799999999999997</v>
      </c>
      <c r="I263" s="67"/>
      <c r="J263" s="186"/>
      <c r="L263" s="65"/>
      <c r="M263" s="68"/>
      <c r="N263" s="69"/>
      <c r="O263" s="69"/>
      <c r="P263" s="69"/>
      <c r="Q263" s="69"/>
      <c r="R263" s="69"/>
      <c r="S263" s="69"/>
      <c r="T263" s="70"/>
      <c r="AT263" s="66" t="s">
        <v>87</v>
      </c>
      <c r="AU263" s="66" t="s">
        <v>29</v>
      </c>
      <c r="AV263" s="11" t="s">
        <v>83</v>
      </c>
      <c r="AW263" s="11" t="s">
        <v>12</v>
      </c>
      <c r="AX263" s="11" t="s">
        <v>28</v>
      </c>
      <c r="AY263" s="66" t="s">
        <v>76</v>
      </c>
    </row>
    <row r="264" spans="1:65" s="1" customFormat="1" ht="16.5" customHeight="1">
      <c r="A264" s="96"/>
      <c r="B264" s="100"/>
      <c r="C264" s="173" t="s">
        <v>29</v>
      </c>
      <c r="D264" s="173" t="s">
        <v>78</v>
      </c>
      <c r="E264" s="174" t="s">
        <v>343</v>
      </c>
      <c r="F264" s="175" t="s">
        <v>344</v>
      </c>
      <c r="G264" s="176" t="s">
        <v>160</v>
      </c>
      <c r="H264" s="177">
        <v>20.3</v>
      </c>
      <c r="I264" s="52"/>
      <c r="J264" s="178">
        <f>ROUND(I264*H264,2)</f>
        <v>0</v>
      </c>
      <c r="K264" s="51" t="s">
        <v>82</v>
      </c>
      <c r="L264" s="14"/>
      <c r="M264" s="53" t="s">
        <v>0</v>
      </c>
      <c r="N264" s="54" t="s">
        <v>15</v>
      </c>
      <c r="O264" s="18"/>
      <c r="P264" s="55">
        <f>O264*H264</f>
        <v>0</v>
      </c>
      <c r="Q264" s="55">
        <v>0.22129</v>
      </c>
      <c r="R264" s="55">
        <f>Q264*H264</f>
        <v>4.4921869999999995</v>
      </c>
      <c r="S264" s="55">
        <v>0</v>
      </c>
      <c r="T264" s="56">
        <f>S264*H264</f>
        <v>0</v>
      </c>
      <c r="AR264" s="13" t="s">
        <v>83</v>
      </c>
      <c r="AT264" s="13" t="s">
        <v>78</v>
      </c>
      <c r="AU264" s="13" t="s">
        <v>29</v>
      </c>
      <c r="AY264" s="13" t="s">
        <v>76</v>
      </c>
      <c r="BE264" s="57">
        <f>IF(N264="základní",J264,0)</f>
        <v>0</v>
      </c>
      <c r="BF264" s="57">
        <f>IF(N264="snížená",J264,0)</f>
        <v>0</v>
      </c>
      <c r="BG264" s="57">
        <f>IF(N264="zákl. přenesená",J264,0)</f>
        <v>0</v>
      </c>
      <c r="BH264" s="57">
        <f>IF(N264="sníž. přenesená",J264,0)</f>
        <v>0</v>
      </c>
      <c r="BI264" s="57">
        <f>IF(N264="nulová",J264,0)</f>
        <v>0</v>
      </c>
      <c r="BJ264" s="13" t="s">
        <v>28</v>
      </c>
      <c r="BK264" s="57">
        <f>ROUND(I264*H264,2)</f>
        <v>0</v>
      </c>
      <c r="BL264" s="13" t="s">
        <v>83</v>
      </c>
      <c r="BM264" s="13" t="s">
        <v>345</v>
      </c>
    </row>
    <row r="265" spans="1:47" s="1" customFormat="1" ht="19.5">
      <c r="A265" s="96"/>
      <c r="B265" s="100"/>
      <c r="C265" s="96"/>
      <c r="D265" s="179" t="s">
        <v>85</v>
      </c>
      <c r="E265" s="96"/>
      <c r="F265" s="180" t="s">
        <v>346</v>
      </c>
      <c r="G265" s="96"/>
      <c r="H265" s="96"/>
      <c r="I265" s="26"/>
      <c r="J265" s="96"/>
      <c r="L265" s="14"/>
      <c r="M265" s="58"/>
      <c r="N265" s="18"/>
      <c r="O265" s="18"/>
      <c r="P265" s="18"/>
      <c r="Q265" s="18"/>
      <c r="R265" s="18"/>
      <c r="S265" s="18"/>
      <c r="T265" s="19"/>
      <c r="AT265" s="13" t="s">
        <v>85</v>
      </c>
      <c r="AU265" s="13" t="s">
        <v>29</v>
      </c>
    </row>
    <row r="266" spans="1:51" s="10" customFormat="1" ht="12">
      <c r="A266" s="181"/>
      <c r="B266" s="182"/>
      <c r="C266" s="181"/>
      <c r="D266" s="179" t="s">
        <v>87</v>
      </c>
      <c r="E266" s="183" t="s">
        <v>0</v>
      </c>
      <c r="F266" s="184" t="s">
        <v>347</v>
      </c>
      <c r="G266" s="181"/>
      <c r="H266" s="185">
        <v>4.7</v>
      </c>
      <c r="I266" s="61"/>
      <c r="J266" s="181"/>
      <c r="L266" s="59"/>
      <c r="M266" s="62"/>
      <c r="N266" s="63"/>
      <c r="O266" s="63"/>
      <c r="P266" s="63"/>
      <c r="Q266" s="63"/>
      <c r="R266" s="63"/>
      <c r="S266" s="63"/>
      <c r="T266" s="64"/>
      <c r="AT266" s="60" t="s">
        <v>87</v>
      </c>
      <c r="AU266" s="60" t="s">
        <v>29</v>
      </c>
      <c r="AV266" s="10" t="s">
        <v>29</v>
      </c>
      <c r="AW266" s="10" t="s">
        <v>12</v>
      </c>
      <c r="AX266" s="10" t="s">
        <v>24</v>
      </c>
      <c r="AY266" s="60" t="s">
        <v>76</v>
      </c>
    </row>
    <row r="267" spans="1:51" s="10" customFormat="1" ht="12">
      <c r="A267" s="181"/>
      <c r="B267" s="182"/>
      <c r="C267" s="181"/>
      <c r="D267" s="179" t="s">
        <v>87</v>
      </c>
      <c r="E267" s="183" t="s">
        <v>0</v>
      </c>
      <c r="F267" s="184" t="s">
        <v>348</v>
      </c>
      <c r="G267" s="181"/>
      <c r="H267" s="185">
        <v>15.6</v>
      </c>
      <c r="I267" s="61"/>
      <c r="J267" s="181"/>
      <c r="L267" s="59"/>
      <c r="M267" s="62"/>
      <c r="N267" s="63"/>
      <c r="O267" s="63"/>
      <c r="P267" s="63"/>
      <c r="Q267" s="63"/>
      <c r="R267" s="63"/>
      <c r="S267" s="63"/>
      <c r="T267" s="64"/>
      <c r="AT267" s="60" t="s">
        <v>87</v>
      </c>
      <c r="AU267" s="60" t="s">
        <v>29</v>
      </c>
      <c r="AV267" s="10" t="s">
        <v>29</v>
      </c>
      <c r="AW267" s="10" t="s">
        <v>12</v>
      </c>
      <c r="AX267" s="10" t="s">
        <v>24</v>
      </c>
      <c r="AY267" s="60" t="s">
        <v>76</v>
      </c>
    </row>
    <row r="268" spans="1:51" s="11" customFormat="1" ht="12">
      <c r="A268" s="186"/>
      <c r="B268" s="187"/>
      <c r="C268" s="186"/>
      <c r="D268" s="179" t="s">
        <v>87</v>
      </c>
      <c r="E268" s="188" t="s">
        <v>0</v>
      </c>
      <c r="F268" s="189" t="s">
        <v>99</v>
      </c>
      <c r="G268" s="186"/>
      <c r="H268" s="190">
        <v>20.3</v>
      </c>
      <c r="I268" s="67"/>
      <c r="J268" s="186"/>
      <c r="L268" s="65"/>
      <c r="M268" s="68"/>
      <c r="N268" s="69"/>
      <c r="O268" s="69"/>
      <c r="P268" s="69"/>
      <c r="Q268" s="69"/>
      <c r="R268" s="69"/>
      <c r="S268" s="69"/>
      <c r="T268" s="70"/>
      <c r="AT268" s="66" t="s">
        <v>87</v>
      </c>
      <c r="AU268" s="66" t="s">
        <v>29</v>
      </c>
      <c r="AV268" s="11" t="s">
        <v>83</v>
      </c>
      <c r="AW268" s="11" t="s">
        <v>12</v>
      </c>
      <c r="AX268" s="11" t="s">
        <v>28</v>
      </c>
      <c r="AY268" s="66" t="s">
        <v>76</v>
      </c>
    </row>
    <row r="269" spans="1:65" s="1" customFormat="1" ht="16.5" customHeight="1">
      <c r="A269" s="96"/>
      <c r="B269" s="100"/>
      <c r="C269" s="173" t="s">
        <v>100</v>
      </c>
      <c r="D269" s="173" t="s">
        <v>78</v>
      </c>
      <c r="E269" s="174" t="s">
        <v>349</v>
      </c>
      <c r="F269" s="175" t="s">
        <v>350</v>
      </c>
      <c r="G269" s="176" t="s">
        <v>91</v>
      </c>
      <c r="H269" s="177">
        <v>1.845</v>
      </c>
      <c r="I269" s="52"/>
      <c r="J269" s="178">
        <f>ROUND(I269*H269,2)</f>
        <v>0</v>
      </c>
      <c r="K269" s="51" t="s">
        <v>82</v>
      </c>
      <c r="L269" s="14"/>
      <c r="M269" s="53" t="s">
        <v>0</v>
      </c>
      <c r="N269" s="54" t="s">
        <v>15</v>
      </c>
      <c r="O269" s="18"/>
      <c r="P269" s="55">
        <f>O269*H269</f>
        <v>0</v>
      </c>
      <c r="Q269" s="55">
        <v>0</v>
      </c>
      <c r="R269" s="55">
        <f>Q269*H269</f>
        <v>0</v>
      </c>
      <c r="S269" s="55">
        <v>0</v>
      </c>
      <c r="T269" s="56">
        <f>S269*H269</f>
        <v>0</v>
      </c>
      <c r="AR269" s="13" t="s">
        <v>83</v>
      </c>
      <c r="AT269" s="13" t="s">
        <v>78</v>
      </c>
      <c r="AU269" s="13" t="s">
        <v>29</v>
      </c>
      <c r="AY269" s="13" t="s">
        <v>76</v>
      </c>
      <c r="BE269" s="57">
        <f>IF(N269="základní",J269,0)</f>
        <v>0</v>
      </c>
      <c r="BF269" s="57">
        <f>IF(N269="snížená",J269,0)</f>
        <v>0</v>
      </c>
      <c r="BG269" s="57">
        <f>IF(N269="zákl. přenesená",J269,0)</f>
        <v>0</v>
      </c>
      <c r="BH269" s="57">
        <f>IF(N269="sníž. přenesená",J269,0)</f>
        <v>0</v>
      </c>
      <c r="BI269" s="57">
        <f>IF(N269="nulová",J269,0)</f>
        <v>0</v>
      </c>
      <c r="BJ269" s="13" t="s">
        <v>28</v>
      </c>
      <c r="BK269" s="57">
        <f>ROUND(I269*H269,2)</f>
        <v>0</v>
      </c>
      <c r="BL269" s="13" t="s">
        <v>83</v>
      </c>
      <c r="BM269" s="13" t="s">
        <v>351</v>
      </c>
    </row>
    <row r="270" spans="1:47" s="1" customFormat="1" ht="12">
      <c r="A270" s="96"/>
      <c r="B270" s="100"/>
      <c r="C270" s="96"/>
      <c r="D270" s="179" t="s">
        <v>85</v>
      </c>
      <c r="E270" s="96"/>
      <c r="F270" s="180" t="s">
        <v>352</v>
      </c>
      <c r="G270" s="96"/>
      <c r="H270" s="96"/>
      <c r="I270" s="26"/>
      <c r="J270" s="96"/>
      <c r="L270" s="14"/>
      <c r="M270" s="58"/>
      <c r="N270" s="18"/>
      <c r="O270" s="18"/>
      <c r="P270" s="18"/>
      <c r="Q270" s="18"/>
      <c r="R270" s="18"/>
      <c r="S270" s="18"/>
      <c r="T270" s="19"/>
      <c r="AT270" s="13" t="s">
        <v>85</v>
      </c>
      <c r="AU270" s="13" t="s">
        <v>29</v>
      </c>
    </row>
    <row r="271" spans="1:51" s="12" customFormat="1" ht="12">
      <c r="A271" s="192"/>
      <c r="B271" s="193"/>
      <c r="C271" s="192"/>
      <c r="D271" s="179" t="s">
        <v>87</v>
      </c>
      <c r="E271" s="194" t="s">
        <v>0</v>
      </c>
      <c r="F271" s="195" t="s">
        <v>353</v>
      </c>
      <c r="G271" s="192"/>
      <c r="H271" s="194" t="s">
        <v>0</v>
      </c>
      <c r="I271" s="76"/>
      <c r="J271" s="192"/>
      <c r="L271" s="74"/>
      <c r="M271" s="77"/>
      <c r="N271" s="78"/>
      <c r="O271" s="78"/>
      <c r="P271" s="78"/>
      <c r="Q271" s="78"/>
      <c r="R271" s="78"/>
      <c r="S271" s="78"/>
      <c r="T271" s="79"/>
      <c r="AT271" s="75" t="s">
        <v>87</v>
      </c>
      <c r="AU271" s="75" t="s">
        <v>29</v>
      </c>
      <c r="AV271" s="12" t="s">
        <v>28</v>
      </c>
      <c r="AW271" s="12" t="s">
        <v>12</v>
      </c>
      <c r="AX271" s="12" t="s">
        <v>24</v>
      </c>
      <c r="AY271" s="75" t="s">
        <v>76</v>
      </c>
    </row>
    <row r="272" spans="1:51" s="10" customFormat="1" ht="12">
      <c r="A272" s="181"/>
      <c r="B272" s="182"/>
      <c r="C272" s="181"/>
      <c r="D272" s="179" t="s">
        <v>87</v>
      </c>
      <c r="E272" s="183" t="s">
        <v>0</v>
      </c>
      <c r="F272" s="184" t="s">
        <v>354</v>
      </c>
      <c r="G272" s="181"/>
      <c r="H272" s="185">
        <v>1.845</v>
      </c>
      <c r="I272" s="61"/>
      <c r="J272" s="181"/>
      <c r="L272" s="59"/>
      <c r="M272" s="62"/>
      <c r="N272" s="63"/>
      <c r="O272" s="63"/>
      <c r="P272" s="63"/>
      <c r="Q272" s="63"/>
      <c r="R272" s="63"/>
      <c r="S272" s="63"/>
      <c r="T272" s="64"/>
      <c r="AT272" s="60" t="s">
        <v>87</v>
      </c>
      <c r="AU272" s="60" t="s">
        <v>29</v>
      </c>
      <c r="AV272" s="10" t="s">
        <v>29</v>
      </c>
      <c r="AW272" s="10" t="s">
        <v>12</v>
      </c>
      <c r="AX272" s="10" t="s">
        <v>28</v>
      </c>
      <c r="AY272" s="60" t="s">
        <v>76</v>
      </c>
    </row>
    <row r="273" spans="1:65" s="1" customFormat="1" ht="16.5" customHeight="1">
      <c r="A273" s="96"/>
      <c r="B273" s="100"/>
      <c r="C273" s="173" t="s">
        <v>83</v>
      </c>
      <c r="D273" s="173" t="s">
        <v>78</v>
      </c>
      <c r="E273" s="174" t="s">
        <v>355</v>
      </c>
      <c r="F273" s="175" t="s">
        <v>356</v>
      </c>
      <c r="G273" s="176" t="s">
        <v>91</v>
      </c>
      <c r="H273" s="177">
        <v>0.883</v>
      </c>
      <c r="I273" s="52"/>
      <c r="J273" s="178">
        <f>ROUND(I273*H273,2)</f>
        <v>0</v>
      </c>
      <c r="K273" s="51" t="s">
        <v>82</v>
      </c>
      <c r="L273" s="14"/>
      <c r="M273" s="53" t="s">
        <v>0</v>
      </c>
      <c r="N273" s="54" t="s">
        <v>15</v>
      </c>
      <c r="O273" s="18"/>
      <c r="P273" s="55">
        <f>O273*H273</f>
        <v>0</v>
      </c>
      <c r="Q273" s="55">
        <v>2.55178</v>
      </c>
      <c r="R273" s="55">
        <f>Q273*H273</f>
        <v>2.25322174</v>
      </c>
      <c r="S273" s="55">
        <v>0</v>
      </c>
      <c r="T273" s="56">
        <f>S273*H273</f>
        <v>0</v>
      </c>
      <c r="AR273" s="13" t="s">
        <v>83</v>
      </c>
      <c r="AT273" s="13" t="s">
        <v>78</v>
      </c>
      <c r="AU273" s="13" t="s">
        <v>29</v>
      </c>
      <c r="AY273" s="13" t="s">
        <v>76</v>
      </c>
      <c r="BE273" s="57">
        <f>IF(N273="základní",J273,0)</f>
        <v>0</v>
      </c>
      <c r="BF273" s="57">
        <f>IF(N273="snížená",J273,0)</f>
        <v>0</v>
      </c>
      <c r="BG273" s="57">
        <f>IF(N273="zákl. přenesená",J273,0)</f>
        <v>0</v>
      </c>
      <c r="BH273" s="57">
        <f>IF(N273="sníž. přenesená",J273,0)</f>
        <v>0</v>
      </c>
      <c r="BI273" s="57">
        <f>IF(N273="nulová",J273,0)</f>
        <v>0</v>
      </c>
      <c r="BJ273" s="13" t="s">
        <v>28</v>
      </c>
      <c r="BK273" s="57">
        <f>ROUND(I273*H273,2)</f>
        <v>0</v>
      </c>
      <c r="BL273" s="13" t="s">
        <v>83</v>
      </c>
      <c r="BM273" s="13" t="s">
        <v>357</v>
      </c>
    </row>
    <row r="274" spans="1:47" s="1" customFormat="1" ht="12">
      <c r="A274" s="96"/>
      <c r="B274" s="100"/>
      <c r="C274" s="96"/>
      <c r="D274" s="179" t="s">
        <v>85</v>
      </c>
      <c r="E274" s="96"/>
      <c r="F274" s="180" t="s">
        <v>358</v>
      </c>
      <c r="G274" s="96"/>
      <c r="H274" s="96"/>
      <c r="I274" s="26"/>
      <c r="J274" s="96"/>
      <c r="L274" s="14"/>
      <c r="M274" s="58"/>
      <c r="N274" s="18"/>
      <c r="O274" s="18"/>
      <c r="P274" s="18"/>
      <c r="Q274" s="18"/>
      <c r="R274" s="18"/>
      <c r="S274" s="18"/>
      <c r="T274" s="19"/>
      <c r="AT274" s="13" t="s">
        <v>85</v>
      </c>
      <c r="AU274" s="13" t="s">
        <v>29</v>
      </c>
    </row>
    <row r="275" spans="1:51" s="10" customFormat="1" ht="12">
      <c r="A275" s="181"/>
      <c r="B275" s="182"/>
      <c r="C275" s="181"/>
      <c r="D275" s="179" t="s">
        <v>87</v>
      </c>
      <c r="E275" s="183" t="s">
        <v>0</v>
      </c>
      <c r="F275" s="184" t="s">
        <v>359</v>
      </c>
      <c r="G275" s="181"/>
      <c r="H275" s="185">
        <v>0.883</v>
      </c>
      <c r="I275" s="61"/>
      <c r="J275" s="181"/>
      <c r="L275" s="59"/>
      <c r="M275" s="62"/>
      <c r="N275" s="63"/>
      <c r="O275" s="63"/>
      <c r="P275" s="63"/>
      <c r="Q275" s="63"/>
      <c r="R275" s="63"/>
      <c r="S275" s="63"/>
      <c r="T275" s="64"/>
      <c r="AT275" s="60" t="s">
        <v>87</v>
      </c>
      <c r="AU275" s="60" t="s">
        <v>29</v>
      </c>
      <c r="AV275" s="10" t="s">
        <v>29</v>
      </c>
      <c r="AW275" s="10" t="s">
        <v>12</v>
      </c>
      <c r="AX275" s="10" t="s">
        <v>28</v>
      </c>
      <c r="AY275" s="60" t="s">
        <v>76</v>
      </c>
    </row>
    <row r="276" spans="1:65" s="1" customFormat="1" ht="16.5" customHeight="1">
      <c r="A276" s="96"/>
      <c r="B276" s="100"/>
      <c r="C276" s="173" t="s">
        <v>115</v>
      </c>
      <c r="D276" s="173" t="s">
        <v>78</v>
      </c>
      <c r="E276" s="174" t="s">
        <v>360</v>
      </c>
      <c r="F276" s="175" t="s">
        <v>361</v>
      </c>
      <c r="G276" s="176" t="s">
        <v>91</v>
      </c>
      <c r="H276" s="177">
        <v>2.614</v>
      </c>
      <c r="I276" s="52"/>
      <c r="J276" s="178">
        <f>ROUND(I276*H276,2)</f>
        <v>0</v>
      </c>
      <c r="K276" s="51" t="s">
        <v>82</v>
      </c>
      <c r="L276" s="14"/>
      <c r="M276" s="53" t="s">
        <v>0</v>
      </c>
      <c r="N276" s="54" t="s">
        <v>15</v>
      </c>
      <c r="O276" s="18"/>
      <c r="P276" s="55">
        <f>O276*H276</f>
        <v>0</v>
      </c>
      <c r="Q276" s="55">
        <v>2.48756</v>
      </c>
      <c r="R276" s="55">
        <f>Q276*H276</f>
        <v>6.502481840000001</v>
      </c>
      <c r="S276" s="55">
        <v>0</v>
      </c>
      <c r="T276" s="56">
        <f>S276*H276</f>
        <v>0</v>
      </c>
      <c r="AR276" s="13" t="s">
        <v>83</v>
      </c>
      <c r="AT276" s="13" t="s">
        <v>78</v>
      </c>
      <c r="AU276" s="13" t="s">
        <v>29</v>
      </c>
      <c r="AY276" s="13" t="s">
        <v>76</v>
      </c>
      <c r="BE276" s="57">
        <f>IF(N276="základní",J276,0)</f>
        <v>0</v>
      </c>
      <c r="BF276" s="57">
        <f>IF(N276="snížená",J276,0)</f>
        <v>0</v>
      </c>
      <c r="BG276" s="57">
        <f>IF(N276="zákl. přenesená",J276,0)</f>
        <v>0</v>
      </c>
      <c r="BH276" s="57">
        <f>IF(N276="sníž. přenesená",J276,0)</f>
        <v>0</v>
      </c>
      <c r="BI276" s="57">
        <f>IF(N276="nulová",J276,0)</f>
        <v>0</v>
      </c>
      <c r="BJ276" s="13" t="s">
        <v>28</v>
      </c>
      <c r="BK276" s="57">
        <f>ROUND(I276*H276,2)</f>
        <v>0</v>
      </c>
      <c r="BL276" s="13" t="s">
        <v>83</v>
      </c>
      <c r="BM276" s="13" t="s">
        <v>362</v>
      </c>
    </row>
    <row r="277" spans="1:47" s="1" customFormat="1" ht="12">
      <c r="A277" s="96"/>
      <c r="B277" s="100"/>
      <c r="C277" s="96"/>
      <c r="D277" s="179" t="s">
        <v>85</v>
      </c>
      <c r="E277" s="96"/>
      <c r="F277" s="180" t="s">
        <v>363</v>
      </c>
      <c r="G277" s="96"/>
      <c r="H277" s="96"/>
      <c r="I277" s="26"/>
      <c r="J277" s="96"/>
      <c r="L277" s="14"/>
      <c r="M277" s="58"/>
      <c r="N277" s="18"/>
      <c r="O277" s="18"/>
      <c r="P277" s="18"/>
      <c r="Q277" s="18"/>
      <c r="R277" s="18"/>
      <c r="S277" s="18"/>
      <c r="T277" s="19"/>
      <c r="AT277" s="13" t="s">
        <v>85</v>
      </c>
      <c r="AU277" s="13" t="s">
        <v>29</v>
      </c>
    </row>
    <row r="278" spans="1:51" s="10" customFormat="1" ht="12">
      <c r="A278" s="181"/>
      <c r="B278" s="182"/>
      <c r="C278" s="181"/>
      <c r="D278" s="179" t="s">
        <v>87</v>
      </c>
      <c r="E278" s="183" t="s">
        <v>0</v>
      </c>
      <c r="F278" s="184" t="s">
        <v>364</v>
      </c>
      <c r="G278" s="181"/>
      <c r="H278" s="185">
        <v>0.264</v>
      </c>
      <c r="I278" s="61"/>
      <c r="J278" s="181"/>
      <c r="L278" s="59"/>
      <c r="M278" s="62"/>
      <c r="N278" s="63"/>
      <c r="O278" s="63"/>
      <c r="P278" s="63"/>
      <c r="Q278" s="63"/>
      <c r="R278" s="63"/>
      <c r="S278" s="63"/>
      <c r="T278" s="64"/>
      <c r="AT278" s="60" t="s">
        <v>87</v>
      </c>
      <c r="AU278" s="60" t="s">
        <v>29</v>
      </c>
      <c r="AV278" s="10" t="s">
        <v>29</v>
      </c>
      <c r="AW278" s="10" t="s">
        <v>12</v>
      </c>
      <c r="AX278" s="10" t="s">
        <v>24</v>
      </c>
      <c r="AY278" s="60" t="s">
        <v>76</v>
      </c>
    </row>
    <row r="279" spans="1:51" s="10" customFormat="1" ht="12">
      <c r="A279" s="181"/>
      <c r="B279" s="182"/>
      <c r="C279" s="181"/>
      <c r="D279" s="179" t="s">
        <v>87</v>
      </c>
      <c r="E279" s="183" t="s">
        <v>0</v>
      </c>
      <c r="F279" s="184" t="s">
        <v>365</v>
      </c>
      <c r="G279" s="181"/>
      <c r="H279" s="185">
        <v>2.041</v>
      </c>
      <c r="I279" s="61"/>
      <c r="J279" s="181"/>
      <c r="L279" s="59"/>
      <c r="M279" s="62"/>
      <c r="N279" s="63"/>
      <c r="O279" s="63"/>
      <c r="P279" s="63"/>
      <c r="Q279" s="63"/>
      <c r="R279" s="63"/>
      <c r="S279" s="63"/>
      <c r="T279" s="64"/>
      <c r="AT279" s="60" t="s">
        <v>87</v>
      </c>
      <c r="AU279" s="60" t="s">
        <v>29</v>
      </c>
      <c r="AV279" s="10" t="s">
        <v>29</v>
      </c>
      <c r="AW279" s="10" t="s">
        <v>12</v>
      </c>
      <c r="AX279" s="10" t="s">
        <v>24</v>
      </c>
      <c r="AY279" s="60" t="s">
        <v>76</v>
      </c>
    </row>
    <row r="280" spans="1:51" s="10" customFormat="1" ht="12">
      <c r="A280" s="181"/>
      <c r="B280" s="182"/>
      <c r="C280" s="181"/>
      <c r="D280" s="179" t="s">
        <v>87</v>
      </c>
      <c r="E280" s="183" t="s">
        <v>0</v>
      </c>
      <c r="F280" s="184" t="s">
        <v>366</v>
      </c>
      <c r="G280" s="181"/>
      <c r="H280" s="185">
        <v>0.309</v>
      </c>
      <c r="I280" s="61"/>
      <c r="J280" s="181"/>
      <c r="L280" s="59"/>
      <c r="M280" s="62"/>
      <c r="N280" s="63"/>
      <c r="O280" s="63"/>
      <c r="P280" s="63"/>
      <c r="Q280" s="63"/>
      <c r="R280" s="63"/>
      <c r="S280" s="63"/>
      <c r="T280" s="64"/>
      <c r="AT280" s="60" t="s">
        <v>87</v>
      </c>
      <c r="AU280" s="60" t="s">
        <v>29</v>
      </c>
      <c r="AV280" s="10" t="s">
        <v>29</v>
      </c>
      <c r="AW280" s="10" t="s">
        <v>12</v>
      </c>
      <c r="AX280" s="10" t="s">
        <v>24</v>
      </c>
      <c r="AY280" s="60" t="s">
        <v>76</v>
      </c>
    </row>
    <row r="281" spans="1:51" s="11" customFormat="1" ht="12">
      <c r="A281" s="186"/>
      <c r="B281" s="187"/>
      <c r="C281" s="186"/>
      <c r="D281" s="179" t="s">
        <v>87</v>
      </c>
      <c r="E281" s="188" t="s">
        <v>0</v>
      </c>
      <c r="F281" s="189" t="s">
        <v>99</v>
      </c>
      <c r="G281" s="186"/>
      <c r="H281" s="190">
        <v>2.614</v>
      </c>
      <c r="I281" s="67"/>
      <c r="J281" s="186"/>
      <c r="L281" s="65"/>
      <c r="M281" s="68"/>
      <c r="N281" s="69"/>
      <c r="O281" s="69"/>
      <c r="P281" s="69"/>
      <c r="Q281" s="69"/>
      <c r="R281" s="69"/>
      <c r="S281" s="69"/>
      <c r="T281" s="70"/>
      <c r="AT281" s="66" t="s">
        <v>87</v>
      </c>
      <c r="AU281" s="66" t="s">
        <v>29</v>
      </c>
      <c r="AV281" s="11" t="s">
        <v>83</v>
      </c>
      <c r="AW281" s="11" t="s">
        <v>12</v>
      </c>
      <c r="AX281" s="11" t="s">
        <v>28</v>
      </c>
      <c r="AY281" s="66" t="s">
        <v>76</v>
      </c>
    </row>
    <row r="282" spans="1:51" s="10" customFormat="1" ht="12">
      <c r="A282" s="181"/>
      <c r="B282" s="182"/>
      <c r="C282" s="181"/>
      <c r="D282" s="179" t="s">
        <v>87</v>
      </c>
      <c r="E282" s="183" t="s">
        <v>317</v>
      </c>
      <c r="F282" s="184" t="s">
        <v>367</v>
      </c>
      <c r="G282" s="181"/>
      <c r="H282" s="185">
        <v>29.152</v>
      </c>
      <c r="I282" s="61"/>
      <c r="J282" s="181"/>
      <c r="L282" s="59"/>
      <c r="M282" s="62"/>
      <c r="N282" s="63"/>
      <c r="O282" s="63"/>
      <c r="P282" s="63"/>
      <c r="Q282" s="63"/>
      <c r="R282" s="63"/>
      <c r="S282" s="63"/>
      <c r="T282" s="64"/>
      <c r="AT282" s="60" t="s">
        <v>87</v>
      </c>
      <c r="AU282" s="60" t="s">
        <v>29</v>
      </c>
      <c r="AV282" s="10" t="s">
        <v>29</v>
      </c>
      <c r="AW282" s="10" t="s">
        <v>12</v>
      </c>
      <c r="AX282" s="10" t="s">
        <v>24</v>
      </c>
      <c r="AY282" s="60" t="s">
        <v>76</v>
      </c>
    </row>
    <row r="283" spans="1:65" s="1" customFormat="1" ht="16.5" customHeight="1">
      <c r="A283" s="96"/>
      <c r="B283" s="100"/>
      <c r="C283" s="173" t="s">
        <v>125</v>
      </c>
      <c r="D283" s="173" t="s">
        <v>78</v>
      </c>
      <c r="E283" s="174" t="s">
        <v>368</v>
      </c>
      <c r="F283" s="175" t="s">
        <v>369</v>
      </c>
      <c r="G283" s="176" t="s">
        <v>91</v>
      </c>
      <c r="H283" s="177">
        <v>0.816</v>
      </c>
      <c r="I283" s="52"/>
      <c r="J283" s="178">
        <f>ROUND(I283*H283,2)</f>
        <v>0</v>
      </c>
      <c r="K283" s="51" t="s">
        <v>82</v>
      </c>
      <c r="L283" s="14"/>
      <c r="M283" s="53" t="s">
        <v>0</v>
      </c>
      <c r="N283" s="54" t="s">
        <v>15</v>
      </c>
      <c r="O283" s="18"/>
      <c r="P283" s="55">
        <f>O283*H283</f>
        <v>0</v>
      </c>
      <c r="Q283" s="55">
        <v>2.55178</v>
      </c>
      <c r="R283" s="55">
        <f>Q283*H283</f>
        <v>2.0822524799999997</v>
      </c>
      <c r="S283" s="55">
        <v>0</v>
      </c>
      <c r="T283" s="56">
        <f>S283*H283</f>
        <v>0</v>
      </c>
      <c r="AR283" s="13" t="s">
        <v>83</v>
      </c>
      <c r="AT283" s="13" t="s">
        <v>78</v>
      </c>
      <c r="AU283" s="13" t="s">
        <v>29</v>
      </c>
      <c r="AY283" s="13" t="s">
        <v>76</v>
      </c>
      <c r="BE283" s="57">
        <f>IF(N283="základní",J283,0)</f>
        <v>0</v>
      </c>
      <c r="BF283" s="57">
        <f>IF(N283="snížená",J283,0)</f>
        <v>0</v>
      </c>
      <c r="BG283" s="57">
        <f>IF(N283="zákl. přenesená",J283,0)</f>
        <v>0</v>
      </c>
      <c r="BH283" s="57">
        <f>IF(N283="sníž. přenesená",J283,0)</f>
        <v>0</v>
      </c>
      <c r="BI283" s="57">
        <f>IF(N283="nulová",J283,0)</f>
        <v>0</v>
      </c>
      <c r="BJ283" s="13" t="s">
        <v>28</v>
      </c>
      <c r="BK283" s="57">
        <f>ROUND(I283*H283,2)</f>
        <v>0</v>
      </c>
      <c r="BL283" s="13" t="s">
        <v>83</v>
      </c>
      <c r="BM283" s="13" t="s">
        <v>370</v>
      </c>
    </row>
    <row r="284" spans="1:47" s="1" customFormat="1" ht="12">
      <c r="A284" s="96"/>
      <c r="B284" s="100"/>
      <c r="C284" s="96"/>
      <c r="D284" s="179" t="s">
        <v>85</v>
      </c>
      <c r="E284" s="96"/>
      <c r="F284" s="180" t="s">
        <v>371</v>
      </c>
      <c r="G284" s="96"/>
      <c r="H284" s="96"/>
      <c r="I284" s="26"/>
      <c r="J284" s="96"/>
      <c r="L284" s="14"/>
      <c r="M284" s="58"/>
      <c r="N284" s="18"/>
      <c r="O284" s="18"/>
      <c r="P284" s="18"/>
      <c r="Q284" s="18"/>
      <c r="R284" s="18"/>
      <c r="S284" s="18"/>
      <c r="T284" s="19"/>
      <c r="AT284" s="13" t="s">
        <v>85</v>
      </c>
      <c r="AU284" s="13" t="s">
        <v>29</v>
      </c>
    </row>
    <row r="285" spans="1:51" s="10" customFormat="1" ht="12">
      <c r="A285" s="181"/>
      <c r="B285" s="182"/>
      <c r="C285" s="181"/>
      <c r="D285" s="179" t="s">
        <v>87</v>
      </c>
      <c r="E285" s="183" t="s">
        <v>0</v>
      </c>
      <c r="F285" s="184" t="s">
        <v>372</v>
      </c>
      <c r="G285" s="181"/>
      <c r="H285" s="185">
        <v>0.816</v>
      </c>
      <c r="I285" s="61"/>
      <c r="J285" s="181"/>
      <c r="L285" s="59"/>
      <c r="M285" s="62"/>
      <c r="N285" s="63"/>
      <c r="O285" s="63"/>
      <c r="P285" s="63"/>
      <c r="Q285" s="63"/>
      <c r="R285" s="63"/>
      <c r="S285" s="63"/>
      <c r="T285" s="64"/>
      <c r="AT285" s="60" t="s">
        <v>87</v>
      </c>
      <c r="AU285" s="60" t="s">
        <v>29</v>
      </c>
      <c r="AV285" s="10" t="s">
        <v>29</v>
      </c>
      <c r="AW285" s="10" t="s">
        <v>12</v>
      </c>
      <c r="AX285" s="10" t="s">
        <v>28</v>
      </c>
      <c r="AY285" s="60" t="s">
        <v>76</v>
      </c>
    </row>
    <row r="286" spans="1:65" s="1" customFormat="1" ht="16.5" customHeight="1">
      <c r="A286" s="96"/>
      <c r="B286" s="100"/>
      <c r="C286" s="173" t="s">
        <v>132</v>
      </c>
      <c r="D286" s="173" t="s">
        <v>78</v>
      </c>
      <c r="E286" s="174" t="s">
        <v>373</v>
      </c>
      <c r="F286" s="175" t="s">
        <v>374</v>
      </c>
      <c r="G286" s="176" t="s">
        <v>81</v>
      </c>
      <c r="H286" s="177">
        <v>8.504</v>
      </c>
      <c r="I286" s="52"/>
      <c r="J286" s="178">
        <f>ROUND(I286*H286,2)</f>
        <v>0</v>
      </c>
      <c r="K286" s="51" t="s">
        <v>82</v>
      </c>
      <c r="L286" s="14"/>
      <c r="M286" s="53" t="s">
        <v>0</v>
      </c>
      <c r="N286" s="54" t="s">
        <v>15</v>
      </c>
      <c r="O286" s="18"/>
      <c r="P286" s="55">
        <f>O286*H286</f>
        <v>0</v>
      </c>
      <c r="Q286" s="55">
        <v>0.67489</v>
      </c>
      <c r="R286" s="55">
        <f>Q286*H286</f>
        <v>5.73926456</v>
      </c>
      <c r="S286" s="55">
        <v>0</v>
      </c>
      <c r="T286" s="56">
        <f>S286*H286</f>
        <v>0</v>
      </c>
      <c r="AR286" s="13" t="s">
        <v>83</v>
      </c>
      <c r="AT286" s="13" t="s">
        <v>78</v>
      </c>
      <c r="AU286" s="13" t="s">
        <v>29</v>
      </c>
      <c r="AY286" s="13" t="s">
        <v>76</v>
      </c>
      <c r="BE286" s="57">
        <f>IF(N286="základní",J286,0)</f>
        <v>0</v>
      </c>
      <c r="BF286" s="57">
        <f>IF(N286="snížená",J286,0)</f>
        <v>0</v>
      </c>
      <c r="BG286" s="57">
        <f>IF(N286="zákl. přenesená",J286,0)</f>
        <v>0</v>
      </c>
      <c r="BH286" s="57">
        <f>IF(N286="sníž. přenesená",J286,0)</f>
        <v>0</v>
      </c>
      <c r="BI286" s="57">
        <f>IF(N286="nulová",J286,0)</f>
        <v>0</v>
      </c>
      <c r="BJ286" s="13" t="s">
        <v>28</v>
      </c>
      <c r="BK286" s="57">
        <f>ROUND(I286*H286,2)</f>
        <v>0</v>
      </c>
      <c r="BL286" s="13" t="s">
        <v>83</v>
      </c>
      <c r="BM286" s="13" t="s">
        <v>375</v>
      </c>
    </row>
    <row r="287" spans="1:47" s="1" customFormat="1" ht="19.5">
      <c r="A287" s="96"/>
      <c r="B287" s="100"/>
      <c r="C287" s="96"/>
      <c r="D287" s="179" t="s">
        <v>85</v>
      </c>
      <c r="E287" s="96"/>
      <c r="F287" s="180" t="s">
        <v>376</v>
      </c>
      <c r="G287" s="96"/>
      <c r="H287" s="96"/>
      <c r="I287" s="26"/>
      <c r="J287" s="96"/>
      <c r="L287" s="14"/>
      <c r="M287" s="58"/>
      <c r="N287" s="18"/>
      <c r="O287" s="18"/>
      <c r="P287" s="18"/>
      <c r="Q287" s="18"/>
      <c r="R287" s="18"/>
      <c r="S287" s="18"/>
      <c r="T287" s="19"/>
      <c r="AT287" s="13" t="s">
        <v>85</v>
      </c>
      <c r="AU287" s="13" t="s">
        <v>29</v>
      </c>
    </row>
    <row r="288" spans="1:51" s="10" customFormat="1" ht="12">
      <c r="A288" s="181"/>
      <c r="B288" s="182"/>
      <c r="C288" s="181"/>
      <c r="D288" s="179" t="s">
        <v>87</v>
      </c>
      <c r="E288" s="183" t="s">
        <v>316</v>
      </c>
      <c r="F288" s="184" t="s">
        <v>377</v>
      </c>
      <c r="G288" s="181"/>
      <c r="H288" s="185">
        <v>8.504</v>
      </c>
      <c r="I288" s="61"/>
      <c r="J288" s="181"/>
      <c r="L288" s="59"/>
      <c r="M288" s="62"/>
      <c r="N288" s="63"/>
      <c r="O288" s="63"/>
      <c r="P288" s="63"/>
      <c r="Q288" s="63"/>
      <c r="R288" s="63"/>
      <c r="S288" s="63"/>
      <c r="T288" s="64"/>
      <c r="AT288" s="60" t="s">
        <v>87</v>
      </c>
      <c r="AU288" s="60" t="s">
        <v>29</v>
      </c>
      <c r="AV288" s="10" t="s">
        <v>29</v>
      </c>
      <c r="AW288" s="10" t="s">
        <v>12</v>
      </c>
      <c r="AX288" s="10" t="s">
        <v>28</v>
      </c>
      <c r="AY288" s="60" t="s">
        <v>76</v>
      </c>
    </row>
    <row r="289" spans="1:63" s="9" customFormat="1" ht="22.9" customHeight="1">
      <c r="A289" s="166"/>
      <c r="B289" s="167"/>
      <c r="C289" s="166"/>
      <c r="D289" s="168" t="s">
        <v>23</v>
      </c>
      <c r="E289" s="171" t="s">
        <v>100</v>
      </c>
      <c r="F289" s="171" t="s">
        <v>378</v>
      </c>
      <c r="G289" s="166"/>
      <c r="H289" s="166"/>
      <c r="I289" s="44"/>
      <c r="J289" s="172">
        <f>BK289</f>
        <v>0</v>
      </c>
      <c r="L289" s="42"/>
      <c r="M289" s="45"/>
      <c r="N289" s="46"/>
      <c r="O289" s="46"/>
      <c r="P289" s="47">
        <f>SUM(P290:P375)</f>
        <v>0</v>
      </c>
      <c r="Q289" s="46"/>
      <c r="R289" s="47">
        <f>SUM(R290:R375)</f>
        <v>88.99116135</v>
      </c>
      <c r="S289" s="46"/>
      <c r="T289" s="48">
        <f>SUM(T290:T375)</f>
        <v>0</v>
      </c>
      <c r="AR289" s="43" t="s">
        <v>28</v>
      </c>
      <c r="AT289" s="49" t="s">
        <v>23</v>
      </c>
      <c r="AU289" s="49" t="s">
        <v>28</v>
      </c>
      <c r="AY289" s="43" t="s">
        <v>76</v>
      </c>
      <c r="BK289" s="50">
        <f>SUM(BK290:BK375)</f>
        <v>0</v>
      </c>
    </row>
    <row r="290" spans="1:65" s="1" customFormat="1" ht="16.5" customHeight="1">
      <c r="A290" s="96"/>
      <c r="B290" s="100"/>
      <c r="C290" s="173" t="s">
        <v>138</v>
      </c>
      <c r="D290" s="173" t="s">
        <v>78</v>
      </c>
      <c r="E290" s="174" t="s">
        <v>379</v>
      </c>
      <c r="F290" s="175" t="s">
        <v>380</v>
      </c>
      <c r="G290" s="176" t="s">
        <v>91</v>
      </c>
      <c r="H290" s="177">
        <v>6.109</v>
      </c>
      <c r="I290" s="52"/>
      <c r="J290" s="178">
        <f>ROUND(I290*H290,2)</f>
        <v>0</v>
      </c>
      <c r="K290" s="51" t="s">
        <v>82</v>
      </c>
      <c r="L290" s="14"/>
      <c r="M290" s="53" t="s">
        <v>0</v>
      </c>
      <c r="N290" s="54" t="s">
        <v>15</v>
      </c>
      <c r="O290" s="18"/>
      <c r="P290" s="55">
        <f>O290*H290</f>
        <v>0</v>
      </c>
      <c r="Q290" s="55">
        <v>0</v>
      </c>
      <c r="R290" s="55">
        <f>Q290*H290</f>
        <v>0</v>
      </c>
      <c r="S290" s="55">
        <v>0</v>
      </c>
      <c r="T290" s="56">
        <f>S290*H290</f>
        <v>0</v>
      </c>
      <c r="AR290" s="13" t="s">
        <v>83</v>
      </c>
      <c r="AT290" s="13" t="s">
        <v>78</v>
      </c>
      <c r="AU290" s="13" t="s">
        <v>29</v>
      </c>
      <c r="AY290" s="13" t="s">
        <v>76</v>
      </c>
      <c r="BE290" s="57">
        <f>IF(N290="základní",J290,0)</f>
        <v>0</v>
      </c>
      <c r="BF290" s="57">
        <f>IF(N290="snížená",J290,0)</f>
        <v>0</v>
      </c>
      <c r="BG290" s="57">
        <f>IF(N290="zákl. přenesená",J290,0)</f>
        <v>0</v>
      </c>
      <c r="BH290" s="57">
        <f>IF(N290="sníž. přenesená",J290,0)</f>
        <v>0</v>
      </c>
      <c r="BI290" s="57">
        <f>IF(N290="nulová",J290,0)</f>
        <v>0</v>
      </c>
      <c r="BJ290" s="13" t="s">
        <v>28</v>
      </c>
      <c r="BK290" s="57">
        <f>ROUND(I290*H290,2)</f>
        <v>0</v>
      </c>
      <c r="BL290" s="13" t="s">
        <v>83</v>
      </c>
      <c r="BM290" s="13" t="s">
        <v>381</v>
      </c>
    </row>
    <row r="291" spans="1:47" s="1" customFormat="1" ht="19.5">
      <c r="A291" s="96"/>
      <c r="B291" s="100"/>
      <c r="C291" s="96"/>
      <c r="D291" s="179" t="s">
        <v>85</v>
      </c>
      <c r="E291" s="96"/>
      <c r="F291" s="180" t="s">
        <v>382</v>
      </c>
      <c r="G291" s="96"/>
      <c r="H291" s="96"/>
      <c r="I291" s="26"/>
      <c r="J291" s="96"/>
      <c r="L291" s="14"/>
      <c r="M291" s="58"/>
      <c r="N291" s="18"/>
      <c r="O291" s="18"/>
      <c r="P291" s="18"/>
      <c r="Q291" s="18"/>
      <c r="R291" s="18"/>
      <c r="S291" s="18"/>
      <c r="T291" s="19"/>
      <c r="AT291" s="13" t="s">
        <v>85</v>
      </c>
      <c r="AU291" s="13" t="s">
        <v>29</v>
      </c>
    </row>
    <row r="292" spans="1:51" s="12" customFormat="1" ht="12">
      <c r="A292" s="192"/>
      <c r="B292" s="193"/>
      <c r="C292" s="192"/>
      <c r="D292" s="179" t="s">
        <v>87</v>
      </c>
      <c r="E292" s="194" t="s">
        <v>0</v>
      </c>
      <c r="F292" s="195" t="s">
        <v>353</v>
      </c>
      <c r="G292" s="192"/>
      <c r="H292" s="194" t="s">
        <v>0</v>
      </c>
      <c r="I292" s="76"/>
      <c r="J292" s="192"/>
      <c r="L292" s="74"/>
      <c r="M292" s="77"/>
      <c r="N292" s="78"/>
      <c r="O292" s="78"/>
      <c r="P292" s="78"/>
      <c r="Q292" s="78"/>
      <c r="R292" s="78"/>
      <c r="S292" s="78"/>
      <c r="T292" s="79"/>
      <c r="AT292" s="75" t="s">
        <v>87</v>
      </c>
      <c r="AU292" s="75" t="s">
        <v>29</v>
      </c>
      <c r="AV292" s="12" t="s">
        <v>28</v>
      </c>
      <c r="AW292" s="12" t="s">
        <v>12</v>
      </c>
      <c r="AX292" s="12" t="s">
        <v>24</v>
      </c>
      <c r="AY292" s="75" t="s">
        <v>76</v>
      </c>
    </row>
    <row r="293" spans="1:51" s="10" customFormat="1" ht="12">
      <c r="A293" s="181"/>
      <c r="B293" s="182"/>
      <c r="C293" s="181"/>
      <c r="D293" s="179" t="s">
        <v>87</v>
      </c>
      <c r="E293" s="183" t="s">
        <v>0</v>
      </c>
      <c r="F293" s="184" t="s">
        <v>383</v>
      </c>
      <c r="G293" s="181"/>
      <c r="H293" s="185">
        <v>4.994</v>
      </c>
      <c r="I293" s="61"/>
      <c r="J293" s="181"/>
      <c r="L293" s="59"/>
      <c r="M293" s="62"/>
      <c r="N293" s="63"/>
      <c r="O293" s="63"/>
      <c r="P293" s="63"/>
      <c r="Q293" s="63"/>
      <c r="R293" s="63"/>
      <c r="S293" s="63"/>
      <c r="T293" s="64"/>
      <c r="AT293" s="60" t="s">
        <v>87</v>
      </c>
      <c r="AU293" s="60" t="s">
        <v>29</v>
      </c>
      <c r="AV293" s="10" t="s">
        <v>29</v>
      </c>
      <c r="AW293" s="10" t="s">
        <v>12</v>
      </c>
      <c r="AX293" s="10" t="s">
        <v>24</v>
      </c>
      <c r="AY293" s="60" t="s">
        <v>76</v>
      </c>
    </row>
    <row r="294" spans="1:51" s="10" customFormat="1" ht="12">
      <c r="A294" s="181"/>
      <c r="B294" s="182"/>
      <c r="C294" s="181"/>
      <c r="D294" s="179" t="s">
        <v>87</v>
      </c>
      <c r="E294" s="183" t="s">
        <v>0</v>
      </c>
      <c r="F294" s="184" t="s">
        <v>384</v>
      </c>
      <c r="G294" s="181"/>
      <c r="H294" s="185">
        <v>1.115</v>
      </c>
      <c r="I294" s="61"/>
      <c r="J294" s="181"/>
      <c r="L294" s="59"/>
      <c r="M294" s="62"/>
      <c r="N294" s="63"/>
      <c r="O294" s="63"/>
      <c r="P294" s="63"/>
      <c r="Q294" s="63"/>
      <c r="R294" s="63"/>
      <c r="S294" s="63"/>
      <c r="T294" s="64"/>
      <c r="AT294" s="60" t="s">
        <v>87</v>
      </c>
      <c r="AU294" s="60" t="s">
        <v>29</v>
      </c>
      <c r="AV294" s="10" t="s">
        <v>29</v>
      </c>
      <c r="AW294" s="10" t="s">
        <v>12</v>
      </c>
      <c r="AX294" s="10" t="s">
        <v>24</v>
      </c>
      <c r="AY294" s="60" t="s">
        <v>76</v>
      </c>
    </row>
    <row r="295" spans="1:51" s="11" customFormat="1" ht="12">
      <c r="A295" s="186"/>
      <c r="B295" s="187"/>
      <c r="C295" s="186"/>
      <c r="D295" s="179" t="s">
        <v>87</v>
      </c>
      <c r="E295" s="188" t="s">
        <v>0</v>
      </c>
      <c r="F295" s="189" t="s">
        <v>99</v>
      </c>
      <c r="G295" s="186"/>
      <c r="H295" s="190">
        <v>6.109</v>
      </c>
      <c r="I295" s="67"/>
      <c r="J295" s="186"/>
      <c r="L295" s="65"/>
      <c r="M295" s="68"/>
      <c r="N295" s="69"/>
      <c r="O295" s="69"/>
      <c r="P295" s="69"/>
      <c r="Q295" s="69"/>
      <c r="R295" s="69"/>
      <c r="S295" s="69"/>
      <c r="T295" s="70"/>
      <c r="AT295" s="66" t="s">
        <v>87</v>
      </c>
      <c r="AU295" s="66" t="s">
        <v>29</v>
      </c>
      <c r="AV295" s="11" t="s">
        <v>83</v>
      </c>
      <c r="AW295" s="11" t="s">
        <v>12</v>
      </c>
      <c r="AX295" s="11" t="s">
        <v>28</v>
      </c>
      <c r="AY295" s="66" t="s">
        <v>76</v>
      </c>
    </row>
    <row r="296" spans="1:65" s="1" customFormat="1" ht="16.5" customHeight="1">
      <c r="A296" s="96"/>
      <c r="B296" s="100"/>
      <c r="C296" s="173" t="s">
        <v>123</v>
      </c>
      <c r="D296" s="173" t="s">
        <v>78</v>
      </c>
      <c r="E296" s="174" t="s">
        <v>385</v>
      </c>
      <c r="F296" s="175" t="s">
        <v>386</v>
      </c>
      <c r="G296" s="176" t="s">
        <v>91</v>
      </c>
      <c r="H296" s="177">
        <v>7.502</v>
      </c>
      <c r="I296" s="52"/>
      <c r="J296" s="178">
        <f>ROUND(I296*H296,2)</f>
        <v>0</v>
      </c>
      <c r="K296" s="51" t="s">
        <v>82</v>
      </c>
      <c r="L296" s="14"/>
      <c r="M296" s="53" t="s">
        <v>0</v>
      </c>
      <c r="N296" s="54" t="s">
        <v>15</v>
      </c>
      <c r="O296" s="18"/>
      <c r="P296" s="55">
        <f>O296*H296</f>
        <v>0</v>
      </c>
      <c r="Q296" s="55">
        <v>2.25634</v>
      </c>
      <c r="R296" s="55">
        <f>Q296*H296</f>
        <v>16.92706268</v>
      </c>
      <c r="S296" s="55">
        <v>0</v>
      </c>
      <c r="T296" s="56">
        <f>S296*H296</f>
        <v>0</v>
      </c>
      <c r="AR296" s="13" t="s">
        <v>83</v>
      </c>
      <c r="AT296" s="13" t="s">
        <v>78</v>
      </c>
      <c r="AU296" s="13" t="s">
        <v>29</v>
      </c>
      <c r="AY296" s="13" t="s">
        <v>76</v>
      </c>
      <c r="BE296" s="57">
        <f>IF(N296="základní",J296,0)</f>
        <v>0</v>
      </c>
      <c r="BF296" s="57">
        <f>IF(N296="snížená",J296,0)</f>
        <v>0</v>
      </c>
      <c r="BG296" s="57">
        <f>IF(N296="zákl. přenesená",J296,0)</f>
        <v>0</v>
      </c>
      <c r="BH296" s="57">
        <f>IF(N296="sníž. přenesená",J296,0)</f>
        <v>0</v>
      </c>
      <c r="BI296" s="57">
        <f>IF(N296="nulová",J296,0)</f>
        <v>0</v>
      </c>
      <c r="BJ296" s="13" t="s">
        <v>28</v>
      </c>
      <c r="BK296" s="57">
        <f>ROUND(I296*H296,2)</f>
        <v>0</v>
      </c>
      <c r="BL296" s="13" t="s">
        <v>83</v>
      </c>
      <c r="BM296" s="13" t="s">
        <v>387</v>
      </c>
    </row>
    <row r="297" spans="1:47" s="1" customFormat="1" ht="12">
      <c r="A297" s="96"/>
      <c r="B297" s="100"/>
      <c r="C297" s="96"/>
      <c r="D297" s="179" t="s">
        <v>85</v>
      </c>
      <c r="E297" s="96"/>
      <c r="F297" s="180" t="s">
        <v>388</v>
      </c>
      <c r="G297" s="96"/>
      <c r="H297" s="96"/>
      <c r="I297" s="26"/>
      <c r="J297" s="96"/>
      <c r="L297" s="14"/>
      <c r="M297" s="58"/>
      <c r="N297" s="18"/>
      <c r="O297" s="18"/>
      <c r="P297" s="18"/>
      <c r="Q297" s="18"/>
      <c r="R297" s="18"/>
      <c r="S297" s="18"/>
      <c r="T297" s="19"/>
      <c r="AT297" s="13" t="s">
        <v>85</v>
      </c>
      <c r="AU297" s="13" t="s">
        <v>29</v>
      </c>
    </row>
    <row r="298" spans="1:51" s="10" customFormat="1" ht="12">
      <c r="A298" s="181"/>
      <c r="B298" s="182"/>
      <c r="C298" s="181"/>
      <c r="D298" s="179" t="s">
        <v>87</v>
      </c>
      <c r="E298" s="183" t="s">
        <v>0</v>
      </c>
      <c r="F298" s="184" t="s">
        <v>389</v>
      </c>
      <c r="G298" s="181"/>
      <c r="H298" s="185">
        <v>7.502</v>
      </c>
      <c r="I298" s="61"/>
      <c r="J298" s="181"/>
      <c r="L298" s="59"/>
      <c r="M298" s="62"/>
      <c r="N298" s="63"/>
      <c r="O298" s="63"/>
      <c r="P298" s="63"/>
      <c r="Q298" s="63"/>
      <c r="R298" s="63"/>
      <c r="S298" s="63"/>
      <c r="T298" s="64"/>
      <c r="AT298" s="60" t="s">
        <v>87</v>
      </c>
      <c r="AU298" s="60" t="s">
        <v>29</v>
      </c>
      <c r="AV298" s="10" t="s">
        <v>29</v>
      </c>
      <c r="AW298" s="10" t="s">
        <v>12</v>
      </c>
      <c r="AX298" s="10" t="s">
        <v>28</v>
      </c>
      <c r="AY298" s="60" t="s">
        <v>76</v>
      </c>
    </row>
    <row r="299" spans="1:65" s="1" customFormat="1" ht="16.5" customHeight="1">
      <c r="A299" s="96"/>
      <c r="B299" s="100"/>
      <c r="C299" s="173" t="s">
        <v>151</v>
      </c>
      <c r="D299" s="173" t="s">
        <v>78</v>
      </c>
      <c r="E299" s="174" t="s">
        <v>390</v>
      </c>
      <c r="F299" s="175" t="s">
        <v>391</v>
      </c>
      <c r="G299" s="176" t="s">
        <v>81</v>
      </c>
      <c r="H299" s="177">
        <v>5.92</v>
      </c>
      <c r="I299" s="52"/>
      <c r="J299" s="178">
        <f>ROUND(I299*H299,2)</f>
        <v>0</v>
      </c>
      <c r="K299" s="51" t="s">
        <v>82</v>
      </c>
      <c r="L299" s="14"/>
      <c r="M299" s="53" t="s">
        <v>0</v>
      </c>
      <c r="N299" s="54" t="s">
        <v>15</v>
      </c>
      <c r="O299" s="18"/>
      <c r="P299" s="55">
        <f>O299*H299</f>
        <v>0</v>
      </c>
      <c r="Q299" s="55">
        <v>0.03064</v>
      </c>
      <c r="R299" s="55">
        <f>Q299*H299</f>
        <v>0.1813888</v>
      </c>
      <c r="S299" s="55">
        <v>0</v>
      </c>
      <c r="T299" s="56">
        <f>S299*H299</f>
        <v>0</v>
      </c>
      <c r="AR299" s="13" t="s">
        <v>83</v>
      </c>
      <c r="AT299" s="13" t="s">
        <v>78</v>
      </c>
      <c r="AU299" s="13" t="s">
        <v>29</v>
      </c>
      <c r="AY299" s="13" t="s">
        <v>76</v>
      </c>
      <c r="BE299" s="57">
        <f>IF(N299="základní",J299,0)</f>
        <v>0</v>
      </c>
      <c r="BF299" s="57">
        <f>IF(N299="snížená",J299,0)</f>
        <v>0</v>
      </c>
      <c r="BG299" s="57">
        <f>IF(N299="zákl. přenesená",J299,0)</f>
        <v>0</v>
      </c>
      <c r="BH299" s="57">
        <f>IF(N299="sníž. přenesená",J299,0)</f>
        <v>0</v>
      </c>
      <c r="BI299" s="57">
        <f>IF(N299="nulová",J299,0)</f>
        <v>0</v>
      </c>
      <c r="BJ299" s="13" t="s">
        <v>28</v>
      </c>
      <c r="BK299" s="57">
        <f>ROUND(I299*H299,2)</f>
        <v>0</v>
      </c>
      <c r="BL299" s="13" t="s">
        <v>83</v>
      </c>
      <c r="BM299" s="13" t="s">
        <v>392</v>
      </c>
    </row>
    <row r="300" spans="1:47" s="1" customFormat="1" ht="12">
      <c r="A300" s="96"/>
      <c r="B300" s="100"/>
      <c r="C300" s="96"/>
      <c r="D300" s="179" t="s">
        <v>85</v>
      </c>
      <c r="E300" s="96"/>
      <c r="F300" s="180" t="s">
        <v>393</v>
      </c>
      <c r="G300" s="96"/>
      <c r="H300" s="96"/>
      <c r="I300" s="26"/>
      <c r="J300" s="96"/>
      <c r="L300" s="14"/>
      <c r="M300" s="58"/>
      <c r="N300" s="18"/>
      <c r="O300" s="18"/>
      <c r="P300" s="18"/>
      <c r="Q300" s="18"/>
      <c r="R300" s="18"/>
      <c r="S300" s="18"/>
      <c r="T300" s="19"/>
      <c r="AT300" s="13" t="s">
        <v>85</v>
      </c>
      <c r="AU300" s="13" t="s">
        <v>29</v>
      </c>
    </row>
    <row r="301" spans="1:51" s="10" customFormat="1" ht="12">
      <c r="A301" s="181"/>
      <c r="B301" s="182"/>
      <c r="C301" s="181"/>
      <c r="D301" s="179" t="s">
        <v>87</v>
      </c>
      <c r="E301" s="183" t="s">
        <v>0</v>
      </c>
      <c r="F301" s="184" t="s">
        <v>394</v>
      </c>
      <c r="G301" s="181"/>
      <c r="H301" s="185">
        <v>5.92</v>
      </c>
      <c r="I301" s="61"/>
      <c r="J301" s="181"/>
      <c r="L301" s="59"/>
      <c r="M301" s="62"/>
      <c r="N301" s="63"/>
      <c r="O301" s="63"/>
      <c r="P301" s="63"/>
      <c r="Q301" s="63"/>
      <c r="R301" s="63"/>
      <c r="S301" s="63"/>
      <c r="T301" s="64"/>
      <c r="AT301" s="60" t="s">
        <v>87</v>
      </c>
      <c r="AU301" s="60" t="s">
        <v>29</v>
      </c>
      <c r="AV301" s="10" t="s">
        <v>29</v>
      </c>
      <c r="AW301" s="10" t="s">
        <v>12</v>
      </c>
      <c r="AX301" s="10" t="s">
        <v>28</v>
      </c>
      <c r="AY301" s="60" t="s">
        <v>76</v>
      </c>
    </row>
    <row r="302" spans="1:65" s="1" customFormat="1" ht="16.5" customHeight="1">
      <c r="A302" s="96"/>
      <c r="B302" s="100"/>
      <c r="C302" s="173" t="s">
        <v>157</v>
      </c>
      <c r="D302" s="173" t="s">
        <v>78</v>
      </c>
      <c r="E302" s="174" t="s">
        <v>395</v>
      </c>
      <c r="F302" s="175" t="s">
        <v>396</v>
      </c>
      <c r="G302" s="176" t="s">
        <v>81</v>
      </c>
      <c r="H302" s="177">
        <v>17.073</v>
      </c>
      <c r="I302" s="52"/>
      <c r="J302" s="178">
        <f>ROUND(I302*H302,2)</f>
        <v>0</v>
      </c>
      <c r="K302" s="51" t="s">
        <v>82</v>
      </c>
      <c r="L302" s="14"/>
      <c r="M302" s="53" t="s">
        <v>0</v>
      </c>
      <c r="N302" s="54" t="s">
        <v>15</v>
      </c>
      <c r="O302" s="18"/>
      <c r="P302" s="55">
        <f>O302*H302</f>
        <v>0</v>
      </c>
      <c r="Q302" s="55">
        <v>0.25041</v>
      </c>
      <c r="R302" s="55">
        <f>Q302*H302</f>
        <v>4.27524993</v>
      </c>
      <c r="S302" s="55">
        <v>0</v>
      </c>
      <c r="T302" s="56">
        <f>S302*H302</f>
        <v>0</v>
      </c>
      <c r="AR302" s="13" t="s">
        <v>83</v>
      </c>
      <c r="AT302" s="13" t="s">
        <v>78</v>
      </c>
      <c r="AU302" s="13" t="s">
        <v>29</v>
      </c>
      <c r="AY302" s="13" t="s">
        <v>76</v>
      </c>
      <c r="BE302" s="57">
        <f>IF(N302="základní",J302,0)</f>
        <v>0</v>
      </c>
      <c r="BF302" s="57">
        <f>IF(N302="snížená",J302,0)</f>
        <v>0</v>
      </c>
      <c r="BG302" s="57">
        <f>IF(N302="zákl. přenesená",J302,0)</f>
        <v>0</v>
      </c>
      <c r="BH302" s="57">
        <f>IF(N302="sníž. přenesená",J302,0)</f>
        <v>0</v>
      </c>
      <c r="BI302" s="57">
        <f>IF(N302="nulová",J302,0)</f>
        <v>0</v>
      </c>
      <c r="BJ302" s="13" t="s">
        <v>28</v>
      </c>
      <c r="BK302" s="57">
        <f>ROUND(I302*H302,2)</f>
        <v>0</v>
      </c>
      <c r="BL302" s="13" t="s">
        <v>83</v>
      </c>
      <c r="BM302" s="13" t="s">
        <v>397</v>
      </c>
    </row>
    <row r="303" spans="1:47" s="1" customFormat="1" ht="19.5">
      <c r="A303" s="96"/>
      <c r="B303" s="100"/>
      <c r="C303" s="96"/>
      <c r="D303" s="179" t="s">
        <v>85</v>
      </c>
      <c r="E303" s="96"/>
      <c r="F303" s="180" t="s">
        <v>398</v>
      </c>
      <c r="G303" s="96"/>
      <c r="H303" s="96"/>
      <c r="I303" s="26"/>
      <c r="J303" s="96"/>
      <c r="L303" s="14"/>
      <c r="M303" s="58"/>
      <c r="N303" s="18"/>
      <c r="O303" s="18"/>
      <c r="P303" s="18"/>
      <c r="Q303" s="18"/>
      <c r="R303" s="18"/>
      <c r="S303" s="18"/>
      <c r="T303" s="19"/>
      <c r="AT303" s="13" t="s">
        <v>85</v>
      </c>
      <c r="AU303" s="13" t="s">
        <v>29</v>
      </c>
    </row>
    <row r="304" spans="1:51" s="10" customFormat="1" ht="12">
      <c r="A304" s="181"/>
      <c r="B304" s="182"/>
      <c r="C304" s="181"/>
      <c r="D304" s="179" t="s">
        <v>87</v>
      </c>
      <c r="E304" s="183" t="s">
        <v>0</v>
      </c>
      <c r="F304" s="184" t="s">
        <v>399</v>
      </c>
      <c r="G304" s="181"/>
      <c r="H304" s="185">
        <v>2.75</v>
      </c>
      <c r="I304" s="61"/>
      <c r="J304" s="181"/>
      <c r="L304" s="59"/>
      <c r="M304" s="62"/>
      <c r="N304" s="63"/>
      <c r="O304" s="63"/>
      <c r="P304" s="63"/>
      <c r="Q304" s="63"/>
      <c r="R304" s="63"/>
      <c r="S304" s="63"/>
      <c r="T304" s="64"/>
      <c r="AT304" s="60" t="s">
        <v>87</v>
      </c>
      <c r="AU304" s="60" t="s">
        <v>29</v>
      </c>
      <c r="AV304" s="10" t="s">
        <v>29</v>
      </c>
      <c r="AW304" s="10" t="s">
        <v>12</v>
      </c>
      <c r="AX304" s="10" t="s">
        <v>24</v>
      </c>
      <c r="AY304" s="60" t="s">
        <v>76</v>
      </c>
    </row>
    <row r="305" spans="1:51" s="10" customFormat="1" ht="12">
      <c r="A305" s="181"/>
      <c r="B305" s="182"/>
      <c r="C305" s="181"/>
      <c r="D305" s="179" t="s">
        <v>87</v>
      </c>
      <c r="E305" s="183" t="s">
        <v>0</v>
      </c>
      <c r="F305" s="184" t="s">
        <v>400</v>
      </c>
      <c r="G305" s="181"/>
      <c r="H305" s="185">
        <v>9.55</v>
      </c>
      <c r="I305" s="61"/>
      <c r="J305" s="181"/>
      <c r="L305" s="59"/>
      <c r="M305" s="62"/>
      <c r="N305" s="63"/>
      <c r="O305" s="63"/>
      <c r="P305" s="63"/>
      <c r="Q305" s="63"/>
      <c r="R305" s="63"/>
      <c r="S305" s="63"/>
      <c r="T305" s="64"/>
      <c r="AT305" s="60" t="s">
        <v>87</v>
      </c>
      <c r="AU305" s="60" t="s">
        <v>29</v>
      </c>
      <c r="AV305" s="10" t="s">
        <v>29</v>
      </c>
      <c r="AW305" s="10" t="s">
        <v>12</v>
      </c>
      <c r="AX305" s="10" t="s">
        <v>24</v>
      </c>
      <c r="AY305" s="60" t="s">
        <v>76</v>
      </c>
    </row>
    <row r="306" spans="1:51" s="10" customFormat="1" ht="12">
      <c r="A306" s="181"/>
      <c r="B306" s="182"/>
      <c r="C306" s="181"/>
      <c r="D306" s="179" t="s">
        <v>87</v>
      </c>
      <c r="E306" s="183" t="s">
        <v>0</v>
      </c>
      <c r="F306" s="184" t="s">
        <v>401</v>
      </c>
      <c r="G306" s="181"/>
      <c r="H306" s="185">
        <v>4.773</v>
      </c>
      <c r="I306" s="61"/>
      <c r="J306" s="181"/>
      <c r="L306" s="59"/>
      <c r="M306" s="62"/>
      <c r="N306" s="63"/>
      <c r="O306" s="63"/>
      <c r="P306" s="63"/>
      <c r="Q306" s="63"/>
      <c r="R306" s="63"/>
      <c r="S306" s="63"/>
      <c r="T306" s="64"/>
      <c r="AT306" s="60" t="s">
        <v>87</v>
      </c>
      <c r="AU306" s="60" t="s">
        <v>29</v>
      </c>
      <c r="AV306" s="10" t="s">
        <v>29</v>
      </c>
      <c r="AW306" s="10" t="s">
        <v>12</v>
      </c>
      <c r="AX306" s="10" t="s">
        <v>24</v>
      </c>
      <c r="AY306" s="60" t="s">
        <v>76</v>
      </c>
    </row>
    <row r="307" spans="1:51" s="11" customFormat="1" ht="12">
      <c r="A307" s="186"/>
      <c r="B307" s="187"/>
      <c r="C307" s="186"/>
      <c r="D307" s="179" t="s">
        <v>87</v>
      </c>
      <c r="E307" s="188" t="s">
        <v>0</v>
      </c>
      <c r="F307" s="189" t="s">
        <v>99</v>
      </c>
      <c r="G307" s="186"/>
      <c r="H307" s="190">
        <v>17.073</v>
      </c>
      <c r="I307" s="67"/>
      <c r="J307" s="186"/>
      <c r="L307" s="65"/>
      <c r="M307" s="68"/>
      <c r="N307" s="69"/>
      <c r="O307" s="69"/>
      <c r="P307" s="69"/>
      <c r="Q307" s="69"/>
      <c r="R307" s="69"/>
      <c r="S307" s="69"/>
      <c r="T307" s="70"/>
      <c r="AT307" s="66" t="s">
        <v>87</v>
      </c>
      <c r="AU307" s="66" t="s">
        <v>29</v>
      </c>
      <c r="AV307" s="11" t="s">
        <v>83</v>
      </c>
      <c r="AW307" s="11" t="s">
        <v>12</v>
      </c>
      <c r="AX307" s="11" t="s">
        <v>28</v>
      </c>
      <c r="AY307" s="66" t="s">
        <v>76</v>
      </c>
    </row>
    <row r="308" spans="1:65" s="1" customFormat="1" ht="16.5" customHeight="1">
      <c r="A308" s="96"/>
      <c r="B308" s="100"/>
      <c r="C308" s="173" t="s">
        <v>163</v>
      </c>
      <c r="D308" s="173" t="s">
        <v>78</v>
      </c>
      <c r="E308" s="174" t="s">
        <v>402</v>
      </c>
      <c r="F308" s="175" t="s">
        <v>403</v>
      </c>
      <c r="G308" s="176" t="s">
        <v>81</v>
      </c>
      <c r="H308" s="177">
        <v>53.744</v>
      </c>
      <c r="I308" s="52"/>
      <c r="J308" s="178">
        <f>ROUND(I308*H308,2)</f>
        <v>0</v>
      </c>
      <c r="K308" s="51" t="s">
        <v>82</v>
      </c>
      <c r="L308" s="14"/>
      <c r="M308" s="53" t="s">
        <v>0</v>
      </c>
      <c r="N308" s="54" t="s">
        <v>15</v>
      </c>
      <c r="O308" s="18"/>
      <c r="P308" s="55">
        <f>O308*H308</f>
        <v>0</v>
      </c>
      <c r="Q308" s="55">
        <v>0.20759</v>
      </c>
      <c r="R308" s="55">
        <f>Q308*H308</f>
        <v>11.156716959999999</v>
      </c>
      <c r="S308" s="55">
        <v>0</v>
      </c>
      <c r="T308" s="56">
        <f>S308*H308</f>
        <v>0</v>
      </c>
      <c r="AR308" s="13" t="s">
        <v>83</v>
      </c>
      <c r="AT308" s="13" t="s">
        <v>78</v>
      </c>
      <c r="AU308" s="13" t="s">
        <v>29</v>
      </c>
      <c r="AY308" s="13" t="s">
        <v>76</v>
      </c>
      <c r="BE308" s="57">
        <f>IF(N308="základní",J308,0)</f>
        <v>0</v>
      </c>
      <c r="BF308" s="57">
        <f>IF(N308="snížená",J308,0)</f>
        <v>0</v>
      </c>
      <c r="BG308" s="57">
        <f>IF(N308="zákl. přenesená",J308,0)</f>
        <v>0</v>
      </c>
      <c r="BH308" s="57">
        <f>IF(N308="sníž. přenesená",J308,0)</f>
        <v>0</v>
      </c>
      <c r="BI308" s="57">
        <f>IF(N308="nulová",J308,0)</f>
        <v>0</v>
      </c>
      <c r="BJ308" s="13" t="s">
        <v>28</v>
      </c>
      <c r="BK308" s="57">
        <f>ROUND(I308*H308,2)</f>
        <v>0</v>
      </c>
      <c r="BL308" s="13" t="s">
        <v>83</v>
      </c>
      <c r="BM308" s="13" t="s">
        <v>404</v>
      </c>
    </row>
    <row r="309" spans="1:47" s="1" customFormat="1" ht="12">
      <c r="A309" s="96"/>
      <c r="B309" s="100"/>
      <c r="C309" s="96"/>
      <c r="D309" s="179" t="s">
        <v>85</v>
      </c>
      <c r="E309" s="96"/>
      <c r="F309" s="180" t="s">
        <v>405</v>
      </c>
      <c r="G309" s="96"/>
      <c r="H309" s="96"/>
      <c r="I309" s="26"/>
      <c r="J309" s="96"/>
      <c r="L309" s="14"/>
      <c r="M309" s="58"/>
      <c r="N309" s="18"/>
      <c r="O309" s="18"/>
      <c r="P309" s="18"/>
      <c r="Q309" s="18"/>
      <c r="R309" s="18"/>
      <c r="S309" s="18"/>
      <c r="T309" s="19"/>
      <c r="AT309" s="13" t="s">
        <v>85</v>
      </c>
      <c r="AU309" s="13" t="s">
        <v>29</v>
      </c>
    </row>
    <row r="310" spans="1:51" s="10" customFormat="1" ht="12">
      <c r="A310" s="181"/>
      <c r="B310" s="182"/>
      <c r="C310" s="181"/>
      <c r="D310" s="179" t="s">
        <v>87</v>
      </c>
      <c r="E310" s="183" t="s">
        <v>0</v>
      </c>
      <c r="F310" s="184" t="s">
        <v>406</v>
      </c>
      <c r="G310" s="181"/>
      <c r="H310" s="185">
        <v>31.9</v>
      </c>
      <c r="I310" s="61"/>
      <c r="J310" s="181"/>
      <c r="L310" s="59"/>
      <c r="M310" s="62"/>
      <c r="N310" s="63"/>
      <c r="O310" s="63"/>
      <c r="P310" s="63"/>
      <c r="Q310" s="63"/>
      <c r="R310" s="63"/>
      <c r="S310" s="63"/>
      <c r="T310" s="64"/>
      <c r="AT310" s="60" t="s">
        <v>87</v>
      </c>
      <c r="AU310" s="60" t="s">
        <v>29</v>
      </c>
      <c r="AV310" s="10" t="s">
        <v>29</v>
      </c>
      <c r="AW310" s="10" t="s">
        <v>12</v>
      </c>
      <c r="AX310" s="10" t="s">
        <v>24</v>
      </c>
      <c r="AY310" s="60" t="s">
        <v>76</v>
      </c>
    </row>
    <row r="311" spans="1:51" s="10" customFormat="1" ht="12">
      <c r="A311" s="181"/>
      <c r="B311" s="182"/>
      <c r="C311" s="181"/>
      <c r="D311" s="179" t="s">
        <v>87</v>
      </c>
      <c r="E311" s="183" t="s">
        <v>0</v>
      </c>
      <c r="F311" s="184" t="s">
        <v>407</v>
      </c>
      <c r="G311" s="181"/>
      <c r="H311" s="185">
        <v>5.974</v>
      </c>
      <c r="I311" s="61"/>
      <c r="J311" s="181"/>
      <c r="L311" s="59"/>
      <c r="M311" s="62"/>
      <c r="N311" s="63"/>
      <c r="O311" s="63"/>
      <c r="P311" s="63"/>
      <c r="Q311" s="63"/>
      <c r="R311" s="63"/>
      <c r="S311" s="63"/>
      <c r="T311" s="64"/>
      <c r="AT311" s="60" t="s">
        <v>87</v>
      </c>
      <c r="AU311" s="60" t="s">
        <v>29</v>
      </c>
      <c r="AV311" s="10" t="s">
        <v>29</v>
      </c>
      <c r="AW311" s="10" t="s">
        <v>12</v>
      </c>
      <c r="AX311" s="10" t="s">
        <v>24</v>
      </c>
      <c r="AY311" s="60" t="s">
        <v>76</v>
      </c>
    </row>
    <row r="312" spans="1:51" s="10" customFormat="1" ht="12">
      <c r="A312" s="181"/>
      <c r="B312" s="182"/>
      <c r="C312" s="181"/>
      <c r="D312" s="179" t="s">
        <v>87</v>
      </c>
      <c r="E312" s="183" t="s">
        <v>0</v>
      </c>
      <c r="F312" s="184" t="s">
        <v>408</v>
      </c>
      <c r="G312" s="181"/>
      <c r="H312" s="185">
        <v>17.67</v>
      </c>
      <c r="I312" s="61"/>
      <c r="J312" s="181"/>
      <c r="L312" s="59"/>
      <c r="M312" s="62"/>
      <c r="N312" s="63"/>
      <c r="O312" s="63"/>
      <c r="P312" s="63"/>
      <c r="Q312" s="63"/>
      <c r="R312" s="63"/>
      <c r="S312" s="63"/>
      <c r="T312" s="64"/>
      <c r="AT312" s="60" t="s">
        <v>87</v>
      </c>
      <c r="AU312" s="60" t="s">
        <v>29</v>
      </c>
      <c r="AV312" s="10" t="s">
        <v>29</v>
      </c>
      <c r="AW312" s="10" t="s">
        <v>12</v>
      </c>
      <c r="AX312" s="10" t="s">
        <v>24</v>
      </c>
      <c r="AY312" s="60" t="s">
        <v>76</v>
      </c>
    </row>
    <row r="313" spans="1:51" s="10" customFormat="1" ht="12">
      <c r="A313" s="181"/>
      <c r="B313" s="182"/>
      <c r="C313" s="181"/>
      <c r="D313" s="179" t="s">
        <v>87</v>
      </c>
      <c r="E313" s="183" t="s">
        <v>0</v>
      </c>
      <c r="F313" s="184" t="s">
        <v>409</v>
      </c>
      <c r="G313" s="181"/>
      <c r="H313" s="185">
        <v>-1.8</v>
      </c>
      <c r="I313" s="61"/>
      <c r="J313" s="181"/>
      <c r="L313" s="59"/>
      <c r="M313" s="62"/>
      <c r="N313" s="63"/>
      <c r="O313" s="63"/>
      <c r="P313" s="63"/>
      <c r="Q313" s="63"/>
      <c r="R313" s="63"/>
      <c r="S313" s="63"/>
      <c r="T313" s="64"/>
      <c r="AT313" s="60" t="s">
        <v>87</v>
      </c>
      <c r="AU313" s="60" t="s">
        <v>29</v>
      </c>
      <c r="AV313" s="10" t="s">
        <v>29</v>
      </c>
      <c r="AW313" s="10" t="s">
        <v>12</v>
      </c>
      <c r="AX313" s="10" t="s">
        <v>24</v>
      </c>
      <c r="AY313" s="60" t="s">
        <v>76</v>
      </c>
    </row>
    <row r="314" spans="1:51" s="11" customFormat="1" ht="12">
      <c r="A314" s="186"/>
      <c r="B314" s="187"/>
      <c r="C314" s="186"/>
      <c r="D314" s="179" t="s">
        <v>87</v>
      </c>
      <c r="E314" s="188" t="s">
        <v>0</v>
      </c>
      <c r="F314" s="189" t="s">
        <v>99</v>
      </c>
      <c r="G314" s="186"/>
      <c r="H314" s="190">
        <v>53.744</v>
      </c>
      <c r="I314" s="67"/>
      <c r="J314" s="186"/>
      <c r="L314" s="65"/>
      <c r="M314" s="68"/>
      <c r="N314" s="69"/>
      <c r="O314" s="69"/>
      <c r="P314" s="69"/>
      <c r="Q314" s="69"/>
      <c r="R314" s="69"/>
      <c r="S314" s="69"/>
      <c r="T314" s="70"/>
      <c r="AT314" s="66" t="s">
        <v>87</v>
      </c>
      <c r="AU314" s="66" t="s">
        <v>29</v>
      </c>
      <c r="AV314" s="11" t="s">
        <v>83</v>
      </c>
      <c r="AW314" s="11" t="s">
        <v>12</v>
      </c>
      <c r="AX314" s="11" t="s">
        <v>28</v>
      </c>
      <c r="AY314" s="66" t="s">
        <v>76</v>
      </c>
    </row>
    <row r="315" spans="1:65" s="1" customFormat="1" ht="16.5" customHeight="1">
      <c r="A315" s="96"/>
      <c r="B315" s="100"/>
      <c r="C315" s="173" t="s">
        <v>171</v>
      </c>
      <c r="D315" s="173" t="s">
        <v>78</v>
      </c>
      <c r="E315" s="174" t="s">
        <v>410</v>
      </c>
      <c r="F315" s="175" t="s">
        <v>411</v>
      </c>
      <c r="G315" s="176" t="s">
        <v>279</v>
      </c>
      <c r="H315" s="177">
        <v>6</v>
      </c>
      <c r="I315" s="52"/>
      <c r="J315" s="178">
        <f>ROUND(I315*H315,2)</f>
        <v>0</v>
      </c>
      <c r="K315" s="51" t="s">
        <v>82</v>
      </c>
      <c r="L315" s="14"/>
      <c r="M315" s="53" t="s">
        <v>0</v>
      </c>
      <c r="N315" s="54" t="s">
        <v>15</v>
      </c>
      <c r="O315" s="18"/>
      <c r="P315" s="55">
        <f>O315*H315</f>
        <v>0</v>
      </c>
      <c r="Q315" s="55">
        <v>0.00589</v>
      </c>
      <c r="R315" s="55">
        <f>Q315*H315</f>
        <v>0.03534</v>
      </c>
      <c r="S315" s="55">
        <v>0</v>
      </c>
      <c r="T315" s="56">
        <f>S315*H315</f>
        <v>0</v>
      </c>
      <c r="AR315" s="13" t="s">
        <v>83</v>
      </c>
      <c r="AT315" s="13" t="s">
        <v>78</v>
      </c>
      <c r="AU315" s="13" t="s">
        <v>29</v>
      </c>
      <c r="AY315" s="13" t="s">
        <v>76</v>
      </c>
      <c r="BE315" s="57">
        <f>IF(N315="základní",J315,0)</f>
        <v>0</v>
      </c>
      <c r="BF315" s="57">
        <f>IF(N315="snížená",J315,0)</f>
        <v>0</v>
      </c>
      <c r="BG315" s="57">
        <f>IF(N315="zákl. přenesená",J315,0)</f>
        <v>0</v>
      </c>
      <c r="BH315" s="57">
        <f>IF(N315="sníž. přenesená",J315,0)</f>
        <v>0</v>
      </c>
      <c r="BI315" s="57">
        <f>IF(N315="nulová",J315,0)</f>
        <v>0</v>
      </c>
      <c r="BJ315" s="13" t="s">
        <v>28</v>
      </c>
      <c r="BK315" s="57">
        <f>ROUND(I315*H315,2)</f>
        <v>0</v>
      </c>
      <c r="BL315" s="13" t="s">
        <v>83</v>
      </c>
      <c r="BM315" s="13" t="s">
        <v>412</v>
      </c>
    </row>
    <row r="316" spans="1:47" s="1" customFormat="1" ht="12">
      <c r="A316" s="96"/>
      <c r="B316" s="100"/>
      <c r="C316" s="96"/>
      <c r="D316" s="179" t="s">
        <v>85</v>
      </c>
      <c r="E316" s="96"/>
      <c r="F316" s="180" t="s">
        <v>411</v>
      </c>
      <c r="G316" s="96"/>
      <c r="H316" s="96"/>
      <c r="I316" s="26"/>
      <c r="J316" s="96"/>
      <c r="L316" s="14"/>
      <c r="M316" s="58"/>
      <c r="N316" s="18"/>
      <c r="O316" s="18"/>
      <c r="P316" s="18"/>
      <c r="Q316" s="18"/>
      <c r="R316" s="18"/>
      <c r="S316" s="18"/>
      <c r="T316" s="19"/>
      <c r="AT316" s="13" t="s">
        <v>85</v>
      </c>
      <c r="AU316" s="13" t="s">
        <v>29</v>
      </c>
    </row>
    <row r="317" spans="1:65" s="1" customFormat="1" ht="16.5" customHeight="1">
      <c r="A317" s="96"/>
      <c r="B317" s="100"/>
      <c r="C317" s="173" t="s">
        <v>178</v>
      </c>
      <c r="D317" s="173" t="s">
        <v>78</v>
      </c>
      <c r="E317" s="174" t="s">
        <v>413</v>
      </c>
      <c r="F317" s="175" t="s">
        <v>414</v>
      </c>
      <c r="G317" s="176" t="s">
        <v>279</v>
      </c>
      <c r="H317" s="177">
        <v>1</v>
      </c>
      <c r="I317" s="52"/>
      <c r="J317" s="178">
        <f>ROUND(I317*H317,2)</f>
        <v>0</v>
      </c>
      <c r="K317" s="51" t="s">
        <v>82</v>
      </c>
      <c r="L317" s="14"/>
      <c r="M317" s="53" t="s">
        <v>0</v>
      </c>
      <c r="N317" s="54" t="s">
        <v>15</v>
      </c>
      <c r="O317" s="18"/>
      <c r="P317" s="55">
        <f>O317*H317</f>
        <v>0</v>
      </c>
      <c r="Q317" s="55">
        <v>0</v>
      </c>
      <c r="R317" s="55">
        <f>Q317*H317</f>
        <v>0</v>
      </c>
      <c r="S317" s="55">
        <v>0</v>
      </c>
      <c r="T317" s="56">
        <f>S317*H317</f>
        <v>0</v>
      </c>
      <c r="AR317" s="13" t="s">
        <v>83</v>
      </c>
      <c r="AT317" s="13" t="s">
        <v>78</v>
      </c>
      <c r="AU317" s="13" t="s">
        <v>29</v>
      </c>
      <c r="AY317" s="13" t="s">
        <v>76</v>
      </c>
      <c r="BE317" s="57">
        <f>IF(N317="základní",J317,0)</f>
        <v>0</v>
      </c>
      <c r="BF317" s="57">
        <f>IF(N317="snížená",J317,0)</f>
        <v>0</v>
      </c>
      <c r="BG317" s="57">
        <f>IF(N317="zákl. přenesená",J317,0)</f>
        <v>0</v>
      </c>
      <c r="BH317" s="57">
        <f>IF(N317="sníž. přenesená",J317,0)</f>
        <v>0</v>
      </c>
      <c r="BI317" s="57">
        <f>IF(N317="nulová",J317,0)</f>
        <v>0</v>
      </c>
      <c r="BJ317" s="13" t="s">
        <v>28</v>
      </c>
      <c r="BK317" s="57">
        <f>ROUND(I317*H317,2)</f>
        <v>0</v>
      </c>
      <c r="BL317" s="13" t="s">
        <v>83</v>
      </c>
      <c r="BM317" s="13" t="s">
        <v>415</v>
      </c>
    </row>
    <row r="318" spans="1:47" s="1" customFormat="1" ht="12">
      <c r="A318" s="96"/>
      <c r="B318" s="100"/>
      <c r="C318" s="96"/>
      <c r="D318" s="179" t="s">
        <v>85</v>
      </c>
      <c r="E318" s="96"/>
      <c r="F318" s="180" t="s">
        <v>414</v>
      </c>
      <c r="G318" s="96"/>
      <c r="H318" s="96"/>
      <c r="I318" s="26"/>
      <c r="J318" s="96"/>
      <c r="L318" s="14"/>
      <c r="M318" s="58"/>
      <c r="N318" s="18"/>
      <c r="O318" s="18"/>
      <c r="P318" s="18"/>
      <c r="Q318" s="18"/>
      <c r="R318" s="18"/>
      <c r="S318" s="18"/>
      <c r="T318" s="19"/>
      <c r="AT318" s="13" t="s">
        <v>85</v>
      </c>
      <c r="AU318" s="13" t="s">
        <v>29</v>
      </c>
    </row>
    <row r="319" spans="1:51" s="10" customFormat="1" ht="12">
      <c r="A319" s="181"/>
      <c r="B319" s="182"/>
      <c r="C319" s="181"/>
      <c r="D319" s="179" t="s">
        <v>87</v>
      </c>
      <c r="E319" s="183" t="s">
        <v>0</v>
      </c>
      <c r="F319" s="184" t="s">
        <v>416</v>
      </c>
      <c r="G319" s="181"/>
      <c r="H319" s="185">
        <v>1</v>
      </c>
      <c r="I319" s="61"/>
      <c r="J319" s="181"/>
      <c r="L319" s="59"/>
      <c r="M319" s="62"/>
      <c r="N319" s="63"/>
      <c r="O319" s="63"/>
      <c r="P319" s="63"/>
      <c r="Q319" s="63"/>
      <c r="R319" s="63"/>
      <c r="S319" s="63"/>
      <c r="T319" s="64"/>
      <c r="AT319" s="60" t="s">
        <v>87</v>
      </c>
      <c r="AU319" s="60" t="s">
        <v>29</v>
      </c>
      <c r="AV319" s="10" t="s">
        <v>29</v>
      </c>
      <c r="AW319" s="10" t="s">
        <v>12</v>
      </c>
      <c r="AX319" s="10" t="s">
        <v>28</v>
      </c>
      <c r="AY319" s="60" t="s">
        <v>76</v>
      </c>
    </row>
    <row r="320" spans="1:65" s="1" customFormat="1" ht="16.5" customHeight="1">
      <c r="A320" s="96"/>
      <c r="B320" s="100"/>
      <c r="C320" s="173" t="s">
        <v>3</v>
      </c>
      <c r="D320" s="173" t="s">
        <v>78</v>
      </c>
      <c r="E320" s="174" t="s">
        <v>417</v>
      </c>
      <c r="F320" s="175" t="s">
        <v>418</v>
      </c>
      <c r="G320" s="176" t="s">
        <v>279</v>
      </c>
      <c r="H320" s="177">
        <v>3</v>
      </c>
      <c r="I320" s="52"/>
      <c r="J320" s="178">
        <f>ROUND(I320*H320,2)</f>
        <v>0</v>
      </c>
      <c r="K320" s="51" t="s">
        <v>82</v>
      </c>
      <c r="L320" s="14"/>
      <c r="M320" s="53" t="s">
        <v>0</v>
      </c>
      <c r="N320" s="54" t="s">
        <v>15</v>
      </c>
      <c r="O320" s="18"/>
      <c r="P320" s="55">
        <f>O320*H320</f>
        <v>0</v>
      </c>
      <c r="Q320" s="55">
        <v>0.04645</v>
      </c>
      <c r="R320" s="55">
        <f>Q320*H320</f>
        <v>0.13935</v>
      </c>
      <c r="S320" s="55">
        <v>0</v>
      </c>
      <c r="T320" s="56">
        <f>S320*H320</f>
        <v>0</v>
      </c>
      <c r="AR320" s="13" t="s">
        <v>83</v>
      </c>
      <c r="AT320" s="13" t="s">
        <v>78</v>
      </c>
      <c r="AU320" s="13" t="s">
        <v>29</v>
      </c>
      <c r="AY320" s="13" t="s">
        <v>76</v>
      </c>
      <c r="BE320" s="57">
        <f>IF(N320="základní",J320,0)</f>
        <v>0</v>
      </c>
      <c r="BF320" s="57">
        <f>IF(N320="snížená",J320,0)</f>
        <v>0</v>
      </c>
      <c r="BG320" s="57">
        <f>IF(N320="zákl. přenesená",J320,0)</f>
        <v>0</v>
      </c>
      <c r="BH320" s="57">
        <f>IF(N320="sníž. přenesená",J320,0)</f>
        <v>0</v>
      </c>
      <c r="BI320" s="57">
        <f>IF(N320="nulová",J320,0)</f>
        <v>0</v>
      </c>
      <c r="BJ320" s="13" t="s">
        <v>28</v>
      </c>
      <c r="BK320" s="57">
        <f>ROUND(I320*H320,2)</f>
        <v>0</v>
      </c>
      <c r="BL320" s="13" t="s">
        <v>83</v>
      </c>
      <c r="BM320" s="13" t="s">
        <v>419</v>
      </c>
    </row>
    <row r="321" spans="1:47" s="1" customFormat="1" ht="12">
      <c r="A321" s="96"/>
      <c r="B321" s="100"/>
      <c r="C321" s="96"/>
      <c r="D321" s="179" t="s">
        <v>85</v>
      </c>
      <c r="E321" s="96"/>
      <c r="F321" s="180" t="s">
        <v>420</v>
      </c>
      <c r="G321" s="96"/>
      <c r="H321" s="96"/>
      <c r="I321" s="26"/>
      <c r="J321" s="96"/>
      <c r="L321" s="14"/>
      <c r="M321" s="58"/>
      <c r="N321" s="18"/>
      <c r="O321" s="18"/>
      <c r="P321" s="18"/>
      <c r="Q321" s="18"/>
      <c r="R321" s="18"/>
      <c r="S321" s="18"/>
      <c r="T321" s="19"/>
      <c r="AT321" s="13" t="s">
        <v>85</v>
      </c>
      <c r="AU321" s="13" t="s">
        <v>29</v>
      </c>
    </row>
    <row r="322" spans="1:65" s="1" customFormat="1" ht="16.5" customHeight="1">
      <c r="A322" s="96"/>
      <c r="B322" s="100"/>
      <c r="C322" s="173" t="s">
        <v>189</v>
      </c>
      <c r="D322" s="173" t="s">
        <v>78</v>
      </c>
      <c r="E322" s="174" t="s">
        <v>421</v>
      </c>
      <c r="F322" s="175" t="s">
        <v>422</v>
      </c>
      <c r="G322" s="176" t="s">
        <v>160</v>
      </c>
      <c r="H322" s="177">
        <v>1.5</v>
      </c>
      <c r="I322" s="52"/>
      <c r="J322" s="178">
        <f>ROUND(I322*H322,2)</f>
        <v>0</v>
      </c>
      <c r="K322" s="51" t="s">
        <v>82</v>
      </c>
      <c r="L322" s="14"/>
      <c r="M322" s="53" t="s">
        <v>0</v>
      </c>
      <c r="N322" s="54" t="s">
        <v>15</v>
      </c>
      <c r="O322" s="18"/>
      <c r="P322" s="55">
        <f>O322*H322</f>
        <v>0</v>
      </c>
      <c r="Q322" s="55">
        <v>0.0003</v>
      </c>
      <c r="R322" s="55">
        <f>Q322*H322</f>
        <v>0.00045</v>
      </c>
      <c r="S322" s="55">
        <v>0</v>
      </c>
      <c r="T322" s="56">
        <f>S322*H322</f>
        <v>0</v>
      </c>
      <c r="AR322" s="13" t="s">
        <v>83</v>
      </c>
      <c r="AT322" s="13" t="s">
        <v>78</v>
      </c>
      <c r="AU322" s="13" t="s">
        <v>29</v>
      </c>
      <c r="AY322" s="13" t="s">
        <v>76</v>
      </c>
      <c r="BE322" s="57">
        <f>IF(N322="základní",J322,0)</f>
        <v>0</v>
      </c>
      <c r="BF322" s="57">
        <f>IF(N322="snížená",J322,0)</f>
        <v>0</v>
      </c>
      <c r="BG322" s="57">
        <f>IF(N322="zákl. přenesená",J322,0)</f>
        <v>0</v>
      </c>
      <c r="BH322" s="57">
        <f>IF(N322="sníž. přenesená",J322,0)</f>
        <v>0</v>
      </c>
      <c r="BI322" s="57">
        <f>IF(N322="nulová",J322,0)</f>
        <v>0</v>
      </c>
      <c r="BJ322" s="13" t="s">
        <v>28</v>
      </c>
      <c r="BK322" s="57">
        <f>ROUND(I322*H322,2)</f>
        <v>0</v>
      </c>
      <c r="BL322" s="13" t="s">
        <v>83</v>
      </c>
      <c r="BM322" s="13" t="s">
        <v>423</v>
      </c>
    </row>
    <row r="323" spans="1:47" s="1" customFormat="1" ht="12">
      <c r="A323" s="96"/>
      <c r="B323" s="100"/>
      <c r="C323" s="96"/>
      <c r="D323" s="179" t="s">
        <v>85</v>
      </c>
      <c r="E323" s="96"/>
      <c r="F323" s="180" t="s">
        <v>424</v>
      </c>
      <c r="G323" s="96"/>
      <c r="H323" s="96"/>
      <c r="I323" s="26"/>
      <c r="J323" s="96"/>
      <c r="L323" s="14"/>
      <c r="M323" s="58"/>
      <c r="N323" s="18"/>
      <c r="O323" s="18"/>
      <c r="P323" s="18"/>
      <c r="Q323" s="18"/>
      <c r="R323" s="18"/>
      <c r="S323" s="18"/>
      <c r="T323" s="19"/>
      <c r="AT323" s="13" t="s">
        <v>85</v>
      </c>
      <c r="AU323" s="13" t="s">
        <v>29</v>
      </c>
    </row>
    <row r="324" spans="1:65" s="1" customFormat="1" ht="16.5" customHeight="1">
      <c r="A324" s="96"/>
      <c r="B324" s="100"/>
      <c r="C324" s="173" t="s">
        <v>196</v>
      </c>
      <c r="D324" s="173" t="s">
        <v>78</v>
      </c>
      <c r="E324" s="174" t="s">
        <v>425</v>
      </c>
      <c r="F324" s="175" t="s">
        <v>426</v>
      </c>
      <c r="G324" s="176" t="s">
        <v>91</v>
      </c>
      <c r="H324" s="177">
        <v>18.198</v>
      </c>
      <c r="I324" s="52"/>
      <c r="J324" s="178">
        <f>ROUND(I324*H324,2)</f>
        <v>0</v>
      </c>
      <c r="K324" s="51" t="s">
        <v>82</v>
      </c>
      <c r="L324" s="14"/>
      <c r="M324" s="53" t="s">
        <v>0</v>
      </c>
      <c r="N324" s="54" t="s">
        <v>15</v>
      </c>
      <c r="O324" s="18"/>
      <c r="P324" s="55">
        <f>O324*H324</f>
        <v>0</v>
      </c>
      <c r="Q324" s="55">
        <v>0</v>
      </c>
      <c r="R324" s="55">
        <f>Q324*H324</f>
        <v>0</v>
      </c>
      <c r="S324" s="55">
        <v>0</v>
      </c>
      <c r="T324" s="56">
        <f>S324*H324</f>
        <v>0</v>
      </c>
      <c r="AR324" s="13" t="s">
        <v>83</v>
      </c>
      <c r="AT324" s="13" t="s">
        <v>78</v>
      </c>
      <c r="AU324" s="13" t="s">
        <v>29</v>
      </c>
      <c r="AY324" s="13" t="s">
        <v>76</v>
      </c>
      <c r="BE324" s="57">
        <f>IF(N324="základní",J324,0)</f>
        <v>0</v>
      </c>
      <c r="BF324" s="57">
        <f>IF(N324="snížená",J324,0)</f>
        <v>0</v>
      </c>
      <c r="BG324" s="57">
        <f>IF(N324="zákl. přenesená",J324,0)</f>
        <v>0</v>
      </c>
      <c r="BH324" s="57">
        <f>IF(N324="sníž. přenesená",J324,0)</f>
        <v>0</v>
      </c>
      <c r="BI324" s="57">
        <f>IF(N324="nulová",J324,0)</f>
        <v>0</v>
      </c>
      <c r="BJ324" s="13" t="s">
        <v>28</v>
      </c>
      <c r="BK324" s="57">
        <f>ROUND(I324*H324,2)</f>
        <v>0</v>
      </c>
      <c r="BL324" s="13" t="s">
        <v>83</v>
      </c>
      <c r="BM324" s="13" t="s">
        <v>427</v>
      </c>
    </row>
    <row r="325" spans="1:47" s="1" customFormat="1" ht="12">
      <c r="A325" s="96"/>
      <c r="B325" s="100"/>
      <c r="C325" s="96"/>
      <c r="D325" s="179" t="s">
        <v>85</v>
      </c>
      <c r="E325" s="96"/>
      <c r="F325" s="180" t="s">
        <v>428</v>
      </c>
      <c r="G325" s="96"/>
      <c r="H325" s="96"/>
      <c r="I325" s="26"/>
      <c r="J325" s="96"/>
      <c r="L325" s="14"/>
      <c r="M325" s="58"/>
      <c r="N325" s="18"/>
      <c r="O325" s="18"/>
      <c r="P325" s="18"/>
      <c r="Q325" s="18"/>
      <c r="R325" s="18"/>
      <c r="S325" s="18"/>
      <c r="T325" s="19"/>
      <c r="AT325" s="13" t="s">
        <v>85</v>
      </c>
      <c r="AU325" s="13" t="s">
        <v>29</v>
      </c>
    </row>
    <row r="326" spans="1:51" s="12" customFormat="1" ht="12">
      <c r="A326" s="192"/>
      <c r="B326" s="193"/>
      <c r="C326" s="192"/>
      <c r="D326" s="179" t="s">
        <v>87</v>
      </c>
      <c r="E326" s="194" t="s">
        <v>0</v>
      </c>
      <c r="F326" s="195" t="s">
        <v>429</v>
      </c>
      <c r="G326" s="192"/>
      <c r="H326" s="194" t="s">
        <v>0</v>
      </c>
      <c r="I326" s="76"/>
      <c r="J326" s="192"/>
      <c r="L326" s="74"/>
      <c r="M326" s="77"/>
      <c r="N326" s="78"/>
      <c r="O326" s="78"/>
      <c r="P326" s="78"/>
      <c r="Q326" s="78"/>
      <c r="R326" s="78"/>
      <c r="S326" s="78"/>
      <c r="T326" s="79"/>
      <c r="AT326" s="75" t="s">
        <v>87</v>
      </c>
      <c r="AU326" s="75" t="s">
        <v>29</v>
      </c>
      <c r="AV326" s="12" t="s">
        <v>28</v>
      </c>
      <c r="AW326" s="12" t="s">
        <v>12</v>
      </c>
      <c r="AX326" s="12" t="s">
        <v>24</v>
      </c>
      <c r="AY326" s="75" t="s">
        <v>76</v>
      </c>
    </row>
    <row r="327" spans="1:51" s="10" customFormat="1" ht="12">
      <c r="A327" s="181"/>
      <c r="B327" s="182"/>
      <c r="C327" s="181"/>
      <c r="D327" s="179" t="s">
        <v>87</v>
      </c>
      <c r="E327" s="183" t="s">
        <v>0</v>
      </c>
      <c r="F327" s="184" t="s">
        <v>430</v>
      </c>
      <c r="G327" s="181"/>
      <c r="H327" s="185">
        <v>7.379</v>
      </c>
      <c r="I327" s="61"/>
      <c r="J327" s="181"/>
      <c r="L327" s="59"/>
      <c r="M327" s="62"/>
      <c r="N327" s="63"/>
      <c r="O327" s="63"/>
      <c r="P327" s="63"/>
      <c r="Q327" s="63"/>
      <c r="R327" s="63"/>
      <c r="S327" s="63"/>
      <c r="T327" s="64"/>
      <c r="AT327" s="60" t="s">
        <v>87</v>
      </c>
      <c r="AU327" s="60" t="s">
        <v>29</v>
      </c>
      <c r="AV327" s="10" t="s">
        <v>29</v>
      </c>
      <c r="AW327" s="10" t="s">
        <v>12</v>
      </c>
      <c r="AX327" s="10" t="s">
        <v>24</v>
      </c>
      <c r="AY327" s="60" t="s">
        <v>76</v>
      </c>
    </row>
    <row r="328" spans="1:51" s="12" customFormat="1" ht="12">
      <c r="A328" s="192"/>
      <c r="B328" s="193"/>
      <c r="C328" s="192"/>
      <c r="D328" s="179" t="s">
        <v>87</v>
      </c>
      <c r="E328" s="194" t="s">
        <v>0</v>
      </c>
      <c r="F328" s="195" t="s">
        <v>353</v>
      </c>
      <c r="G328" s="192"/>
      <c r="H328" s="194" t="s">
        <v>0</v>
      </c>
      <c r="I328" s="76"/>
      <c r="J328" s="192"/>
      <c r="L328" s="74"/>
      <c r="M328" s="77"/>
      <c r="N328" s="78"/>
      <c r="O328" s="78"/>
      <c r="P328" s="78"/>
      <c r="Q328" s="78"/>
      <c r="R328" s="78"/>
      <c r="S328" s="78"/>
      <c r="T328" s="79"/>
      <c r="AT328" s="75" t="s">
        <v>87</v>
      </c>
      <c r="AU328" s="75" t="s">
        <v>29</v>
      </c>
      <c r="AV328" s="12" t="s">
        <v>28</v>
      </c>
      <c r="AW328" s="12" t="s">
        <v>12</v>
      </c>
      <c r="AX328" s="12" t="s">
        <v>24</v>
      </c>
      <c r="AY328" s="75" t="s">
        <v>76</v>
      </c>
    </row>
    <row r="329" spans="1:51" s="10" customFormat="1" ht="12">
      <c r="A329" s="181"/>
      <c r="B329" s="182"/>
      <c r="C329" s="181"/>
      <c r="D329" s="179" t="s">
        <v>87</v>
      </c>
      <c r="E329" s="183" t="s">
        <v>0</v>
      </c>
      <c r="F329" s="184" t="s">
        <v>431</v>
      </c>
      <c r="G329" s="181"/>
      <c r="H329" s="185">
        <v>10.819</v>
      </c>
      <c r="I329" s="61"/>
      <c r="J329" s="181"/>
      <c r="L329" s="59"/>
      <c r="M329" s="62"/>
      <c r="N329" s="63"/>
      <c r="O329" s="63"/>
      <c r="P329" s="63"/>
      <c r="Q329" s="63"/>
      <c r="R329" s="63"/>
      <c r="S329" s="63"/>
      <c r="T329" s="64"/>
      <c r="AT329" s="60" t="s">
        <v>87</v>
      </c>
      <c r="AU329" s="60" t="s">
        <v>29</v>
      </c>
      <c r="AV329" s="10" t="s">
        <v>29</v>
      </c>
      <c r="AW329" s="10" t="s">
        <v>12</v>
      </c>
      <c r="AX329" s="10" t="s">
        <v>24</v>
      </c>
      <c r="AY329" s="60" t="s">
        <v>76</v>
      </c>
    </row>
    <row r="330" spans="1:51" s="11" customFormat="1" ht="12">
      <c r="A330" s="186"/>
      <c r="B330" s="187"/>
      <c r="C330" s="186"/>
      <c r="D330" s="179" t="s">
        <v>87</v>
      </c>
      <c r="E330" s="188" t="s">
        <v>0</v>
      </c>
      <c r="F330" s="189" t="s">
        <v>99</v>
      </c>
      <c r="G330" s="186"/>
      <c r="H330" s="190">
        <v>18.198</v>
      </c>
      <c r="I330" s="67"/>
      <c r="J330" s="186"/>
      <c r="L330" s="65"/>
      <c r="M330" s="68"/>
      <c r="N330" s="69"/>
      <c r="O330" s="69"/>
      <c r="P330" s="69"/>
      <c r="Q330" s="69"/>
      <c r="R330" s="69"/>
      <c r="S330" s="69"/>
      <c r="T330" s="70"/>
      <c r="AT330" s="66" t="s">
        <v>87</v>
      </c>
      <c r="AU330" s="66" t="s">
        <v>29</v>
      </c>
      <c r="AV330" s="11" t="s">
        <v>83</v>
      </c>
      <c r="AW330" s="11" t="s">
        <v>12</v>
      </c>
      <c r="AX330" s="11" t="s">
        <v>28</v>
      </c>
      <c r="AY330" s="66" t="s">
        <v>76</v>
      </c>
    </row>
    <row r="331" spans="1:65" s="1" customFormat="1" ht="16.5" customHeight="1">
      <c r="A331" s="96"/>
      <c r="B331" s="100"/>
      <c r="C331" s="173" t="s">
        <v>202</v>
      </c>
      <c r="D331" s="173" t="s">
        <v>78</v>
      </c>
      <c r="E331" s="174" t="s">
        <v>432</v>
      </c>
      <c r="F331" s="175" t="s">
        <v>433</v>
      </c>
      <c r="G331" s="176" t="s">
        <v>81</v>
      </c>
      <c r="H331" s="177">
        <v>55.502</v>
      </c>
      <c r="I331" s="52"/>
      <c r="J331" s="178">
        <f>ROUND(I331*H331,2)</f>
        <v>0</v>
      </c>
      <c r="K331" s="51" t="s">
        <v>82</v>
      </c>
      <c r="L331" s="14"/>
      <c r="M331" s="53" t="s">
        <v>0</v>
      </c>
      <c r="N331" s="54" t="s">
        <v>15</v>
      </c>
      <c r="O331" s="18"/>
      <c r="P331" s="55">
        <f>O331*H331</f>
        <v>0</v>
      </c>
      <c r="Q331" s="55">
        <v>0</v>
      </c>
      <c r="R331" s="55">
        <f>Q331*H331</f>
        <v>0</v>
      </c>
      <c r="S331" s="55">
        <v>0</v>
      </c>
      <c r="T331" s="56">
        <f>S331*H331</f>
        <v>0</v>
      </c>
      <c r="AR331" s="13" t="s">
        <v>83</v>
      </c>
      <c r="AT331" s="13" t="s">
        <v>78</v>
      </c>
      <c r="AU331" s="13" t="s">
        <v>29</v>
      </c>
      <c r="AY331" s="13" t="s">
        <v>76</v>
      </c>
      <c r="BE331" s="57">
        <f>IF(N331="základní",J331,0)</f>
        <v>0</v>
      </c>
      <c r="BF331" s="57">
        <f>IF(N331="snížená",J331,0)</f>
        <v>0</v>
      </c>
      <c r="BG331" s="57">
        <f>IF(N331="zákl. přenesená",J331,0)</f>
        <v>0</v>
      </c>
      <c r="BH331" s="57">
        <f>IF(N331="sníž. přenesená",J331,0)</f>
        <v>0</v>
      </c>
      <c r="BI331" s="57">
        <f>IF(N331="nulová",J331,0)</f>
        <v>0</v>
      </c>
      <c r="BJ331" s="13" t="s">
        <v>28</v>
      </c>
      <c r="BK331" s="57">
        <f>ROUND(I331*H331,2)</f>
        <v>0</v>
      </c>
      <c r="BL331" s="13" t="s">
        <v>83</v>
      </c>
      <c r="BM331" s="13" t="s">
        <v>434</v>
      </c>
    </row>
    <row r="332" spans="1:47" s="1" customFormat="1" ht="12">
      <c r="A332" s="96"/>
      <c r="B332" s="100"/>
      <c r="C332" s="96"/>
      <c r="D332" s="179" t="s">
        <v>85</v>
      </c>
      <c r="E332" s="96"/>
      <c r="F332" s="180" t="s">
        <v>435</v>
      </c>
      <c r="G332" s="96"/>
      <c r="H332" s="96"/>
      <c r="I332" s="26"/>
      <c r="J332" s="96"/>
      <c r="L332" s="14"/>
      <c r="M332" s="58"/>
      <c r="N332" s="18"/>
      <c r="O332" s="18"/>
      <c r="P332" s="18"/>
      <c r="Q332" s="18"/>
      <c r="R332" s="18"/>
      <c r="S332" s="18"/>
      <c r="T332" s="19"/>
      <c r="AT332" s="13" t="s">
        <v>85</v>
      </c>
      <c r="AU332" s="13" t="s">
        <v>29</v>
      </c>
    </row>
    <row r="333" spans="1:51" s="12" customFormat="1" ht="12">
      <c r="A333" s="192"/>
      <c r="B333" s="193"/>
      <c r="C333" s="192"/>
      <c r="D333" s="179" t="s">
        <v>87</v>
      </c>
      <c r="E333" s="194" t="s">
        <v>0</v>
      </c>
      <c r="F333" s="195" t="s">
        <v>429</v>
      </c>
      <c r="G333" s="192"/>
      <c r="H333" s="194" t="s">
        <v>0</v>
      </c>
      <c r="I333" s="76"/>
      <c r="J333" s="192"/>
      <c r="L333" s="74"/>
      <c r="M333" s="77"/>
      <c r="N333" s="78"/>
      <c r="O333" s="78"/>
      <c r="P333" s="78"/>
      <c r="Q333" s="78"/>
      <c r="R333" s="78"/>
      <c r="S333" s="78"/>
      <c r="T333" s="79"/>
      <c r="AT333" s="75" t="s">
        <v>87</v>
      </c>
      <c r="AU333" s="75" t="s">
        <v>29</v>
      </c>
      <c r="AV333" s="12" t="s">
        <v>28</v>
      </c>
      <c r="AW333" s="12" t="s">
        <v>12</v>
      </c>
      <c r="AX333" s="12" t="s">
        <v>24</v>
      </c>
      <c r="AY333" s="75" t="s">
        <v>76</v>
      </c>
    </row>
    <row r="334" spans="1:51" s="10" customFormat="1" ht="12">
      <c r="A334" s="181"/>
      <c r="B334" s="182"/>
      <c r="C334" s="181"/>
      <c r="D334" s="179" t="s">
        <v>87</v>
      </c>
      <c r="E334" s="183" t="s">
        <v>0</v>
      </c>
      <c r="F334" s="184" t="s">
        <v>436</v>
      </c>
      <c r="G334" s="181"/>
      <c r="H334" s="185">
        <v>17.168</v>
      </c>
      <c r="I334" s="61"/>
      <c r="J334" s="181"/>
      <c r="L334" s="59"/>
      <c r="M334" s="62"/>
      <c r="N334" s="63"/>
      <c r="O334" s="63"/>
      <c r="P334" s="63"/>
      <c r="Q334" s="63"/>
      <c r="R334" s="63"/>
      <c r="S334" s="63"/>
      <c r="T334" s="64"/>
      <c r="AT334" s="60" t="s">
        <v>87</v>
      </c>
      <c r="AU334" s="60" t="s">
        <v>29</v>
      </c>
      <c r="AV334" s="10" t="s">
        <v>29</v>
      </c>
      <c r="AW334" s="10" t="s">
        <v>12</v>
      </c>
      <c r="AX334" s="10" t="s">
        <v>24</v>
      </c>
      <c r="AY334" s="60" t="s">
        <v>76</v>
      </c>
    </row>
    <row r="335" spans="1:51" s="12" customFormat="1" ht="12">
      <c r="A335" s="192"/>
      <c r="B335" s="193"/>
      <c r="C335" s="192"/>
      <c r="D335" s="179" t="s">
        <v>87</v>
      </c>
      <c r="E335" s="194" t="s">
        <v>0</v>
      </c>
      <c r="F335" s="195" t="s">
        <v>353</v>
      </c>
      <c r="G335" s="192"/>
      <c r="H335" s="194" t="s">
        <v>0</v>
      </c>
      <c r="I335" s="76"/>
      <c r="J335" s="192"/>
      <c r="L335" s="74"/>
      <c r="M335" s="77"/>
      <c r="N335" s="78"/>
      <c r="O335" s="78"/>
      <c r="P335" s="78"/>
      <c r="Q335" s="78"/>
      <c r="R335" s="78"/>
      <c r="S335" s="78"/>
      <c r="T335" s="79"/>
      <c r="AT335" s="75" t="s">
        <v>87</v>
      </c>
      <c r="AU335" s="75" t="s">
        <v>29</v>
      </c>
      <c r="AV335" s="12" t="s">
        <v>28</v>
      </c>
      <c r="AW335" s="12" t="s">
        <v>12</v>
      </c>
      <c r="AX335" s="12" t="s">
        <v>24</v>
      </c>
      <c r="AY335" s="75" t="s">
        <v>76</v>
      </c>
    </row>
    <row r="336" spans="1:51" s="10" customFormat="1" ht="12">
      <c r="A336" s="181"/>
      <c r="B336" s="182"/>
      <c r="C336" s="181"/>
      <c r="D336" s="179" t="s">
        <v>87</v>
      </c>
      <c r="E336" s="183" t="s">
        <v>0</v>
      </c>
      <c r="F336" s="184" t="s">
        <v>437</v>
      </c>
      <c r="G336" s="181"/>
      <c r="H336" s="185">
        <v>38.334</v>
      </c>
      <c r="I336" s="61"/>
      <c r="J336" s="181"/>
      <c r="L336" s="59"/>
      <c r="M336" s="62"/>
      <c r="N336" s="63"/>
      <c r="O336" s="63"/>
      <c r="P336" s="63"/>
      <c r="Q336" s="63"/>
      <c r="R336" s="63"/>
      <c r="S336" s="63"/>
      <c r="T336" s="64"/>
      <c r="AT336" s="60" t="s">
        <v>87</v>
      </c>
      <c r="AU336" s="60" t="s">
        <v>29</v>
      </c>
      <c r="AV336" s="10" t="s">
        <v>29</v>
      </c>
      <c r="AW336" s="10" t="s">
        <v>12</v>
      </c>
      <c r="AX336" s="10" t="s">
        <v>24</v>
      </c>
      <c r="AY336" s="60" t="s">
        <v>76</v>
      </c>
    </row>
    <row r="337" spans="1:51" s="11" customFormat="1" ht="12">
      <c r="A337" s="186"/>
      <c r="B337" s="187"/>
      <c r="C337" s="186"/>
      <c r="D337" s="179" t="s">
        <v>87</v>
      </c>
      <c r="E337" s="188" t="s">
        <v>0</v>
      </c>
      <c r="F337" s="189" t="s">
        <v>99</v>
      </c>
      <c r="G337" s="186"/>
      <c r="H337" s="190">
        <v>55.502</v>
      </c>
      <c r="I337" s="67"/>
      <c r="J337" s="186"/>
      <c r="L337" s="65"/>
      <c r="M337" s="68"/>
      <c r="N337" s="69"/>
      <c r="O337" s="69"/>
      <c r="P337" s="69"/>
      <c r="Q337" s="69"/>
      <c r="R337" s="69"/>
      <c r="S337" s="69"/>
      <c r="T337" s="70"/>
      <c r="AT337" s="66" t="s">
        <v>87</v>
      </c>
      <c r="AU337" s="66" t="s">
        <v>29</v>
      </c>
      <c r="AV337" s="11" t="s">
        <v>83</v>
      </c>
      <c r="AW337" s="11" t="s">
        <v>12</v>
      </c>
      <c r="AX337" s="11" t="s">
        <v>28</v>
      </c>
      <c r="AY337" s="66" t="s">
        <v>76</v>
      </c>
    </row>
    <row r="338" spans="1:65" s="1" customFormat="1" ht="16.5" customHeight="1">
      <c r="A338" s="96"/>
      <c r="B338" s="100"/>
      <c r="C338" s="173" t="s">
        <v>208</v>
      </c>
      <c r="D338" s="173" t="s">
        <v>78</v>
      </c>
      <c r="E338" s="174" t="s">
        <v>438</v>
      </c>
      <c r="F338" s="175" t="s">
        <v>439</v>
      </c>
      <c r="G338" s="176" t="s">
        <v>81</v>
      </c>
      <c r="H338" s="177">
        <v>55.502</v>
      </c>
      <c r="I338" s="52"/>
      <c r="J338" s="178">
        <f>ROUND(I338*H338,2)</f>
        <v>0</v>
      </c>
      <c r="K338" s="51" t="s">
        <v>82</v>
      </c>
      <c r="L338" s="14"/>
      <c r="M338" s="53" t="s">
        <v>0</v>
      </c>
      <c r="N338" s="54" t="s">
        <v>15</v>
      </c>
      <c r="O338" s="18"/>
      <c r="P338" s="55">
        <f>O338*H338</f>
        <v>0</v>
      </c>
      <c r="Q338" s="55">
        <v>0</v>
      </c>
      <c r="R338" s="55">
        <f>Q338*H338</f>
        <v>0</v>
      </c>
      <c r="S338" s="55">
        <v>0</v>
      </c>
      <c r="T338" s="56">
        <f>S338*H338</f>
        <v>0</v>
      </c>
      <c r="AR338" s="13" t="s">
        <v>83</v>
      </c>
      <c r="AT338" s="13" t="s">
        <v>78</v>
      </c>
      <c r="AU338" s="13" t="s">
        <v>29</v>
      </c>
      <c r="AY338" s="13" t="s">
        <v>76</v>
      </c>
      <c r="BE338" s="57">
        <f>IF(N338="základní",J338,0)</f>
        <v>0</v>
      </c>
      <c r="BF338" s="57">
        <f>IF(N338="snížená",J338,0)</f>
        <v>0</v>
      </c>
      <c r="BG338" s="57">
        <f>IF(N338="zákl. přenesená",J338,0)</f>
        <v>0</v>
      </c>
      <c r="BH338" s="57">
        <f>IF(N338="sníž. přenesená",J338,0)</f>
        <v>0</v>
      </c>
      <c r="BI338" s="57">
        <f>IF(N338="nulová",J338,0)</f>
        <v>0</v>
      </c>
      <c r="BJ338" s="13" t="s">
        <v>28</v>
      </c>
      <c r="BK338" s="57">
        <f>ROUND(I338*H338,2)</f>
        <v>0</v>
      </c>
      <c r="BL338" s="13" t="s">
        <v>83</v>
      </c>
      <c r="BM338" s="13" t="s">
        <v>440</v>
      </c>
    </row>
    <row r="339" spans="1:47" s="1" customFormat="1" ht="12">
      <c r="A339" s="96"/>
      <c r="B339" s="100"/>
      <c r="C339" s="96"/>
      <c r="D339" s="179" t="s">
        <v>85</v>
      </c>
      <c r="E339" s="96"/>
      <c r="F339" s="180" t="s">
        <v>441</v>
      </c>
      <c r="G339" s="96"/>
      <c r="H339" s="96"/>
      <c r="I339" s="26"/>
      <c r="J339" s="96"/>
      <c r="L339" s="14"/>
      <c r="M339" s="58"/>
      <c r="N339" s="18"/>
      <c r="O339" s="18"/>
      <c r="P339" s="18"/>
      <c r="Q339" s="18"/>
      <c r="R339" s="18"/>
      <c r="S339" s="18"/>
      <c r="T339" s="19"/>
      <c r="AT339" s="13" t="s">
        <v>85</v>
      </c>
      <c r="AU339" s="13" t="s">
        <v>29</v>
      </c>
    </row>
    <row r="340" spans="1:65" s="1" customFormat="1" ht="16.5" customHeight="1">
      <c r="A340" s="96"/>
      <c r="B340" s="100"/>
      <c r="C340" s="173" t="s">
        <v>217</v>
      </c>
      <c r="D340" s="173" t="s">
        <v>78</v>
      </c>
      <c r="E340" s="174" t="s">
        <v>442</v>
      </c>
      <c r="F340" s="175" t="s">
        <v>443</v>
      </c>
      <c r="G340" s="176" t="s">
        <v>199</v>
      </c>
      <c r="H340" s="177">
        <v>0.029</v>
      </c>
      <c r="I340" s="52"/>
      <c r="J340" s="178">
        <f>ROUND(I340*H340,2)</f>
        <v>0</v>
      </c>
      <c r="K340" s="51" t="s">
        <v>82</v>
      </c>
      <c r="L340" s="14"/>
      <c r="M340" s="53" t="s">
        <v>0</v>
      </c>
      <c r="N340" s="54" t="s">
        <v>15</v>
      </c>
      <c r="O340" s="18"/>
      <c r="P340" s="55">
        <f>O340*H340</f>
        <v>0</v>
      </c>
      <c r="Q340" s="55">
        <v>0</v>
      </c>
      <c r="R340" s="55">
        <f>Q340*H340</f>
        <v>0</v>
      </c>
      <c r="S340" s="55">
        <v>0</v>
      </c>
      <c r="T340" s="56">
        <f>S340*H340</f>
        <v>0</v>
      </c>
      <c r="AR340" s="13" t="s">
        <v>83</v>
      </c>
      <c r="AT340" s="13" t="s">
        <v>78</v>
      </c>
      <c r="AU340" s="13" t="s">
        <v>29</v>
      </c>
      <c r="AY340" s="13" t="s">
        <v>76</v>
      </c>
      <c r="BE340" s="57">
        <f>IF(N340="základní",J340,0)</f>
        <v>0</v>
      </c>
      <c r="BF340" s="57">
        <f>IF(N340="snížená",J340,0)</f>
        <v>0</v>
      </c>
      <c r="BG340" s="57">
        <f>IF(N340="zákl. přenesená",J340,0)</f>
        <v>0</v>
      </c>
      <c r="BH340" s="57">
        <f>IF(N340="sníž. přenesená",J340,0)</f>
        <v>0</v>
      </c>
      <c r="BI340" s="57">
        <f>IF(N340="nulová",J340,0)</f>
        <v>0</v>
      </c>
      <c r="BJ340" s="13" t="s">
        <v>28</v>
      </c>
      <c r="BK340" s="57">
        <f>ROUND(I340*H340,2)</f>
        <v>0</v>
      </c>
      <c r="BL340" s="13" t="s">
        <v>83</v>
      </c>
      <c r="BM340" s="13" t="s">
        <v>444</v>
      </c>
    </row>
    <row r="341" spans="1:47" s="1" customFormat="1" ht="12">
      <c r="A341" s="96"/>
      <c r="B341" s="100"/>
      <c r="C341" s="96"/>
      <c r="D341" s="179" t="s">
        <v>85</v>
      </c>
      <c r="E341" s="96"/>
      <c r="F341" s="180" t="s">
        <v>445</v>
      </c>
      <c r="G341" s="96"/>
      <c r="H341" s="96"/>
      <c r="I341" s="26"/>
      <c r="J341" s="96"/>
      <c r="L341" s="14"/>
      <c r="M341" s="58"/>
      <c r="N341" s="18"/>
      <c r="O341" s="18"/>
      <c r="P341" s="18"/>
      <c r="Q341" s="18"/>
      <c r="R341" s="18"/>
      <c r="S341" s="18"/>
      <c r="T341" s="19"/>
      <c r="AT341" s="13" t="s">
        <v>85</v>
      </c>
      <c r="AU341" s="13" t="s">
        <v>29</v>
      </c>
    </row>
    <row r="342" spans="1:51" s="10" customFormat="1" ht="12">
      <c r="A342" s="181"/>
      <c r="B342" s="182"/>
      <c r="C342" s="181"/>
      <c r="D342" s="179" t="s">
        <v>87</v>
      </c>
      <c r="E342" s="183" t="s">
        <v>0</v>
      </c>
      <c r="F342" s="184" t="s">
        <v>446</v>
      </c>
      <c r="G342" s="181"/>
      <c r="H342" s="185">
        <v>0.207</v>
      </c>
      <c r="I342" s="61"/>
      <c r="J342" s="181"/>
      <c r="L342" s="59"/>
      <c r="M342" s="62"/>
      <c r="N342" s="63"/>
      <c r="O342" s="63"/>
      <c r="P342" s="63"/>
      <c r="Q342" s="63"/>
      <c r="R342" s="63"/>
      <c r="S342" s="63"/>
      <c r="T342" s="64"/>
      <c r="AT342" s="60" t="s">
        <v>87</v>
      </c>
      <c r="AU342" s="60" t="s">
        <v>29</v>
      </c>
      <c r="AV342" s="10" t="s">
        <v>29</v>
      </c>
      <c r="AW342" s="10" t="s">
        <v>12</v>
      </c>
      <c r="AX342" s="10" t="s">
        <v>28</v>
      </c>
      <c r="AY342" s="60" t="s">
        <v>76</v>
      </c>
    </row>
    <row r="343" spans="1:51" s="10" customFormat="1" ht="12">
      <c r="A343" s="181"/>
      <c r="B343" s="182"/>
      <c r="C343" s="181"/>
      <c r="D343" s="179" t="s">
        <v>87</v>
      </c>
      <c r="E343" s="181"/>
      <c r="F343" s="184" t="s">
        <v>447</v>
      </c>
      <c r="G343" s="181"/>
      <c r="H343" s="185">
        <v>0.029</v>
      </c>
      <c r="I343" s="61"/>
      <c r="J343" s="181"/>
      <c r="L343" s="59"/>
      <c r="M343" s="62"/>
      <c r="N343" s="63"/>
      <c r="O343" s="63"/>
      <c r="P343" s="63"/>
      <c r="Q343" s="63"/>
      <c r="R343" s="63"/>
      <c r="S343" s="63"/>
      <c r="T343" s="64"/>
      <c r="AT343" s="60" t="s">
        <v>87</v>
      </c>
      <c r="AU343" s="60" t="s">
        <v>29</v>
      </c>
      <c r="AV343" s="10" t="s">
        <v>29</v>
      </c>
      <c r="AW343" s="10" t="s">
        <v>1</v>
      </c>
      <c r="AX343" s="10" t="s">
        <v>28</v>
      </c>
      <c r="AY343" s="60" t="s">
        <v>76</v>
      </c>
    </row>
    <row r="344" spans="1:65" s="1" customFormat="1" ht="16.5" customHeight="1">
      <c r="A344" s="96"/>
      <c r="B344" s="100"/>
      <c r="C344" s="173" t="s">
        <v>2</v>
      </c>
      <c r="D344" s="173" t="s">
        <v>78</v>
      </c>
      <c r="E344" s="174" t="s">
        <v>448</v>
      </c>
      <c r="F344" s="175" t="s">
        <v>449</v>
      </c>
      <c r="G344" s="176" t="s">
        <v>91</v>
      </c>
      <c r="H344" s="177">
        <v>0.566</v>
      </c>
      <c r="I344" s="52"/>
      <c r="J344" s="178">
        <f>ROUND(I344*H344,2)</f>
        <v>0</v>
      </c>
      <c r="K344" s="51" t="s">
        <v>82</v>
      </c>
      <c r="L344" s="14"/>
      <c r="M344" s="53" t="s">
        <v>0</v>
      </c>
      <c r="N344" s="54" t="s">
        <v>15</v>
      </c>
      <c r="O344" s="18"/>
      <c r="P344" s="55">
        <f>O344*H344</f>
        <v>0</v>
      </c>
      <c r="Q344" s="55">
        <v>0</v>
      </c>
      <c r="R344" s="55">
        <f>Q344*H344</f>
        <v>0</v>
      </c>
      <c r="S344" s="55">
        <v>0</v>
      </c>
      <c r="T344" s="56">
        <f>S344*H344</f>
        <v>0</v>
      </c>
      <c r="AR344" s="13" t="s">
        <v>83</v>
      </c>
      <c r="AT344" s="13" t="s">
        <v>78</v>
      </c>
      <c r="AU344" s="13" t="s">
        <v>29</v>
      </c>
      <c r="AY344" s="13" t="s">
        <v>76</v>
      </c>
      <c r="BE344" s="57">
        <f>IF(N344="základní",J344,0)</f>
        <v>0</v>
      </c>
      <c r="BF344" s="57">
        <f>IF(N344="snížená",J344,0)</f>
        <v>0</v>
      </c>
      <c r="BG344" s="57">
        <f>IF(N344="zákl. přenesená",J344,0)</f>
        <v>0</v>
      </c>
      <c r="BH344" s="57">
        <f>IF(N344="sníž. přenesená",J344,0)</f>
        <v>0</v>
      </c>
      <c r="BI344" s="57">
        <f>IF(N344="nulová",J344,0)</f>
        <v>0</v>
      </c>
      <c r="BJ344" s="13" t="s">
        <v>28</v>
      </c>
      <c r="BK344" s="57">
        <f>ROUND(I344*H344,2)</f>
        <v>0</v>
      </c>
      <c r="BL344" s="13" t="s">
        <v>83</v>
      </c>
      <c r="BM344" s="13" t="s">
        <v>450</v>
      </c>
    </row>
    <row r="345" spans="1:47" s="1" customFormat="1" ht="12">
      <c r="A345" s="96"/>
      <c r="B345" s="100"/>
      <c r="C345" s="96"/>
      <c r="D345" s="179" t="s">
        <v>85</v>
      </c>
      <c r="E345" s="96"/>
      <c r="F345" s="180" t="s">
        <v>451</v>
      </c>
      <c r="G345" s="96"/>
      <c r="H345" s="96"/>
      <c r="I345" s="26"/>
      <c r="J345" s="96"/>
      <c r="L345" s="14"/>
      <c r="M345" s="58"/>
      <c r="N345" s="18"/>
      <c r="O345" s="18"/>
      <c r="P345" s="18"/>
      <c r="Q345" s="18"/>
      <c r="R345" s="18"/>
      <c r="S345" s="18"/>
      <c r="T345" s="19"/>
      <c r="AT345" s="13" t="s">
        <v>85</v>
      </c>
      <c r="AU345" s="13" t="s">
        <v>29</v>
      </c>
    </row>
    <row r="346" spans="1:51" s="10" customFormat="1" ht="12">
      <c r="A346" s="181"/>
      <c r="B346" s="182"/>
      <c r="C346" s="181"/>
      <c r="D346" s="179" t="s">
        <v>87</v>
      </c>
      <c r="E346" s="183" t="s">
        <v>0</v>
      </c>
      <c r="F346" s="184" t="s">
        <v>452</v>
      </c>
      <c r="G346" s="181"/>
      <c r="H346" s="185">
        <v>0.566</v>
      </c>
      <c r="I346" s="61"/>
      <c r="J346" s="181"/>
      <c r="L346" s="59"/>
      <c r="M346" s="62"/>
      <c r="N346" s="63"/>
      <c r="O346" s="63"/>
      <c r="P346" s="63"/>
      <c r="Q346" s="63"/>
      <c r="R346" s="63"/>
      <c r="S346" s="63"/>
      <c r="T346" s="64"/>
      <c r="AT346" s="60" t="s">
        <v>87</v>
      </c>
      <c r="AU346" s="60" t="s">
        <v>29</v>
      </c>
      <c r="AV346" s="10" t="s">
        <v>29</v>
      </c>
      <c r="AW346" s="10" t="s">
        <v>12</v>
      </c>
      <c r="AX346" s="10" t="s">
        <v>28</v>
      </c>
      <c r="AY346" s="60" t="s">
        <v>76</v>
      </c>
    </row>
    <row r="347" spans="1:65" s="1" customFormat="1" ht="16.5" customHeight="1">
      <c r="A347" s="96"/>
      <c r="B347" s="100"/>
      <c r="C347" s="173" t="s">
        <v>226</v>
      </c>
      <c r="D347" s="173" t="s">
        <v>78</v>
      </c>
      <c r="E347" s="174" t="s">
        <v>453</v>
      </c>
      <c r="F347" s="175" t="s">
        <v>454</v>
      </c>
      <c r="G347" s="176" t="s">
        <v>81</v>
      </c>
      <c r="H347" s="177">
        <v>2.372</v>
      </c>
      <c r="I347" s="52"/>
      <c r="J347" s="178">
        <f>ROUND(I347*H347,2)</f>
        <v>0</v>
      </c>
      <c r="K347" s="51" t="s">
        <v>82</v>
      </c>
      <c r="L347" s="14"/>
      <c r="M347" s="53" t="s">
        <v>0</v>
      </c>
      <c r="N347" s="54" t="s">
        <v>15</v>
      </c>
      <c r="O347" s="18"/>
      <c r="P347" s="55">
        <f>O347*H347</f>
        <v>0</v>
      </c>
      <c r="Q347" s="55">
        <v>0</v>
      </c>
      <c r="R347" s="55">
        <f>Q347*H347</f>
        <v>0</v>
      </c>
      <c r="S347" s="55">
        <v>0</v>
      </c>
      <c r="T347" s="56">
        <f>S347*H347</f>
        <v>0</v>
      </c>
      <c r="AR347" s="13" t="s">
        <v>83</v>
      </c>
      <c r="AT347" s="13" t="s">
        <v>78</v>
      </c>
      <c r="AU347" s="13" t="s">
        <v>29</v>
      </c>
      <c r="AY347" s="13" t="s">
        <v>76</v>
      </c>
      <c r="BE347" s="57">
        <f>IF(N347="základní",J347,0)</f>
        <v>0</v>
      </c>
      <c r="BF347" s="57">
        <f>IF(N347="snížená",J347,0)</f>
        <v>0</v>
      </c>
      <c r="BG347" s="57">
        <f>IF(N347="zákl. přenesená",J347,0)</f>
        <v>0</v>
      </c>
      <c r="BH347" s="57">
        <f>IF(N347="sníž. přenesená",J347,0)</f>
        <v>0</v>
      </c>
      <c r="BI347" s="57">
        <f>IF(N347="nulová",J347,0)</f>
        <v>0</v>
      </c>
      <c r="BJ347" s="13" t="s">
        <v>28</v>
      </c>
      <c r="BK347" s="57">
        <f>ROUND(I347*H347,2)</f>
        <v>0</v>
      </c>
      <c r="BL347" s="13" t="s">
        <v>83</v>
      </c>
      <c r="BM347" s="13" t="s">
        <v>455</v>
      </c>
    </row>
    <row r="348" spans="1:47" s="1" customFormat="1" ht="12">
      <c r="A348" s="96"/>
      <c r="B348" s="100"/>
      <c r="C348" s="96"/>
      <c r="D348" s="179" t="s">
        <v>85</v>
      </c>
      <c r="E348" s="96"/>
      <c r="F348" s="180" t="s">
        <v>456</v>
      </c>
      <c r="G348" s="96"/>
      <c r="H348" s="96"/>
      <c r="I348" s="26"/>
      <c r="J348" s="96"/>
      <c r="L348" s="14"/>
      <c r="M348" s="58"/>
      <c r="N348" s="18"/>
      <c r="O348" s="18"/>
      <c r="P348" s="18"/>
      <c r="Q348" s="18"/>
      <c r="R348" s="18"/>
      <c r="S348" s="18"/>
      <c r="T348" s="19"/>
      <c r="AT348" s="13" t="s">
        <v>85</v>
      </c>
      <c r="AU348" s="13" t="s">
        <v>29</v>
      </c>
    </row>
    <row r="349" spans="1:51" s="10" customFormat="1" ht="12">
      <c r="A349" s="181"/>
      <c r="B349" s="182"/>
      <c r="C349" s="181"/>
      <c r="D349" s="179" t="s">
        <v>87</v>
      </c>
      <c r="E349" s="183" t="s">
        <v>0</v>
      </c>
      <c r="F349" s="184" t="s">
        <v>457</v>
      </c>
      <c r="G349" s="181"/>
      <c r="H349" s="185">
        <v>2.372</v>
      </c>
      <c r="I349" s="61"/>
      <c r="J349" s="181"/>
      <c r="L349" s="59"/>
      <c r="M349" s="62"/>
      <c r="N349" s="63"/>
      <c r="O349" s="63"/>
      <c r="P349" s="63"/>
      <c r="Q349" s="63"/>
      <c r="R349" s="63"/>
      <c r="S349" s="63"/>
      <c r="T349" s="64"/>
      <c r="AT349" s="60" t="s">
        <v>87</v>
      </c>
      <c r="AU349" s="60" t="s">
        <v>29</v>
      </c>
      <c r="AV349" s="10" t="s">
        <v>29</v>
      </c>
      <c r="AW349" s="10" t="s">
        <v>12</v>
      </c>
      <c r="AX349" s="10" t="s">
        <v>28</v>
      </c>
      <c r="AY349" s="60" t="s">
        <v>76</v>
      </c>
    </row>
    <row r="350" spans="1:65" s="1" customFormat="1" ht="16.5" customHeight="1">
      <c r="A350" s="96"/>
      <c r="B350" s="100"/>
      <c r="C350" s="173" t="s">
        <v>230</v>
      </c>
      <c r="D350" s="173" t="s">
        <v>78</v>
      </c>
      <c r="E350" s="174" t="s">
        <v>458</v>
      </c>
      <c r="F350" s="175" t="s">
        <v>459</v>
      </c>
      <c r="G350" s="176" t="s">
        <v>81</v>
      </c>
      <c r="H350" s="177">
        <v>2.372</v>
      </c>
      <c r="I350" s="52"/>
      <c r="J350" s="178">
        <f>ROUND(I350*H350,2)</f>
        <v>0</v>
      </c>
      <c r="K350" s="51" t="s">
        <v>82</v>
      </c>
      <c r="L350" s="14"/>
      <c r="M350" s="53" t="s">
        <v>0</v>
      </c>
      <c r="N350" s="54" t="s">
        <v>15</v>
      </c>
      <c r="O350" s="18"/>
      <c r="P350" s="55">
        <f>O350*H350</f>
        <v>0</v>
      </c>
      <c r="Q350" s="55">
        <v>0</v>
      </c>
      <c r="R350" s="55">
        <f>Q350*H350</f>
        <v>0</v>
      </c>
      <c r="S350" s="55">
        <v>0</v>
      </c>
      <c r="T350" s="56">
        <f>S350*H350</f>
        <v>0</v>
      </c>
      <c r="AR350" s="13" t="s">
        <v>83</v>
      </c>
      <c r="AT350" s="13" t="s">
        <v>78</v>
      </c>
      <c r="AU350" s="13" t="s">
        <v>29</v>
      </c>
      <c r="AY350" s="13" t="s">
        <v>76</v>
      </c>
      <c r="BE350" s="57">
        <f>IF(N350="základní",J350,0)</f>
        <v>0</v>
      </c>
      <c r="BF350" s="57">
        <f>IF(N350="snížená",J350,0)</f>
        <v>0</v>
      </c>
      <c r="BG350" s="57">
        <f>IF(N350="zákl. přenesená",J350,0)</f>
        <v>0</v>
      </c>
      <c r="BH350" s="57">
        <f>IF(N350="sníž. přenesená",J350,0)</f>
        <v>0</v>
      </c>
      <c r="BI350" s="57">
        <f>IF(N350="nulová",J350,0)</f>
        <v>0</v>
      </c>
      <c r="BJ350" s="13" t="s">
        <v>28</v>
      </c>
      <c r="BK350" s="57">
        <f>ROUND(I350*H350,2)</f>
        <v>0</v>
      </c>
      <c r="BL350" s="13" t="s">
        <v>83</v>
      </c>
      <c r="BM350" s="13" t="s">
        <v>460</v>
      </c>
    </row>
    <row r="351" spans="1:47" s="1" customFormat="1" ht="12">
      <c r="A351" s="96"/>
      <c r="B351" s="100"/>
      <c r="C351" s="96"/>
      <c r="D351" s="179" t="s">
        <v>85</v>
      </c>
      <c r="E351" s="96"/>
      <c r="F351" s="180" t="s">
        <v>461</v>
      </c>
      <c r="G351" s="96"/>
      <c r="H351" s="96"/>
      <c r="I351" s="26"/>
      <c r="J351" s="96"/>
      <c r="L351" s="14"/>
      <c r="M351" s="58"/>
      <c r="N351" s="18"/>
      <c r="O351" s="18"/>
      <c r="P351" s="18"/>
      <c r="Q351" s="18"/>
      <c r="R351" s="18"/>
      <c r="S351" s="18"/>
      <c r="T351" s="19"/>
      <c r="AT351" s="13" t="s">
        <v>85</v>
      </c>
      <c r="AU351" s="13" t="s">
        <v>29</v>
      </c>
    </row>
    <row r="352" spans="1:65" s="1" customFormat="1" ht="16.5" customHeight="1">
      <c r="A352" s="96"/>
      <c r="B352" s="100"/>
      <c r="C352" s="173" t="s">
        <v>238</v>
      </c>
      <c r="D352" s="173" t="s">
        <v>78</v>
      </c>
      <c r="E352" s="174" t="s">
        <v>462</v>
      </c>
      <c r="F352" s="175" t="s">
        <v>463</v>
      </c>
      <c r="G352" s="176" t="s">
        <v>91</v>
      </c>
      <c r="H352" s="177">
        <v>20.942</v>
      </c>
      <c r="I352" s="52"/>
      <c r="J352" s="178">
        <f>ROUND(I352*H352,2)</f>
        <v>0</v>
      </c>
      <c r="K352" s="51" t="s">
        <v>82</v>
      </c>
      <c r="L352" s="14"/>
      <c r="M352" s="53" t="s">
        <v>0</v>
      </c>
      <c r="N352" s="54" t="s">
        <v>15</v>
      </c>
      <c r="O352" s="18"/>
      <c r="P352" s="55">
        <f>O352*H352</f>
        <v>0</v>
      </c>
      <c r="Q352" s="55">
        <v>2.5143</v>
      </c>
      <c r="R352" s="55">
        <f>Q352*H352</f>
        <v>52.6544706</v>
      </c>
      <c r="S352" s="55">
        <v>0</v>
      </c>
      <c r="T352" s="56">
        <f>S352*H352</f>
        <v>0</v>
      </c>
      <c r="AR352" s="13" t="s">
        <v>83</v>
      </c>
      <c r="AT352" s="13" t="s">
        <v>78</v>
      </c>
      <c r="AU352" s="13" t="s">
        <v>29</v>
      </c>
      <c r="AY352" s="13" t="s">
        <v>76</v>
      </c>
      <c r="BE352" s="57">
        <f>IF(N352="základní",J352,0)</f>
        <v>0</v>
      </c>
      <c r="BF352" s="57">
        <f>IF(N352="snížená",J352,0)</f>
        <v>0</v>
      </c>
      <c r="BG352" s="57">
        <f>IF(N352="zákl. přenesená",J352,0)</f>
        <v>0</v>
      </c>
      <c r="BH352" s="57">
        <f>IF(N352="sníž. přenesená",J352,0)</f>
        <v>0</v>
      </c>
      <c r="BI352" s="57">
        <f>IF(N352="nulová",J352,0)</f>
        <v>0</v>
      </c>
      <c r="BJ352" s="13" t="s">
        <v>28</v>
      </c>
      <c r="BK352" s="57">
        <f>ROUND(I352*H352,2)</f>
        <v>0</v>
      </c>
      <c r="BL352" s="13" t="s">
        <v>83</v>
      </c>
      <c r="BM352" s="13" t="s">
        <v>464</v>
      </c>
    </row>
    <row r="353" spans="1:47" s="1" customFormat="1" ht="19.5">
      <c r="A353" s="96"/>
      <c r="B353" s="100"/>
      <c r="C353" s="96"/>
      <c r="D353" s="179" t="s">
        <v>85</v>
      </c>
      <c r="E353" s="96"/>
      <c r="F353" s="180" t="s">
        <v>465</v>
      </c>
      <c r="G353" s="96"/>
      <c r="H353" s="96"/>
      <c r="I353" s="26"/>
      <c r="J353" s="96"/>
      <c r="L353" s="14"/>
      <c r="M353" s="58"/>
      <c r="N353" s="18"/>
      <c r="O353" s="18"/>
      <c r="P353" s="18"/>
      <c r="Q353" s="18"/>
      <c r="R353" s="18"/>
      <c r="S353" s="18"/>
      <c r="T353" s="19"/>
      <c r="AT353" s="13" t="s">
        <v>85</v>
      </c>
      <c r="AU353" s="13" t="s">
        <v>29</v>
      </c>
    </row>
    <row r="354" spans="1:51" s="10" customFormat="1" ht="12">
      <c r="A354" s="181"/>
      <c r="B354" s="182"/>
      <c r="C354" s="181"/>
      <c r="D354" s="179" t="s">
        <v>87</v>
      </c>
      <c r="E354" s="183" t="s">
        <v>0</v>
      </c>
      <c r="F354" s="184" t="s">
        <v>466</v>
      </c>
      <c r="G354" s="181"/>
      <c r="H354" s="185">
        <v>8.447</v>
      </c>
      <c r="I354" s="61"/>
      <c r="J354" s="181"/>
      <c r="L354" s="59"/>
      <c r="M354" s="62"/>
      <c r="N354" s="63"/>
      <c r="O354" s="63"/>
      <c r="P354" s="63"/>
      <c r="Q354" s="63"/>
      <c r="R354" s="63"/>
      <c r="S354" s="63"/>
      <c r="T354" s="64"/>
      <c r="AT354" s="60" t="s">
        <v>87</v>
      </c>
      <c r="AU354" s="60" t="s">
        <v>29</v>
      </c>
      <c r="AV354" s="10" t="s">
        <v>29</v>
      </c>
      <c r="AW354" s="10" t="s">
        <v>12</v>
      </c>
      <c r="AX354" s="10" t="s">
        <v>24</v>
      </c>
      <c r="AY354" s="60" t="s">
        <v>76</v>
      </c>
    </row>
    <row r="355" spans="1:51" s="10" customFormat="1" ht="12">
      <c r="A355" s="181"/>
      <c r="B355" s="182"/>
      <c r="C355" s="181"/>
      <c r="D355" s="179" t="s">
        <v>87</v>
      </c>
      <c r="E355" s="183" t="s">
        <v>0</v>
      </c>
      <c r="F355" s="184" t="s">
        <v>467</v>
      </c>
      <c r="G355" s="181"/>
      <c r="H355" s="185">
        <v>5.889</v>
      </c>
      <c r="I355" s="61"/>
      <c r="J355" s="181"/>
      <c r="L355" s="59"/>
      <c r="M355" s="62"/>
      <c r="N355" s="63"/>
      <c r="O355" s="63"/>
      <c r="P355" s="63"/>
      <c r="Q355" s="63"/>
      <c r="R355" s="63"/>
      <c r="S355" s="63"/>
      <c r="T355" s="64"/>
      <c r="AT355" s="60" t="s">
        <v>87</v>
      </c>
      <c r="AU355" s="60" t="s">
        <v>29</v>
      </c>
      <c r="AV355" s="10" t="s">
        <v>29</v>
      </c>
      <c r="AW355" s="10" t="s">
        <v>12</v>
      </c>
      <c r="AX355" s="10" t="s">
        <v>24</v>
      </c>
      <c r="AY355" s="60" t="s">
        <v>76</v>
      </c>
    </row>
    <row r="356" spans="1:51" s="10" customFormat="1" ht="12">
      <c r="A356" s="181"/>
      <c r="B356" s="182"/>
      <c r="C356" s="181"/>
      <c r="D356" s="179" t="s">
        <v>87</v>
      </c>
      <c r="E356" s="183" t="s">
        <v>0</v>
      </c>
      <c r="F356" s="184" t="s">
        <v>468</v>
      </c>
      <c r="G356" s="181"/>
      <c r="H356" s="185">
        <v>1.246</v>
      </c>
      <c r="I356" s="61"/>
      <c r="J356" s="181"/>
      <c r="L356" s="59"/>
      <c r="M356" s="62"/>
      <c r="N356" s="63"/>
      <c r="O356" s="63"/>
      <c r="P356" s="63"/>
      <c r="Q356" s="63"/>
      <c r="R356" s="63"/>
      <c r="S356" s="63"/>
      <c r="T356" s="64"/>
      <c r="AT356" s="60" t="s">
        <v>87</v>
      </c>
      <c r="AU356" s="60" t="s">
        <v>29</v>
      </c>
      <c r="AV356" s="10" t="s">
        <v>29</v>
      </c>
      <c r="AW356" s="10" t="s">
        <v>12</v>
      </c>
      <c r="AX356" s="10" t="s">
        <v>24</v>
      </c>
      <c r="AY356" s="60" t="s">
        <v>76</v>
      </c>
    </row>
    <row r="357" spans="1:51" s="10" customFormat="1" ht="12">
      <c r="A357" s="181"/>
      <c r="B357" s="182"/>
      <c r="C357" s="181"/>
      <c r="D357" s="179" t="s">
        <v>87</v>
      </c>
      <c r="E357" s="183" t="s">
        <v>0</v>
      </c>
      <c r="F357" s="184" t="s">
        <v>469</v>
      </c>
      <c r="G357" s="181"/>
      <c r="H357" s="185">
        <v>1.21</v>
      </c>
      <c r="I357" s="61"/>
      <c r="J357" s="181"/>
      <c r="L357" s="59"/>
      <c r="M357" s="62"/>
      <c r="N357" s="63"/>
      <c r="O357" s="63"/>
      <c r="P357" s="63"/>
      <c r="Q357" s="63"/>
      <c r="R357" s="63"/>
      <c r="S357" s="63"/>
      <c r="T357" s="64"/>
      <c r="AT357" s="60" t="s">
        <v>87</v>
      </c>
      <c r="AU357" s="60" t="s">
        <v>29</v>
      </c>
      <c r="AV357" s="10" t="s">
        <v>29</v>
      </c>
      <c r="AW357" s="10" t="s">
        <v>12</v>
      </c>
      <c r="AX357" s="10" t="s">
        <v>24</v>
      </c>
      <c r="AY357" s="60" t="s">
        <v>76</v>
      </c>
    </row>
    <row r="358" spans="1:51" s="10" customFormat="1" ht="12">
      <c r="A358" s="181"/>
      <c r="B358" s="182"/>
      <c r="C358" s="181"/>
      <c r="D358" s="179" t="s">
        <v>87</v>
      </c>
      <c r="E358" s="183" t="s">
        <v>0</v>
      </c>
      <c r="F358" s="184" t="s">
        <v>470</v>
      </c>
      <c r="G358" s="181"/>
      <c r="H358" s="185">
        <v>4.15</v>
      </c>
      <c r="I358" s="61"/>
      <c r="J358" s="181"/>
      <c r="L358" s="59"/>
      <c r="M358" s="62"/>
      <c r="N358" s="63"/>
      <c r="O358" s="63"/>
      <c r="P358" s="63"/>
      <c r="Q358" s="63"/>
      <c r="R358" s="63"/>
      <c r="S358" s="63"/>
      <c r="T358" s="64"/>
      <c r="AT358" s="60" t="s">
        <v>87</v>
      </c>
      <c r="AU358" s="60" t="s">
        <v>29</v>
      </c>
      <c r="AV358" s="10" t="s">
        <v>29</v>
      </c>
      <c r="AW358" s="10" t="s">
        <v>12</v>
      </c>
      <c r="AX358" s="10" t="s">
        <v>24</v>
      </c>
      <c r="AY358" s="60" t="s">
        <v>76</v>
      </c>
    </row>
    <row r="359" spans="1:51" s="11" customFormat="1" ht="12">
      <c r="A359" s="186"/>
      <c r="B359" s="187"/>
      <c r="C359" s="186"/>
      <c r="D359" s="179" t="s">
        <v>87</v>
      </c>
      <c r="E359" s="188" t="s">
        <v>0</v>
      </c>
      <c r="F359" s="189" t="s">
        <v>99</v>
      </c>
      <c r="G359" s="186"/>
      <c r="H359" s="190">
        <v>20.942</v>
      </c>
      <c r="I359" s="67"/>
      <c r="J359" s="186"/>
      <c r="L359" s="65"/>
      <c r="M359" s="68"/>
      <c r="N359" s="69"/>
      <c r="O359" s="69"/>
      <c r="P359" s="69"/>
      <c r="Q359" s="69"/>
      <c r="R359" s="69"/>
      <c r="S359" s="69"/>
      <c r="T359" s="70"/>
      <c r="AT359" s="66" t="s">
        <v>87</v>
      </c>
      <c r="AU359" s="66" t="s">
        <v>29</v>
      </c>
      <c r="AV359" s="11" t="s">
        <v>83</v>
      </c>
      <c r="AW359" s="11" t="s">
        <v>12</v>
      </c>
      <c r="AX359" s="11" t="s">
        <v>28</v>
      </c>
      <c r="AY359" s="66" t="s">
        <v>76</v>
      </c>
    </row>
    <row r="360" spans="1:65" s="1" customFormat="1" ht="16.5" customHeight="1">
      <c r="A360" s="96"/>
      <c r="B360" s="100"/>
      <c r="C360" s="173" t="s">
        <v>244</v>
      </c>
      <c r="D360" s="173" t="s">
        <v>78</v>
      </c>
      <c r="E360" s="174" t="s">
        <v>471</v>
      </c>
      <c r="F360" s="175" t="s">
        <v>472</v>
      </c>
      <c r="G360" s="176" t="s">
        <v>81</v>
      </c>
      <c r="H360" s="177">
        <v>144.748</v>
      </c>
      <c r="I360" s="52"/>
      <c r="J360" s="178">
        <f>ROUND(I360*H360,2)</f>
        <v>0</v>
      </c>
      <c r="K360" s="51" t="s">
        <v>82</v>
      </c>
      <c r="L360" s="14"/>
      <c r="M360" s="53" t="s">
        <v>0</v>
      </c>
      <c r="N360" s="54" t="s">
        <v>15</v>
      </c>
      <c r="O360" s="18"/>
      <c r="P360" s="55">
        <f>O360*H360</f>
        <v>0</v>
      </c>
      <c r="Q360" s="55">
        <v>0.00265</v>
      </c>
      <c r="R360" s="55">
        <f>Q360*H360</f>
        <v>0.3835822</v>
      </c>
      <c r="S360" s="55">
        <v>0</v>
      </c>
      <c r="T360" s="56">
        <f>S360*H360</f>
        <v>0</v>
      </c>
      <c r="AR360" s="13" t="s">
        <v>83</v>
      </c>
      <c r="AT360" s="13" t="s">
        <v>78</v>
      </c>
      <c r="AU360" s="13" t="s">
        <v>29</v>
      </c>
      <c r="AY360" s="13" t="s">
        <v>76</v>
      </c>
      <c r="BE360" s="57">
        <f>IF(N360="základní",J360,0)</f>
        <v>0</v>
      </c>
      <c r="BF360" s="57">
        <f>IF(N360="snížená",J360,0)</f>
        <v>0</v>
      </c>
      <c r="BG360" s="57">
        <f>IF(N360="zákl. přenesená",J360,0)</f>
        <v>0</v>
      </c>
      <c r="BH360" s="57">
        <f>IF(N360="sníž. přenesená",J360,0)</f>
        <v>0</v>
      </c>
      <c r="BI360" s="57">
        <f>IF(N360="nulová",J360,0)</f>
        <v>0</v>
      </c>
      <c r="BJ360" s="13" t="s">
        <v>28</v>
      </c>
      <c r="BK360" s="57">
        <f>ROUND(I360*H360,2)</f>
        <v>0</v>
      </c>
      <c r="BL360" s="13" t="s">
        <v>83</v>
      </c>
      <c r="BM360" s="13" t="s">
        <v>473</v>
      </c>
    </row>
    <row r="361" spans="1:47" s="1" customFormat="1" ht="19.5">
      <c r="A361" s="96"/>
      <c r="B361" s="100"/>
      <c r="C361" s="96"/>
      <c r="D361" s="179" t="s">
        <v>85</v>
      </c>
      <c r="E361" s="96"/>
      <c r="F361" s="180" t="s">
        <v>474</v>
      </c>
      <c r="G361" s="96"/>
      <c r="H361" s="96"/>
      <c r="I361" s="26"/>
      <c r="J361" s="96"/>
      <c r="L361" s="14"/>
      <c r="M361" s="58"/>
      <c r="N361" s="18"/>
      <c r="O361" s="18"/>
      <c r="P361" s="18"/>
      <c r="Q361" s="18"/>
      <c r="R361" s="18"/>
      <c r="S361" s="18"/>
      <c r="T361" s="19"/>
      <c r="AT361" s="13" t="s">
        <v>85</v>
      </c>
      <c r="AU361" s="13" t="s">
        <v>29</v>
      </c>
    </row>
    <row r="362" spans="1:51" s="10" customFormat="1" ht="12">
      <c r="A362" s="181"/>
      <c r="B362" s="182"/>
      <c r="C362" s="181"/>
      <c r="D362" s="179" t="s">
        <v>87</v>
      </c>
      <c r="E362" s="183" t="s">
        <v>0</v>
      </c>
      <c r="F362" s="184" t="s">
        <v>475</v>
      </c>
      <c r="G362" s="181"/>
      <c r="H362" s="185">
        <v>73.454</v>
      </c>
      <c r="I362" s="61"/>
      <c r="J362" s="181"/>
      <c r="L362" s="59"/>
      <c r="M362" s="62"/>
      <c r="N362" s="63"/>
      <c r="O362" s="63"/>
      <c r="P362" s="63"/>
      <c r="Q362" s="63"/>
      <c r="R362" s="63"/>
      <c r="S362" s="63"/>
      <c r="T362" s="64"/>
      <c r="AT362" s="60" t="s">
        <v>87</v>
      </c>
      <c r="AU362" s="60" t="s">
        <v>29</v>
      </c>
      <c r="AV362" s="10" t="s">
        <v>29</v>
      </c>
      <c r="AW362" s="10" t="s">
        <v>12</v>
      </c>
      <c r="AX362" s="10" t="s">
        <v>24</v>
      </c>
      <c r="AY362" s="60" t="s">
        <v>76</v>
      </c>
    </row>
    <row r="363" spans="1:51" s="10" customFormat="1" ht="12">
      <c r="A363" s="181"/>
      <c r="B363" s="182"/>
      <c r="C363" s="181"/>
      <c r="D363" s="179" t="s">
        <v>87</v>
      </c>
      <c r="E363" s="183" t="s">
        <v>0</v>
      </c>
      <c r="F363" s="184" t="s">
        <v>476</v>
      </c>
      <c r="G363" s="181"/>
      <c r="H363" s="185">
        <v>51.205</v>
      </c>
      <c r="I363" s="61"/>
      <c r="J363" s="181"/>
      <c r="L363" s="59"/>
      <c r="M363" s="62"/>
      <c r="N363" s="63"/>
      <c r="O363" s="63"/>
      <c r="P363" s="63"/>
      <c r="Q363" s="63"/>
      <c r="R363" s="63"/>
      <c r="S363" s="63"/>
      <c r="T363" s="64"/>
      <c r="AT363" s="60" t="s">
        <v>87</v>
      </c>
      <c r="AU363" s="60" t="s">
        <v>29</v>
      </c>
      <c r="AV363" s="10" t="s">
        <v>29</v>
      </c>
      <c r="AW363" s="10" t="s">
        <v>12</v>
      </c>
      <c r="AX363" s="10" t="s">
        <v>24</v>
      </c>
      <c r="AY363" s="60" t="s">
        <v>76</v>
      </c>
    </row>
    <row r="364" spans="1:51" s="10" customFormat="1" ht="12">
      <c r="A364" s="181"/>
      <c r="B364" s="182"/>
      <c r="C364" s="181"/>
      <c r="D364" s="179" t="s">
        <v>87</v>
      </c>
      <c r="E364" s="183" t="s">
        <v>0</v>
      </c>
      <c r="F364" s="184" t="s">
        <v>477</v>
      </c>
      <c r="G364" s="181"/>
      <c r="H364" s="185">
        <v>12.456</v>
      </c>
      <c r="I364" s="61"/>
      <c r="J364" s="181"/>
      <c r="L364" s="59"/>
      <c r="M364" s="62"/>
      <c r="N364" s="63"/>
      <c r="O364" s="63"/>
      <c r="P364" s="63"/>
      <c r="Q364" s="63"/>
      <c r="R364" s="63"/>
      <c r="S364" s="63"/>
      <c r="T364" s="64"/>
      <c r="AT364" s="60" t="s">
        <v>87</v>
      </c>
      <c r="AU364" s="60" t="s">
        <v>29</v>
      </c>
      <c r="AV364" s="10" t="s">
        <v>29</v>
      </c>
      <c r="AW364" s="10" t="s">
        <v>12</v>
      </c>
      <c r="AX364" s="10" t="s">
        <v>24</v>
      </c>
      <c r="AY364" s="60" t="s">
        <v>76</v>
      </c>
    </row>
    <row r="365" spans="1:51" s="10" customFormat="1" ht="12">
      <c r="A365" s="181"/>
      <c r="B365" s="182"/>
      <c r="C365" s="181"/>
      <c r="D365" s="179" t="s">
        <v>87</v>
      </c>
      <c r="E365" s="183" t="s">
        <v>0</v>
      </c>
      <c r="F365" s="184" t="s">
        <v>478</v>
      </c>
      <c r="G365" s="181"/>
      <c r="H365" s="185">
        <v>1.43</v>
      </c>
      <c r="I365" s="61"/>
      <c r="J365" s="181"/>
      <c r="L365" s="59"/>
      <c r="M365" s="62"/>
      <c r="N365" s="63"/>
      <c r="O365" s="63"/>
      <c r="P365" s="63"/>
      <c r="Q365" s="63"/>
      <c r="R365" s="63"/>
      <c r="S365" s="63"/>
      <c r="T365" s="64"/>
      <c r="AT365" s="60" t="s">
        <v>87</v>
      </c>
      <c r="AU365" s="60" t="s">
        <v>29</v>
      </c>
      <c r="AV365" s="10" t="s">
        <v>29</v>
      </c>
      <c r="AW365" s="10" t="s">
        <v>12</v>
      </c>
      <c r="AX365" s="10" t="s">
        <v>24</v>
      </c>
      <c r="AY365" s="60" t="s">
        <v>76</v>
      </c>
    </row>
    <row r="366" spans="1:51" s="10" customFormat="1" ht="12">
      <c r="A366" s="181"/>
      <c r="B366" s="182"/>
      <c r="C366" s="181"/>
      <c r="D366" s="179" t="s">
        <v>87</v>
      </c>
      <c r="E366" s="183" t="s">
        <v>0</v>
      </c>
      <c r="F366" s="184" t="s">
        <v>479</v>
      </c>
      <c r="G366" s="181"/>
      <c r="H366" s="185">
        <v>6.203</v>
      </c>
      <c r="I366" s="61"/>
      <c r="J366" s="181"/>
      <c r="L366" s="59"/>
      <c r="M366" s="62"/>
      <c r="N366" s="63"/>
      <c r="O366" s="63"/>
      <c r="P366" s="63"/>
      <c r="Q366" s="63"/>
      <c r="R366" s="63"/>
      <c r="S366" s="63"/>
      <c r="T366" s="64"/>
      <c r="AT366" s="60" t="s">
        <v>87</v>
      </c>
      <c r="AU366" s="60" t="s">
        <v>29</v>
      </c>
      <c r="AV366" s="10" t="s">
        <v>29</v>
      </c>
      <c r="AW366" s="10" t="s">
        <v>12</v>
      </c>
      <c r="AX366" s="10" t="s">
        <v>24</v>
      </c>
      <c r="AY366" s="60" t="s">
        <v>76</v>
      </c>
    </row>
    <row r="367" spans="1:51" s="11" customFormat="1" ht="12">
      <c r="A367" s="186"/>
      <c r="B367" s="187"/>
      <c r="C367" s="186"/>
      <c r="D367" s="179" t="s">
        <v>87</v>
      </c>
      <c r="E367" s="188" t="s">
        <v>0</v>
      </c>
      <c r="F367" s="189" t="s">
        <v>99</v>
      </c>
      <c r="G367" s="186"/>
      <c r="H367" s="190">
        <v>144.748</v>
      </c>
      <c r="I367" s="67"/>
      <c r="J367" s="186"/>
      <c r="L367" s="65"/>
      <c r="M367" s="68"/>
      <c r="N367" s="69"/>
      <c r="O367" s="69"/>
      <c r="P367" s="69"/>
      <c r="Q367" s="69"/>
      <c r="R367" s="69"/>
      <c r="S367" s="69"/>
      <c r="T367" s="70"/>
      <c r="AT367" s="66" t="s">
        <v>87</v>
      </c>
      <c r="AU367" s="66" t="s">
        <v>29</v>
      </c>
      <c r="AV367" s="11" t="s">
        <v>83</v>
      </c>
      <c r="AW367" s="11" t="s">
        <v>12</v>
      </c>
      <c r="AX367" s="11" t="s">
        <v>28</v>
      </c>
      <c r="AY367" s="66" t="s">
        <v>76</v>
      </c>
    </row>
    <row r="368" spans="1:65" s="1" customFormat="1" ht="16.5" customHeight="1">
      <c r="A368" s="96"/>
      <c r="B368" s="100"/>
      <c r="C368" s="173" t="s">
        <v>251</v>
      </c>
      <c r="D368" s="173" t="s">
        <v>78</v>
      </c>
      <c r="E368" s="174" t="s">
        <v>480</v>
      </c>
      <c r="F368" s="175" t="s">
        <v>481</v>
      </c>
      <c r="G368" s="176" t="s">
        <v>81</v>
      </c>
      <c r="H368" s="177">
        <v>144.748</v>
      </c>
      <c r="I368" s="52"/>
      <c r="J368" s="178">
        <f>ROUND(I368*H368,2)</f>
        <v>0</v>
      </c>
      <c r="K368" s="51" t="s">
        <v>82</v>
      </c>
      <c r="L368" s="14"/>
      <c r="M368" s="53" t="s">
        <v>0</v>
      </c>
      <c r="N368" s="54" t="s">
        <v>15</v>
      </c>
      <c r="O368" s="18"/>
      <c r="P368" s="55">
        <f>O368*H368</f>
        <v>0</v>
      </c>
      <c r="Q368" s="55">
        <v>0</v>
      </c>
      <c r="R368" s="55">
        <f>Q368*H368</f>
        <v>0</v>
      </c>
      <c r="S368" s="55">
        <v>0</v>
      </c>
      <c r="T368" s="56">
        <f>S368*H368</f>
        <v>0</v>
      </c>
      <c r="AR368" s="13" t="s">
        <v>83</v>
      </c>
      <c r="AT368" s="13" t="s">
        <v>78</v>
      </c>
      <c r="AU368" s="13" t="s">
        <v>29</v>
      </c>
      <c r="AY368" s="13" t="s">
        <v>76</v>
      </c>
      <c r="BE368" s="57">
        <f>IF(N368="základní",J368,0)</f>
        <v>0</v>
      </c>
      <c r="BF368" s="57">
        <f>IF(N368="snížená",J368,0)</f>
        <v>0</v>
      </c>
      <c r="BG368" s="57">
        <f>IF(N368="zákl. přenesená",J368,0)</f>
        <v>0</v>
      </c>
      <c r="BH368" s="57">
        <f>IF(N368="sníž. přenesená",J368,0)</f>
        <v>0</v>
      </c>
      <c r="BI368" s="57">
        <f>IF(N368="nulová",J368,0)</f>
        <v>0</v>
      </c>
      <c r="BJ368" s="13" t="s">
        <v>28</v>
      </c>
      <c r="BK368" s="57">
        <f>ROUND(I368*H368,2)</f>
        <v>0</v>
      </c>
      <c r="BL368" s="13" t="s">
        <v>83</v>
      </c>
      <c r="BM368" s="13" t="s">
        <v>482</v>
      </c>
    </row>
    <row r="369" spans="1:47" s="1" customFormat="1" ht="19.5">
      <c r="A369" s="96"/>
      <c r="B369" s="100"/>
      <c r="C369" s="96"/>
      <c r="D369" s="179" t="s">
        <v>85</v>
      </c>
      <c r="E369" s="96"/>
      <c r="F369" s="180" t="s">
        <v>483</v>
      </c>
      <c r="G369" s="96"/>
      <c r="H369" s="96"/>
      <c r="I369" s="26"/>
      <c r="J369" s="96"/>
      <c r="L369" s="14"/>
      <c r="M369" s="58"/>
      <c r="N369" s="18"/>
      <c r="O369" s="18"/>
      <c r="P369" s="18"/>
      <c r="Q369" s="18"/>
      <c r="R369" s="18"/>
      <c r="S369" s="18"/>
      <c r="T369" s="19"/>
      <c r="AT369" s="13" t="s">
        <v>85</v>
      </c>
      <c r="AU369" s="13" t="s">
        <v>29</v>
      </c>
    </row>
    <row r="370" spans="1:65" s="1" customFormat="1" ht="16.5" customHeight="1">
      <c r="A370" s="96"/>
      <c r="B370" s="100"/>
      <c r="C370" s="173" t="s">
        <v>257</v>
      </c>
      <c r="D370" s="173" t="s">
        <v>78</v>
      </c>
      <c r="E370" s="174" t="s">
        <v>484</v>
      </c>
      <c r="F370" s="175" t="s">
        <v>485</v>
      </c>
      <c r="G370" s="176" t="s">
        <v>199</v>
      </c>
      <c r="H370" s="177">
        <v>2.918</v>
      </c>
      <c r="I370" s="52"/>
      <c r="J370" s="178">
        <f>ROUND(I370*H370,2)</f>
        <v>0</v>
      </c>
      <c r="K370" s="51" t="s">
        <v>82</v>
      </c>
      <c r="L370" s="14"/>
      <c r="M370" s="53" t="s">
        <v>0</v>
      </c>
      <c r="N370" s="54" t="s">
        <v>15</v>
      </c>
      <c r="O370" s="18"/>
      <c r="P370" s="55">
        <f>O370*H370</f>
        <v>0</v>
      </c>
      <c r="Q370" s="55">
        <v>1.10951</v>
      </c>
      <c r="R370" s="55">
        <f>Q370*H370</f>
        <v>3.23755018</v>
      </c>
      <c r="S370" s="55">
        <v>0</v>
      </c>
      <c r="T370" s="56">
        <f>S370*H370</f>
        <v>0</v>
      </c>
      <c r="AR370" s="13" t="s">
        <v>83</v>
      </c>
      <c r="AT370" s="13" t="s">
        <v>78</v>
      </c>
      <c r="AU370" s="13" t="s">
        <v>29</v>
      </c>
      <c r="AY370" s="13" t="s">
        <v>76</v>
      </c>
      <c r="BE370" s="57">
        <f>IF(N370="základní",J370,0)</f>
        <v>0</v>
      </c>
      <c r="BF370" s="57">
        <f>IF(N370="snížená",J370,0)</f>
        <v>0</v>
      </c>
      <c r="BG370" s="57">
        <f>IF(N370="zákl. přenesená",J370,0)</f>
        <v>0</v>
      </c>
      <c r="BH370" s="57">
        <f>IF(N370="sníž. přenesená",J370,0)</f>
        <v>0</v>
      </c>
      <c r="BI370" s="57">
        <f>IF(N370="nulová",J370,0)</f>
        <v>0</v>
      </c>
      <c r="BJ370" s="13" t="s">
        <v>28</v>
      </c>
      <c r="BK370" s="57">
        <f>ROUND(I370*H370,2)</f>
        <v>0</v>
      </c>
      <c r="BL370" s="13" t="s">
        <v>83</v>
      </c>
      <c r="BM370" s="13" t="s">
        <v>486</v>
      </c>
    </row>
    <row r="371" spans="1:47" s="1" customFormat="1" ht="12">
      <c r="A371" s="96"/>
      <c r="B371" s="100"/>
      <c r="C371" s="96"/>
      <c r="D371" s="179" t="s">
        <v>85</v>
      </c>
      <c r="E371" s="96"/>
      <c r="F371" s="180" t="s">
        <v>487</v>
      </c>
      <c r="G371" s="96"/>
      <c r="H371" s="96"/>
      <c r="I371" s="26"/>
      <c r="J371" s="96"/>
      <c r="L371" s="14"/>
      <c r="M371" s="58"/>
      <c r="N371" s="18"/>
      <c r="O371" s="18"/>
      <c r="P371" s="18"/>
      <c r="Q371" s="18"/>
      <c r="R371" s="18"/>
      <c r="S371" s="18"/>
      <c r="T371" s="19"/>
      <c r="AT371" s="13" t="s">
        <v>85</v>
      </c>
      <c r="AU371" s="13" t="s">
        <v>29</v>
      </c>
    </row>
    <row r="372" spans="1:51" s="10" customFormat="1" ht="12">
      <c r="A372" s="181"/>
      <c r="B372" s="182"/>
      <c r="C372" s="181"/>
      <c r="D372" s="179" t="s">
        <v>87</v>
      </c>
      <c r="E372" s="183" t="s">
        <v>0</v>
      </c>
      <c r="F372" s="184" t="s">
        <v>488</v>
      </c>
      <c r="G372" s="181"/>
      <c r="H372" s="185">
        <v>1.642</v>
      </c>
      <c r="I372" s="61"/>
      <c r="J372" s="181"/>
      <c r="L372" s="59"/>
      <c r="M372" s="62"/>
      <c r="N372" s="63"/>
      <c r="O372" s="63"/>
      <c r="P372" s="63"/>
      <c r="Q372" s="63"/>
      <c r="R372" s="63"/>
      <c r="S372" s="63"/>
      <c r="T372" s="64"/>
      <c r="AT372" s="60" t="s">
        <v>87</v>
      </c>
      <c r="AU372" s="60" t="s">
        <v>29</v>
      </c>
      <c r="AV372" s="10" t="s">
        <v>29</v>
      </c>
      <c r="AW372" s="10" t="s">
        <v>12</v>
      </c>
      <c r="AX372" s="10" t="s">
        <v>24</v>
      </c>
      <c r="AY372" s="60" t="s">
        <v>76</v>
      </c>
    </row>
    <row r="373" spans="1:51" s="10" customFormat="1" ht="12">
      <c r="A373" s="181"/>
      <c r="B373" s="182"/>
      <c r="C373" s="181"/>
      <c r="D373" s="179" t="s">
        <v>87</v>
      </c>
      <c r="E373" s="183" t="s">
        <v>0</v>
      </c>
      <c r="F373" s="184" t="s">
        <v>489</v>
      </c>
      <c r="G373" s="181"/>
      <c r="H373" s="185">
        <v>0.201</v>
      </c>
      <c r="I373" s="61"/>
      <c r="J373" s="181"/>
      <c r="L373" s="59"/>
      <c r="M373" s="62"/>
      <c r="N373" s="63"/>
      <c r="O373" s="63"/>
      <c r="P373" s="63"/>
      <c r="Q373" s="63"/>
      <c r="R373" s="63"/>
      <c r="S373" s="63"/>
      <c r="T373" s="64"/>
      <c r="AT373" s="60" t="s">
        <v>87</v>
      </c>
      <c r="AU373" s="60" t="s">
        <v>29</v>
      </c>
      <c r="AV373" s="10" t="s">
        <v>29</v>
      </c>
      <c r="AW373" s="10" t="s">
        <v>12</v>
      </c>
      <c r="AX373" s="10" t="s">
        <v>24</v>
      </c>
      <c r="AY373" s="60" t="s">
        <v>76</v>
      </c>
    </row>
    <row r="374" spans="1:51" s="10" customFormat="1" ht="12">
      <c r="A374" s="181"/>
      <c r="B374" s="182"/>
      <c r="C374" s="181"/>
      <c r="D374" s="179" t="s">
        <v>87</v>
      </c>
      <c r="E374" s="183" t="s">
        <v>0</v>
      </c>
      <c r="F374" s="184" t="s">
        <v>490</v>
      </c>
      <c r="G374" s="181"/>
      <c r="H374" s="185">
        <v>1.075</v>
      </c>
      <c r="I374" s="61"/>
      <c r="J374" s="181"/>
      <c r="L374" s="59"/>
      <c r="M374" s="62"/>
      <c r="N374" s="63"/>
      <c r="O374" s="63"/>
      <c r="P374" s="63"/>
      <c r="Q374" s="63"/>
      <c r="R374" s="63"/>
      <c r="S374" s="63"/>
      <c r="T374" s="64"/>
      <c r="AT374" s="60" t="s">
        <v>87</v>
      </c>
      <c r="AU374" s="60" t="s">
        <v>29</v>
      </c>
      <c r="AV374" s="10" t="s">
        <v>29</v>
      </c>
      <c r="AW374" s="10" t="s">
        <v>12</v>
      </c>
      <c r="AX374" s="10" t="s">
        <v>24</v>
      </c>
      <c r="AY374" s="60" t="s">
        <v>76</v>
      </c>
    </row>
    <row r="375" spans="1:51" s="11" customFormat="1" ht="12">
      <c r="A375" s="186"/>
      <c r="B375" s="187"/>
      <c r="C375" s="186"/>
      <c r="D375" s="179" t="s">
        <v>87</v>
      </c>
      <c r="E375" s="188" t="s">
        <v>0</v>
      </c>
      <c r="F375" s="189" t="s">
        <v>99</v>
      </c>
      <c r="G375" s="186"/>
      <c r="H375" s="190">
        <v>2.918</v>
      </c>
      <c r="I375" s="67"/>
      <c r="J375" s="186"/>
      <c r="L375" s="65"/>
      <c r="M375" s="68"/>
      <c r="N375" s="69"/>
      <c r="O375" s="69"/>
      <c r="P375" s="69"/>
      <c r="Q375" s="69"/>
      <c r="R375" s="69"/>
      <c r="S375" s="69"/>
      <c r="T375" s="70"/>
      <c r="AT375" s="66" t="s">
        <v>87</v>
      </c>
      <c r="AU375" s="66" t="s">
        <v>29</v>
      </c>
      <c r="AV375" s="11" t="s">
        <v>83</v>
      </c>
      <c r="AW375" s="11" t="s">
        <v>12</v>
      </c>
      <c r="AX375" s="11" t="s">
        <v>28</v>
      </c>
      <c r="AY375" s="66" t="s">
        <v>76</v>
      </c>
    </row>
    <row r="376" spans="1:63" s="9" customFormat="1" ht="22.9" customHeight="1">
      <c r="A376" s="166"/>
      <c r="B376" s="167"/>
      <c r="C376" s="166"/>
      <c r="D376" s="168" t="s">
        <v>23</v>
      </c>
      <c r="E376" s="171" t="s">
        <v>83</v>
      </c>
      <c r="F376" s="171" t="s">
        <v>122</v>
      </c>
      <c r="G376" s="166"/>
      <c r="H376" s="166"/>
      <c r="I376" s="44"/>
      <c r="J376" s="172">
        <f>BK376</f>
        <v>0</v>
      </c>
      <c r="L376" s="42"/>
      <c r="M376" s="45"/>
      <c r="N376" s="46"/>
      <c r="O376" s="46"/>
      <c r="P376" s="47">
        <f>SUM(P377:P411)</f>
        <v>0</v>
      </c>
      <c r="Q376" s="46"/>
      <c r="R376" s="47">
        <f>SUM(R377:R411)</f>
        <v>2.5925221100000004</v>
      </c>
      <c r="S376" s="46"/>
      <c r="T376" s="48">
        <f>SUM(T377:T411)</f>
        <v>0</v>
      </c>
      <c r="AR376" s="43" t="s">
        <v>28</v>
      </c>
      <c r="AT376" s="49" t="s">
        <v>23</v>
      </c>
      <c r="AU376" s="49" t="s">
        <v>28</v>
      </c>
      <c r="AY376" s="43" t="s">
        <v>76</v>
      </c>
      <c r="BK376" s="50">
        <f>SUM(BK377:BK411)</f>
        <v>0</v>
      </c>
    </row>
    <row r="377" spans="1:65" s="1" customFormat="1" ht="16.5" customHeight="1">
      <c r="A377" s="96"/>
      <c r="B377" s="100"/>
      <c r="C377" s="173" t="s">
        <v>263</v>
      </c>
      <c r="D377" s="173" t="s">
        <v>78</v>
      </c>
      <c r="E377" s="174" t="s">
        <v>491</v>
      </c>
      <c r="F377" s="175" t="s">
        <v>492</v>
      </c>
      <c r="G377" s="176" t="s">
        <v>91</v>
      </c>
      <c r="H377" s="177">
        <v>0.154</v>
      </c>
      <c r="I377" s="52"/>
      <c r="J377" s="178">
        <f>ROUND(I377*H377,2)</f>
        <v>0</v>
      </c>
      <c r="K377" s="51" t="s">
        <v>82</v>
      </c>
      <c r="L377" s="14"/>
      <c r="M377" s="53" t="s">
        <v>0</v>
      </c>
      <c r="N377" s="54" t="s">
        <v>15</v>
      </c>
      <c r="O377" s="18"/>
      <c r="P377" s="55">
        <f>O377*H377</f>
        <v>0</v>
      </c>
      <c r="Q377" s="55">
        <v>2.45343</v>
      </c>
      <c r="R377" s="55">
        <f>Q377*H377</f>
        <v>0.37782822</v>
      </c>
      <c r="S377" s="55">
        <v>0</v>
      </c>
      <c r="T377" s="56">
        <f>S377*H377</f>
        <v>0</v>
      </c>
      <c r="AR377" s="13" t="s">
        <v>83</v>
      </c>
      <c r="AT377" s="13" t="s">
        <v>78</v>
      </c>
      <c r="AU377" s="13" t="s">
        <v>29</v>
      </c>
      <c r="AY377" s="13" t="s">
        <v>76</v>
      </c>
      <c r="BE377" s="57">
        <f>IF(N377="základní",J377,0)</f>
        <v>0</v>
      </c>
      <c r="BF377" s="57">
        <f>IF(N377="snížená",J377,0)</f>
        <v>0</v>
      </c>
      <c r="BG377" s="57">
        <f>IF(N377="zákl. přenesená",J377,0)</f>
        <v>0</v>
      </c>
      <c r="BH377" s="57">
        <f>IF(N377="sníž. přenesená",J377,0)</f>
        <v>0</v>
      </c>
      <c r="BI377" s="57">
        <f>IF(N377="nulová",J377,0)</f>
        <v>0</v>
      </c>
      <c r="BJ377" s="13" t="s">
        <v>28</v>
      </c>
      <c r="BK377" s="57">
        <f>ROUND(I377*H377,2)</f>
        <v>0</v>
      </c>
      <c r="BL377" s="13" t="s">
        <v>83</v>
      </c>
      <c r="BM377" s="13" t="s">
        <v>493</v>
      </c>
    </row>
    <row r="378" spans="1:47" s="1" customFormat="1" ht="19.5">
      <c r="A378" s="96"/>
      <c r="B378" s="100"/>
      <c r="C378" s="96"/>
      <c r="D378" s="179" t="s">
        <v>85</v>
      </c>
      <c r="E378" s="96"/>
      <c r="F378" s="180" t="s">
        <v>494</v>
      </c>
      <c r="G378" s="96"/>
      <c r="H378" s="96"/>
      <c r="I378" s="26"/>
      <c r="J378" s="96"/>
      <c r="L378" s="14"/>
      <c r="M378" s="58"/>
      <c r="N378" s="18"/>
      <c r="O378" s="18"/>
      <c r="P378" s="18"/>
      <c r="Q378" s="18"/>
      <c r="R378" s="18"/>
      <c r="S378" s="18"/>
      <c r="T378" s="19"/>
      <c r="AT378" s="13" t="s">
        <v>85</v>
      </c>
      <c r="AU378" s="13" t="s">
        <v>29</v>
      </c>
    </row>
    <row r="379" spans="1:51" s="10" customFormat="1" ht="12">
      <c r="A379" s="181"/>
      <c r="B379" s="182"/>
      <c r="C379" s="181"/>
      <c r="D379" s="179" t="s">
        <v>87</v>
      </c>
      <c r="E379" s="183" t="s">
        <v>0</v>
      </c>
      <c r="F379" s="184" t="s">
        <v>495</v>
      </c>
      <c r="G379" s="181"/>
      <c r="H379" s="185">
        <v>0.154</v>
      </c>
      <c r="I379" s="61"/>
      <c r="J379" s="181"/>
      <c r="L379" s="59"/>
      <c r="M379" s="62"/>
      <c r="N379" s="63"/>
      <c r="O379" s="63"/>
      <c r="P379" s="63"/>
      <c r="Q379" s="63"/>
      <c r="R379" s="63"/>
      <c r="S379" s="63"/>
      <c r="T379" s="64"/>
      <c r="AT379" s="60" t="s">
        <v>87</v>
      </c>
      <c r="AU379" s="60" t="s">
        <v>29</v>
      </c>
      <c r="AV379" s="10" t="s">
        <v>29</v>
      </c>
      <c r="AW379" s="10" t="s">
        <v>12</v>
      </c>
      <c r="AX379" s="10" t="s">
        <v>28</v>
      </c>
      <c r="AY379" s="60" t="s">
        <v>76</v>
      </c>
    </row>
    <row r="380" spans="1:65" s="1" customFormat="1" ht="16.5" customHeight="1">
      <c r="A380" s="96"/>
      <c r="B380" s="100"/>
      <c r="C380" s="173" t="s">
        <v>270</v>
      </c>
      <c r="D380" s="173" t="s">
        <v>78</v>
      </c>
      <c r="E380" s="174" t="s">
        <v>496</v>
      </c>
      <c r="F380" s="175" t="s">
        <v>497</v>
      </c>
      <c r="G380" s="176" t="s">
        <v>81</v>
      </c>
      <c r="H380" s="177">
        <v>0.77</v>
      </c>
      <c r="I380" s="52"/>
      <c r="J380" s="178">
        <f>ROUND(I380*H380,2)</f>
        <v>0</v>
      </c>
      <c r="K380" s="51" t="s">
        <v>82</v>
      </c>
      <c r="L380" s="14"/>
      <c r="M380" s="53" t="s">
        <v>0</v>
      </c>
      <c r="N380" s="54" t="s">
        <v>15</v>
      </c>
      <c r="O380" s="18"/>
      <c r="P380" s="55">
        <f>O380*H380</f>
        <v>0</v>
      </c>
      <c r="Q380" s="55">
        <v>0.00215</v>
      </c>
      <c r="R380" s="55">
        <f>Q380*H380</f>
        <v>0.0016555</v>
      </c>
      <c r="S380" s="55">
        <v>0</v>
      </c>
      <c r="T380" s="56">
        <f>S380*H380</f>
        <v>0</v>
      </c>
      <c r="AR380" s="13" t="s">
        <v>83</v>
      </c>
      <c r="AT380" s="13" t="s">
        <v>78</v>
      </c>
      <c r="AU380" s="13" t="s">
        <v>29</v>
      </c>
      <c r="AY380" s="13" t="s">
        <v>76</v>
      </c>
      <c r="BE380" s="57">
        <f>IF(N380="základní",J380,0)</f>
        <v>0</v>
      </c>
      <c r="BF380" s="57">
        <f>IF(N380="snížená",J380,0)</f>
        <v>0</v>
      </c>
      <c r="BG380" s="57">
        <f>IF(N380="zákl. přenesená",J380,0)</f>
        <v>0</v>
      </c>
      <c r="BH380" s="57">
        <f>IF(N380="sníž. přenesená",J380,0)</f>
        <v>0</v>
      </c>
      <c r="BI380" s="57">
        <f>IF(N380="nulová",J380,0)</f>
        <v>0</v>
      </c>
      <c r="BJ380" s="13" t="s">
        <v>28</v>
      </c>
      <c r="BK380" s="57">
        <f>ROUND(I380*H380,2)</f>
        <v>0</v>
      </c>
      <c r="BL380" s="13" t="s">
        <v>83</v>
      </c>
      <c r="BM380" s="13" t="s">
        <v>498</v>
      </c>
    </row>
    <row r="381" spans="1:47" s="1" customFormat="1" ht="19.5">
      <c r="A381" s="96"/>
      <c r="B381" s="100"/>
      <c r="C381" s="96"/>
      <c r="D381" s="179" t="s">
        <v>85</v>
      </c>
      <c r="E381" s="96"/>
      <c r="F381" s="180" t="s">
        <v>499</v>
      </c>
      <c r="G381" s="96"/>
      <c r="H381" s="96"/>
      <c r="I381" s="26"/>
      <c r="J381" s="96"/>
      <c r="L381" s="14"/>
      <c r="M381" s="58"/>
      <c r="N381" s="18"/>
      <c r="O381" s="18"/>
      <c r="P381" s="18"/>
      <c r="Q381" s="18"/>
      <c r="R381" s="18"/>
      <c r="S381" s="18"/>
      <c r="T381" s="19"/>
      <c r="AT381" s="13" t="s">
        <v>85</v>
      </c>
      <c r="AU381" s="13" t="s">
        <v>29</v>
      </c>
    </row>
    <row r="382" spans="1:51" s="10" customFormat="1" ht="12">
      <c r="A382" s="181"/>
      <c r="B382" s="182"/>
      <c r="C382" s="181"/>
      <c r="D382" s="179" t="s">
        <v>87</v>
      </c>
      <c r="E382" s="183" t="s">
        <v>0</v>
      </c>
      <c r="F382" s="184" t="s">
        <v>500</v>
      </c>
      <c r="G382" s="181"/>
      <c r="H382" s="185">
        <v>0.77</v>
      </c>
      <c r="I382" s="61"/>
      <c r="J382" s="181"/>
      <c r="L382" s="59"/>
      <c r="M382" s="62"/>
      <c r="N382" s="63"/>
      <c r="O382" s="63"/>
      <c r="P382" s="63"/>
      <c r="Q382" s="63"/>
      <c r="R382" s="63"/>
      <c r="S382" s="63"/>
      <c r="T382" s="64"/>
      <c r="AT382" s="60" t="s">
        <v>87</v>
      </c>
      <c r="AU382" s="60" t="s">
        <v>29</v>
      </c>
      <c r="AV382" s="10" t="s">
        <v>29</v>
      </c>
      <c r="AW382" s="10" t="s">
        <v>12</v>
      </c>
      <c r="AX382" s="10" t="s">
        <v>28</v>
      </c>
      <c r="AY382" s="60" t="s">
        <v>76</v>
      </c>
    </row>
    <row r="383" spans="1:65" s="1" customFormat="1" ht="16.5" customHeight="1">
      <c r="A383" s="96"/>
      <c r="B383" s="100"/>
      <c r="C383" s="173" t="s">
        <v>276</v>
      </c>
      <c r="D383" s="173" t="s">
        <v>78</v>
      </c>
      <c r="E383" s="174" t="s">
        <v>501</v>
      </c>
      <c r="F383" s="175" t="s">
        <v>502</v>
      </c>
      <c r="G383" s="176" t="s">
        <v>81</v>
      </c>
      <c r="H383" s="177">
        <v>0.77</v>
      </c>
      <c r="I383" s="52"/>
      <c r="J383" s="178">
        <f>ROUND(I383*H383,2)</f>
        <v>0</v>
      </c>
      <c r="K383" s="51" t="s">
        <v>82</v>
      </c>
      <c r="L383" s="14"/>
      <c r="M383" s="53" t="s">
        <v>0</v>
      </c>
      <c r="N383" s="54" t="s">
        <v>15</v>
      </c>
      <c r="O383" s="18"/>
      <c r="P383" s="55">
        <f>O383*H383</f>
        <v>0</v>
      </c>
      <c r="Q383" s="55">
        <v>0</v>
      </c>
      <c r="R383" s="55">
        <f>Q383*H383</f>
        <v>0</v>
      </c>
      <c r="S383" s="55">
        <v>0</v>
      </c>
      <c r="T383" s="56">
        <f>S383*H383</f>
        <v>0</v>
      </c>
      <c r="AR383" s="13" t="s">
        <v>83</v>
      </c>
      <c r="AT383" s="13" t="s">
        <v>78</v>
      </c>
      <c r="AU383" s="13" t="s">
        <v>29</v>
      </c>
      <c r="AY383" s="13" t="s">
        <v>76</v>
      </c>
      <c r="BE383" s="57">
        <f>IF(N383="základní",J383,0)</f>
        <v>0</v>
      </c>
      <c r="BF383" s="57">
        <f>IF(N383="snížená",J383,0)</f>
        <v>0</v>
      </c>
      <c r="BG383" s="57">
        <f>IF(N383="zákl. přenesená",J383,0)</f>
        <v>0</v>
      </c>
      <c r="BH383" s="57">
        <f>IF(N383="sníž. přenesená",J383,0)</f>
        <v>0</v>
      </c>
      <c r="BI383" s="57">
        <f>IF(N383="nulová",J383,0)</f>
        <v>0</v>
      </c>
      <c r="BJ383" s="13" t="s">
        <v>28</v>
      </c>
      <c r="BK383" s="57">
        <f>ROUND(I383*H383,2)</f>
        <v>0</v>
      </c>
      <c r="BL383" s="13" t="s">
        <v>83</v>
      </c>
      <c r="BM383" s="13" t="s">
        <v>503</v>
      </c>
    </row>
    <row r="384" spans="1:47" s="1" customFormat="1" ht="19.5">
      <c r="A384" s="96"/>
      <c r="B384" s="100"/>
      <c r="C384" s="96"/>
      <c r="D384" s="179" t="s">
        <v>85</v>
      </c>
      <c r="E384" s="96"/>
      <c r="F384" s="180" t="s">
        <v>504</v>
      </c>
      <c r="G384" s="96"/>
      <c r="H384" s="96"/>
      <c r="I384" s="26"/>
      <c r="J384" s="96"/>
      <c r="L384" s="14"/>
      <c r="M384" s="58"/>
      <c r="N384" s="18"/>
      <c r="O384" s="18"/>
      <c r="P384" s="18"/>
      <c r="Q384" s="18"/>
      <c r="R384" s="18"/>
      <c r="S384" s="18"/>
      <c r="T384" s="19"/>
      <c r="AT384" s="13" t="s">
        <v>85</v>
      </c>
      <c r="AU384" s="13" t="s">
        <v>29</v>
      </c>
    </row>
    <row r="385" spans="1:65" s="1" customFormat="1" ht="16.5" customHeight="1">
      <c r="A385" s="96"/>
      <c r="B385" s="100"/>
      <c r="C385" s="173" t="s">
        <v>284</v>
      </c>
      <c r="D385" s="173" t="s">
        <v>78</v>
      </c>
      <c r="E385" s="174" t="s">
        <v>505</v>
      </c>
      <c r="F385" s="175" t="s">
        <v>506</v>
      </c>
      <c r="G385" s="176" t="s">
        <v>81</v>
      </c>
      <c r="H385" s="177">
        <v>0.77</v>
      </c>
      <c r="I385" s="52"/>
      <c r="J385" s="178">
        <f>ROUND(I385*H385,2)</f>
        <v>0</v>
      </c>
      <c r="K385" s="51" t="s">
        <v>82</v>
      </c>
      <c r="L385" s="14"/>
      <c r="M385" s="53" t="s">
        <v>0</v>
      </c>
      <c r="N385" s="54" t="s">
        <v>15</v>
      </c>
      <c r="O385" s="18"/>
      <c r="P385" s="55">
        <f>O385*H385</f>
        <v>0</v>
      </c>
      <c r="Q385" s="55">
        <v>0.0031</v>
      </c>
      <c r="R385" s="55">
        <f>Q385*H385</f>
        <v>0.002387</v>
      </c>
      <c r="S385" s="55">
        <v>0</v>
      </c>
      <c r="T385" s="56">
        <f>S385*H385</f>
        <v>0</v>
      </c>
      <c r="AR385" s="13" t="s">
        <v>83</v>
      </c>
      <c r="AT385" s="13" t="s">
        <v>78</v>
      </c>
      <c r="AU385" s="13" t="s">
        <v>29</v>
      </c>
      <c r="AY385" s="13" t="s">
        <v>76</v>
      </c>
      <c r="BE385" s="57">
        <f>IF(N385="základní",J385,0)</f>
        <v>0</v>
      </c>
      <c r="BF385" s="57">
        <f>IF(N385="snížená",J385,0)</f>
        <v>0</v>
      </c>
      <c r="BG385" s="57">
        <f>IF(N385="zákl. přenesená",J385,0)</f>
        <v>0</v>
      </c>
      <c r="BH385" s="57">
        <f>IF(N385="sníž. přenesená",J385,0)</f>
        <v>0</v>
      </c>
      <c r="BI385" s="57">
        <f>IF(N385="nulová",J385,0)</f>
        <v>0</v>
      </c>
      <c r="BJ385" s="13" t="s">
        <v>28</v>
      </c>
      <c r="BK385" s="57">
        <f>ROUND(I385*H385,2)</f>
        <v>0</v>
      </c>
      <c r="BL385" s="13" t="s">
        <v>83</v>
      </c>
      <c r="BM385" s="13" t="s">
        <v>507</v>
      </c>
    </row>
    <row r="386" spans="1:47" s="1" customFormat="1" ht="19.5">
      <c r="A386" s="96"/>
      <c r="B386" s="100"/>
      <c r="C386" s="96"/>
      <c r="D386" s="179" t="s">
        <v>85</v>
      </c>
      <c r="E386" s="96"/>
      <c r="F386" s="180" t="s">
        <v>508</v>
      </c>
      <c r="G386" s="96"/>
      <c r="H386" s="96"/>
      <c r="I386" s="26"/>
      <c r="J386" s="96"/>
      <c r="L386" s="14"/>
      <c r="M386" s="58"/>
      <c r="N386" s="18"/>
      <c r="O386" s="18"/>
      <c r="P386" s="18"/>
      <c r="Q386" s="18"/>
      <c r="R386" s="18"/>
      <c r="S386" s="18"/>
      <c r="T386" s="19"/>
      <c r="AT386" s="13" t="s">
        <v>85</v>
      </c>
      <c r="AU386" s="13" t="s">
        <v>29</v>
      </c>
    </row>
    <row r="387" spans="1:65" s="1" customFormat="1" ht="16.5" customHeight="1">
      <c r="A387" s="96"/>
      <c r="B387" s="100"/>
      <c r="C387" s="173" t="s">
        <v>289</v>
      </c>
      <c r="D387" s="173" t="s">
        <v>78</v>
      </c>
      <c r="E387" s="174" t="s">
        <v>509</v>
      </c>
      <c r="F387" s="175" t="s">
        <v>510</v>
      </c>
      <c r="G387" s="176" t="s">
        <v>81</v>
      </c>
      <c r="H387" s="177">
        <v>0.77</v>
      </c>
      <c r="I387" s="52"/>
      <c r="J387" s="178">
        <f>ROUND(I387*H387,2)</f>
        <v>0</v>
      </c>
      <c r="K387" s="51" t="s">
        <v>82</v>
      </c>
      <c r="L387" s="14"/>
      <c r="M387" s="53" t="s">
        <v>0</v>
      </c>
      <c r="N387" s="54" t="s">
        <v>15</v>
      </c>
      <c r="O387" s="18"/>
      <c r="P387" s="55">
        <f>O387*H387</f>
        <v>0</v>
      </c>
      <c r="Q387" s="55">
        <v>0</v>
      </c>
      <c r="R387" s="55">
        <f>Q387*H387</f>
        <v>0</v>
      </c>
      <c r="S387" s="55">
        <v>0</v>
      </c>
      <c r="T387" s="56">
        <f>S387*H387</f>
        <v>0</v>
      </c>
      <c r="AR387" s="13" t="s">
        <v>83</v>
      </c>
      <c r="AT387" s="13" t="s">
        <v>78</v>
      </c>
      <c r="AU387" s="13" t="s">
        <v>29</v>
      </c>
      <c r="AY387" s="13" t="s">
        <v>76</v>
      </c>
      <c r="BE387" s="57">
        <f>IF(N387="základní",J387,0)</f>
        <v>0</v>
      </c>
      <c r="BF387" s="57">
        <f>IF(N387="snížená",J387,0)</f>
        <v>0</v>
      </c>
      <c r="BG387" s="57">
        <f>IF(N387="zákl. přenesená",J387,0)</f>
        <v>0</v>
      </c>
      <c r="BH387" s="57">
        <f>IF(N387="sníž. přenesená",J387,0)</f>
        <v>0</v>
      </c>
      <c r="BI387" s="57">
        <f>IF(N387="nulová",J387,0)</f>
        <v>0</v>
      </c>
      <c r="BJ387" s="13" t="s">
        <v>28</v>
      </c>
      <c r="BK387" s="57">
        <f>ROUND(I387*H387,2)</f>
        <v>0</v>
      </c>
      <c r="BL387" s="13" t="s">
        <v>83</v>
      </c>
      <c r="BM387" s="13" t="s">
        <v>511</v>
      </c>
    </row>
    <row r="388" spans="1:47" s="1" customFormat="1" ht="19.5">
      <c r="A388" s="96"/>
      <c r="B388" s="100"/>
      <c r="C388" s="96"/>
      <c r="D388" s="179" t="s">
        <v>85</v>
      </c>
      <c r="E388" s="96"/>
      <c r="F388" s="180" t="s">
        <v>512</v>
      </c>
      <c r="G388" s="96"/>
      <c r="H388" s="96"/>
      <c r="I388" s="26"/>
      <c r="J388" s="96"/>
      <c r="L388" s="14"/>
      <c r="M388" s="58"/>
      <c r="N388" s="18"/>
      <c r="O388" s="18"/>
      <c r="P388" s="18"/>
      <c r="Q388" s="18"/>
      <c r="R388" s="18"/>
      <c r="S388" s="18"/>
      <c r="T388" s="19"/>
      <c r="AT388" s="13" t="s">
        <v>85</v>
      </c>
      <c r="AU388" s="13" t="s">
        <v>29</v>
      </c>
    </row>
    <row r="389" spans="1:65" s="1" customFormat="1" ht="16.5" customHeight="1">
      <c r="A389" s="96"/>
      <c r="B389" s="100"/>
      <c r="C389" s="173" t="s">
        <v>294</v>
      </c>
      <c r="D389" s="173" t="s">
        <v>78</v>
      </c>
      <c r="E389" s="174" t="s">
        <v>513</v>
      </c>
      <c r="F389" s="175" t="s">
        <v>514</v>
      </c>
      <c r="G389" s="176" t="s">
        <v>199</v>
      </c>
      <c r="H389" s="177">
        <v>0.004</v>
      </c>
      <c r="I389" s="52"/>
      <c r="J389" s="178">
        <f>ROUND(I389*H389,2)</f>
        <v>0</v>
      </c>
      <c r="K389" s="51" t="s">
        <v>82</v>
      </c>
      <c r="L389" s="14"/>
      <c r="M389" s="53" t="s">
        <v>0</v>
      </c>
      <c r="N389" s="54" t="s">
        <v>15</v>
      </c>
      <c r="O389" s="18"/>
      <c r="P389" s="55">
        <f>O389*H389</f>
        <v>0</v>
      </c>
      <c r="Q389" s="55">
        <v>1.04966</v>
      </c>
      <c r="R389" s="55">
        <f>Q389*H389</f>
        <v>0.00419864</v>
      </c>
      <c r="S389" s="55">
        <v>0</v>
      </c>
      <c r="T389" s="56">
        <f>S389*H389</f>
        <v>0</v>
      </c>
      <c r="AR389" s="13" t="s">
        <v>83</v>
      </c>
      <c r="AT389" s="13" t="s">
        <v>78</v>
      </c>
      <c r="AU389" s="13" t="s">
        <v>29</v>
      </c>
      <c r="AY389" s="13" t="s">
        <v>76</v>
      </c>
      <c r="BE389" s="57">
        <f>IF(N389="základní",J389,0)</f>
        <v>0</v>
      </c>
      <c r="BF389" s="57">
        <f>IF(N389="snížená",J389,0)</f>
        <v>0</v>
      </c>
      <c r="BG389" s="57">
        <f>IF(N389="zákl. přenesená",J389,0)</f>
        <v>0</v>
      </c>
      <c r="BH389" s="57">
        <f>IF(N389="sníž. přenesená",J389,0)</f>
        <v>0</v>
      </c>
      <c r="BI389" s="57">
        <f>IF(N389="nulová",J389,0)</f>
        <v>0</v>
      </c>
      <c r="BJ389" s="13" t="s">
        <v>28</v>
      </c>
      <c r="BK389" s="57">
        <f>ROUND(I389*H389,2)</f>
        <v>0</v>
      </c>
      <c r="BL389" s="13" t="s">
        <v>83</v>
      </c>
      <c r="BM389" s="13" t="s">
        <v>515</v>
      </c>
    </row>
    <row r="390" spans="1:47" s="1" customFormat="1" ht="19.5">
      <c r="A390" s="96"/>
      <c r="B390" s="100"/>
      <c r="C390" s="96"/>
      <c r="D390" s="179" t="s">
        <v>85</v>
      </c>
      <c r="E390" s="96"/>
      <c r="F390" s="180" t="s">
        <v>516</v>
      </c>
      <c r="G390" s="96"/>
      <c r="H390" s="96"/>
      <c r="I390" s="26"/>
      <c r="J390" s="96"/>
      <c r="L390" s="14"/>
      <c r="M390" s="58"/>
      <c r="N390" s="18"/>
      <c r="O390" s="18"/>
      <c r="P390" s="18"/>
      <c r="Q390" s="18"/>
      <c r="R390" s="18"/>
      <c r="S390" s="18"/>
      <c r="T390" s="19"/>
      <c r="AT390" s="13" t="s">
        <v>85</v>
      </c>
      <c r="AU390" s="13" t="s">
        <v>29</v>
      </c>
    </row>
    <row r="391" spans="1:51" s="10" customFormat="1" ht="12">
      <c r="A391" s="181"/>
      <c r="B391" s="182"/>
      <c r="C391" s="181"/>
      <c r="D391" s="179" t="s">
        <v>87</v>
      </c>
      <c r="E391" s="183" t="s">
        <v>0</v>
      </c>
      <c r="F391" s="184" t="s">
        <v>517</v>
      </c>
      <c r="G391" s="181"/>
      <c r="H391" s="185">
        <v>0.004</v>
      </c>
      <c r="I391" s="61"/>
      <c r="J391" s="181"/>
      <c r="L391" s="59"/>
      <c r="M391" s="62"/>
      <c r="N391" s="63"/>
      <c r="O391" s="63"/>
      <c r="P391" s="63"/>
      <c r="Q391" s="63"/>
      <c r="R391" s="63"/>
      <c r="S391" s="63"/>
      <c r="T391" s="64"/>
      <c r="AT391" s="60" t="s">
        <v>87</v>
      </c>
      <c r="AU391" s="60" t="s">
        <v>29</v>
      </c>
      <c r="AV391" s="10" t="s">
        <v>29</v>
      </c>
      <c r="AW391" s="10" t="s">
        <v>12</v>
      </c>
      <c r="AX391" s="10" t="s">
        <v>28</v>
      </c>
      <c r="AY391" s="60" t="s">
        <v>76</v>
      </c>
    </row>
    <row r="392" spans="1:65" s="1" customFormat="1" ht="16.5" customHeight="1">
      <c r="A392" s="96"/>
      <c r="B392" s="100"/>
      <c r="C392" s="173" t="s">
        <v>300</v>
      </c>
      <c r="D392" s="173" t="s">
        <v>78</v>
      </c>
      <c r="E392" s="174" t="s">
        <v>518</v>
      </c>
      <c r="F392" s="175" t="s">
        <v>519</v>
      </c>
      <c r="G392" s="176" t="s">
        <v>91</v>
      </c>
      <c r="H392" s="177">
        <v>0.788</v>
      </c>
      <c r="I392" s="52"/>
      <c r="J392" s="178">
        <f>ROUND(I392*H392,2)</f>
        <v>0</v>
      </c>
      <c r="K392" s="51" t="s">
        <v>82</v>
      </c>
      <c r="L392" s="14"/>
      <c r="M392" s="53" t="s">
        <v>0</v>
      </c>
      <c r="N392" s="54" t="s">
        <v>15</v>
      </c>
      <c r="O392" s="18"/>
      <c r="P392" s="55">
        <f>O392*H392</f>
        <v>0</v>
      </c>
      <c r="Q392" s="55">
        <v>2.4534</v>
      </c>
      <c r="R392" s="55">
        <f>Q392*H392</f>
        <v>1.9332791999999999</v>
      </c>
      <c r="S392" s="55">
        <v>0</v>
      </c>
      <c r="T392" s="56">
        <f>S392*H392</f>
        <v>0</v>
      </c>
      <c r="AR392" s="13" t="s">
        <v>83</v>
      </c>
      <c r="AT392" s="13" t="s">
        <v>78</v>
      </c>
      <c r="AU392" s="13" t="s">
        <v>29</v>
      </c>
      <c r="AY392" s="13" t="s">
        <v>76</v>
      </c>
      <c r="BE392" s="57">
        <f>IF(N392="základní",J392,0)</f>
        <v>0</v>
      </c>
      <c r="BF392" s="57">
        <f>IF(N392="snížená",J392,0)</f>
        <v>0</v>
      </c>
      <c r="BG392" s="57">
        <f>IF(N392="zákl. přenesená",J392,0)</f>
        <v>0</v>
      </c>
      <c r="BH392" s="57">
        <f>IF(N392="sníž. přenesená",J392,0)</f>
        <v>0</v>
      </c>
      <c r="BI392" s="57">
        <f>IF(N392="nulová",J392,0)</f>
        <v>0</v>
      </c>
      <c r="BJ392" s="13" t="s">
        <v>28</v>
      </c>
      <c r="BK392" s="57">
        <f>ROUND(I392*H392,2)</f>
        <v>0</v>
      </c>
      <c r="BL392" s="13" t="s">
        <v>83</v>
      </c>
      <c r="BM392" s="13" t="s">
        <v>520</v>
      </c>
    </row>
    <row r="393" spans="1:47" s="1" customFormat="1" ht="12">
      <c r="A393" s="96"/>
      <c r="B393" s="100"/>
      <c r="C393" s="96"/>
      <c r="D393" s="179" t="s">
        <v>85</v>
      </c>
      <c r="E393" s="96"/>
      <c r="F393" s="180" t="s">
        <v>521</v>
      </c>
      <c r="G393" s="96"/>
      <c r="H393" s="96"/>
      <c r="I393" s="26"/>
      <c r="J393" s="96"/>
      <c r="L393" s="14"/>
      <c r="M393" s="58"/>
      <c r="N393" s="18"/>
      <c r="O393" s="18"/>
      <c r="P393" s="18"/>
      <c r="Q393" s="18"/>
      <c r="R393" s="18"/>
      <c r="S393" s="18"/>
      <c r="T393" s="19"/>
      <c r="AT393" s="13" t="s">
        <v>85</v>
      </c>
      <c r="AU393" s="13" t="s">
        <v>29</v>
      </c>
    </row>
    <row r="394" spans="1:51" s="10" customFormat="1" ht="12">
      <c r="A394" s="181"/>
      <c r="B394" s="182"/>
      <c r="C394" s="181"/>
      <c r="D394" s="179" t="s">
        <v>87</v>
      </c>
      <c r="E394" s="183" t="s">
        <v>0</v>
      </c>
      <c r="F394" s="184" t="s">
        <v>522</v>
      </c>
      <c r="G394" s="181"/>
      <c r="H394" s="185">
        <v>0.788</v>
      </c>
      <c r="I394" s="61"/>
      <c r="J394" s="181"/>
      <c r="L394" s="59"/>
      <c r="M394" s="62"/>
      <c r="N394" s="63"/>
      <c r="O394" s="63"/>
      <c r="P394" s="63"/>
      <c r="Q394" s="63"/>
      <c r="R394" s="63"/>
      <c r="S394" s="63"/>
      <c r="T394" s="64"/>
      <c r="AT394" s="60" t="s">
        <v>87</v>
      </c>
      <c r="AU394" s="60" t="s">
        <v>29</v>
      </c>
      <c r="AV394" s="10" t="s">
        <v>29</v>
      </c>
      <c r="AW394" s="10" t="s">
        <v>12</v>
      </c>
      <c r="AX394" s="10" t="s">
        <v>28</v>
      </c>
      <c r="AY394" s="60" t="s">
        <v>76</v>
      </c>
    </row>
    <row r="395" spans="1:65" s="1" customFormat="1" ht="16.5" customHeight="1">
      <c r="A395" s="96"/>
      <c r="B395" s="100"/>
      <c r="C395" s="173" t="s">
        <v>309</v>
      </c>
      <c r="D395" s="173" t="s">
        <v>78</v>
      </c>
      <c r="E395" s="174" t="s">
        <v>523</v>
      </c>
      <c r="F395" s="175" t="s">
        <v>524</v>
      </c>
      <c r="G395" s="176" t="s">
        <v>81</v>
      </c>
      <c r="H395" s="177">
        <v>6.3</v>
      </c>
      <c r="I395" s="52"/>
      <c r="J395" s="178">
        <f>ROUND(I395*H395,2)</f>
        <v>0</v>
      </c>
      <c r="K395" s="51" t="s">
        <v>82</v>
      </c>
      <c r="L395" s="14"/>
      <c r="M395" s="53" t="s">
        <v>0</v>
      </c>
      <c r="N395" s="54" t="s">
        <v>15</v>
      </c>
      <c r="O395" s="18"/>
      <c r="P395" s="55">
        <f>O395*H395</f>
        <v>0</v>
      </c>
      <c r="Q395" s="55">
        <v>0.00519</v>
      </c>
      <c r="R395" s="55">
        <f>Q395*H395</f>
        <v>0.032697</v>
      </c>
      <c r="S395" s="55">
        <v>0</v>
      </c>
      <c r="T395" s="56">
        <f>S395*H395</f>
        <v>0</v>
      </c>
      <c r="AR395" s="13" t="s">
        <v>83</v>
      </c>
      <c r="AT395" s="13" t="s">
        <v>78</v>
      </c>
      <c r="AU395" s="13" t="s">
        <v>29</v>
      </c>
      <c r="AY395" s="13" t="s">
        <v>76</v>
      </c>
      <c r="BE395" s="57">
        <f>IF(N395="základní",J395,0)</f>
        <v>0</v>
      </c>
      <c r="BF395" s="57">
        <f>IF(N395="snížená",J395,0)</f>
        <v>0</v>
      </c>
      <c r="BG395" s="57">
        <f>IF(N395="zákl. přenesená",J395,0)</f>
        <v>0</v>
      </c>
      <c r="BH395" s="57">
        <f>IF(N395="sníž. přenesená",J395,0)</f>
        <v>0</v>
      </c>
      <c r="BI395" s="57">
        <f>IF(N395="nulová",J395,0)</f>
        <v>0</v>
      </c>
      <c r="BJ395" s="13" t="s">
        <v>28</v>
      </c>
      <c r="BK395" s="57">
        <f>ROUND(I395*H395,2)</f>
        <v>0</v>
      </c>
      <c r="BL395" s="13" t="s">
        <v>83</v>
      </c>
      <c r="BM395" s="13" t="s">
        <v>525</v>
      </c>
    </row>
    <row r="396" spans="1:47" s="1" customFormat="1" ht="12">
      <c r="A396" s="96"/>
      <c r="B396" s="100"/>
      <c r="C396" s="96"/>
      <c r="D396" s="179" t="s">
        <v>85</v>
      </c>
      <c r="E396" s="96"/>
      <c r="F396" s="180" t="s">
        <v>526</v>
      </c>
      <c r="G396" s="96"/>
      <c r="H396" s="96"/>
      <c r="I396" s="26"/>
      <c r="J396" s="96"/>
      <c r="L396" s="14"/>
      <c r="M396" s="58"/>
      <c r="N396" s="18"/>
      <c r="O396" s="18"/>
      <c r="P396" s="18"/>
      <c r="Q396" s="18"/>
      <c r="R396" s="18"/>
      <c r="S396" s="18"/>
      <c r="T396" s="19"/>
      <c r="AT396" s="13" t="s">
        <v>85</v>
      </c>
      <c r="AU396" s="13" t="s">
        <v>29</v>
      </c>
    </row>
    <row r="397" spans="1:51" s="10" customFormat="1" ht="12">
      <c r="A397" s="181"/>
      <c r="B397" s="182"/>
      <c r="C397" s="181"/>
      <c r="D397" s="179" t="s">
        <v>87</v>
      </c>
      <c r="E397" s="183" t="s">
        <v>0</v>
      </c>
      <c r="F397" s="184" t="s">
        <v>527</v>
      </c>
      <c r="G397" s="181"/>
      <c r="H397" s="185">
        <v>6.3</v>
      </c>
      <c r="I397" s="61"/>
      <c r="J397" s="181"/>
      <c r="L397" s="59"/>
      <c r="M397" s="62"/>
      <c r="N397" s="63"/>
      <c r="O397" s="63"/>
      <c r="P397" s="63"/>
      <c r="Q397" s="63"/>
      <c r="R397" s="63"/>
      <c r="S397" s="63"/>
      <c r="T397" s="64"/>
      <c r="AT397" s="60" t="s">
        <v>87</v>
      </c>
      <c r="AU397" s="60" t="s">
        <v>29</v>
      </c>
      <c r="AV397" s="10" t="s">
        <v>29</v>
      </c>
      <c r="AW397" s="10" t="s">
        <v>12</v>
      </c>
      <c r="AX397" s="10" t="s">
        <v>28</v>
      </c>
      <c r="AY397" s="60" t="s">
        <v>76</v>
      </c>
    </row>
    <row r="398" spans="1:65" s="1" customFormat="1" ht="16.5" customHeight="1">
      <c r="A398" s="96"/>
      <c r="B398" s="100"/>
      <c r="C398" s="173" t="s">
        <v>528</v>
      </c>
      <c r="D398" s="173" t="s">
        <v>78</v>
      </c>
      <c r="E398" s="174" t="s">
        <v>529</v>
      </c>
      <c r="F398" s="175" t="s">
        <v>530</v>
      </c>
      <c r="G398" s="176" t="s">
        <v>81</v>
      </c>
      <c r="H398" s="177">
        <v>6.3</v>
      </c>
      <c r="I398" s="52"/>
      <c r="J398" s="178">
        <f>ROUND(I398*H398,2)</f>
        <v>0</v>
      </c>
      <c r="K398" s="51" t="s">
        <v>82</v>
      </c>
      <c r="L398" s="14"/>
      <c r="M398" s="53" t="s">
        <v>0</v>
      </c>
      <c r="N398" s="54" t="s">
        <v>15</v>
      </c>
      <c r="O398" s="18"/>
      <c r="P398" s="55">
        <f>O398*H398</f>
        <v>0</v>
      </c>
      <c r="Q398" s="55">
        <v>0</v>
      </c>
      <c r="R398" s="55">
        <f>Q398*H398</f>
        <v>0</v>
      </c>
      <c r="S398" s="55">
        <v>0</v>
      </c>
      <c r="T398" s="56">
        <f>S398*H398</f>
        <v>0</v>
      </c>
      <c r="AR398" s="13" t="s">
        <v>83</v>
      </c>
      <c r="AT398" s="13" t="s">
        <v>78</v>
      </c>
      <c r="AU398" s="13" t="s">
        <v>29</v>
      </c>
      <c r="AY398" s="13" t="s">
        <v>76</v>
      </c>
      <c r="BE398" s="57">
        <f>IF(N398="základní",J398,0)</f>
        <v>0</v>
      </c>
      <c r="BF398" s="57">
        <f>IF(N398="snížená",J398,0)</f>
        <v>0</v>
      </c>
      <c r="BG398" s="57">
        <f>IF(N398="zákl. přenesená",J398,0)</f>
        <v>0</v>
      </c>
      <c r="BH398" s="57">
        <f>IF(N398="sníž. přenesená",J398,0)</f>
        <v>0</v>
      </c>
      <c r="BI398" s="57">
        <f>IF(N398="nulová",J398,0)</f>
        <v>0</v>
      </c>
      <c r="BJ398" s="13" t="s">
        <v>28</v>
      </c>
      <c r="BK398" s="57">
        <f>ROUND(I398*H398,2)</f>
        <v>0</v>
      </c>
      <c r="BL398" s="13" t="s">
        <v>83</v>
      </c>
      <c r="BM398" s="13" t="s">
        <v>531</v>
      </c>
    </row>
    <row r="399" spans="1:47" s="1" customFormat="1" ht="12">
      <c r="A399" s="96"/>
      <c r="B399" s="100"/>
      <c r="C399" s="96"/>
      <c r="D399" s="179" t="s">
        <v>85</v>
      </c>
      <c r="E399" s="96"/>
      <c r="F399" s="180" t="s">
        <v>532</v>
      </c>
      <c r="G399" s="96"/>
      <c r="H399" s="96"/>
      <c r="I399" s="26"/>
      <c r="J399" s="96"/>
      <c r="L399" s="14"/>
      <c r="M399" s="58"/>
      <c r="N399" s="18"/>
      <c r="O399" s="18"/>
      <c r="P399" s="18"/>
      <c r="Q399" s="18"/>
      <c r="R399" s="18"/>
      <c r="S399" s="18"/>
      <c r="T399" s="19"/>
      <c r="AT399" s="13" t="s">
        <v>85</v>
      </c>
      <c r="AU399" s="13" t="s">
        <v>29</v>
      </c>
    </row>
    <row r="400" spans="1:65" s="1" customFormat="1" ht="16.5" customHeight="1">
      <c r="A400" s="96"/>
      <c r="B400" s="100"/>
      <c r="C400" s="173" t="s">
        <v>533</v>
      </c>
      <c r="D400" s="173" t="s">
        <v>78</v>
      </c>
      <c r="E400" s="174" t="s">
        <v>534</v>
      </c>
      <c r="F400" s="175" t="s">
        <v>535</v>
      </c>
      <c r="G400" s="176" t="s">
        <v>199</v>
      </c>
      <c r="H400" s="177">
        <v>0.071</v>
      </c>
      <c r="I400" s="52"/>
      <c r="J400" s="178">
        <f>ROUND(I400*H400,2)</f>
        <v>0</v>
      </c>
      <c r="K400" s="51" t="s">
        <v>82</v>
      </c>
      <c r="L400" s="14"/>
      <c r="M400" s="53" t="s">
        <v>0</v>
      </c>
      <c r="N400" s="54" t="s">
        <v>15</v>
      </c>
      <c r="O400" s="18"/>
      <c r="P400" s="55">
        <f>O400*H400</f>
        <v>0</v>
      </c>
      <c r="Q400" s="55">
        <v>1.05256</v>
      </c>
      <c r="R400" s="55">
        <f>Q400*H400</f>
        <v>0.07473176</v>
      </c>
      <c r="S400" s="55">
        <v>0</v>
      </c>
      <c r="T400" s="56">
        <f>S400*H400</f>
        <v>0</v>
      </c>
      <c r="AR400" s="13" t="s">
        <v>83</v>
      </c>
      <c r="AT400" s="13" t="s">
        <v>78</v>
      </c>
      <c r="AU400" s="13" t="s">
        <v>29</v>
      </c>
      <c r="AY400" s="13" t="s">
        <v>76</v>
      </c>
      <c r="BE400" s="57">
        <f>IF(N400="základní",J400,0)</f>
        <v>0</v>
      </c>
      <c r="BF400" s="57">
        <f>IF(N400="snížená",J400,0)</f>
        <v>0</v>
      </c>
      <c r="BG400" s="57">
        <f>IF(N400="zákl. přenesená",J400,0)</f>
        <v>0</v>
      </c>
      <c r="BH400" s="57">
        <f>IF(N400="sníž. přenesená",J400,0)</f>
        <v>0</v>
      </c>
      <c r="BI400" s="57">
        <f>IF(N400="nulová",J400,0)</f>
        <v>0</v>
      </c>
      <c r="BJ400" s="13" t="s">
        <v>28</v>
      </c>
      <c r="BK400" s="57">
        <f>ROUND(I400*H400,2)</f>
        <v>0</v>
      </c>
      <c r="BL400" s="13" t="s">
        <v>83</v>
      </c>
      <c r="BM400" s="13" t="s">
        <v>536</v>
      </c>
    </row>
    <row r="401" spans="1:47" s="1" customFormat="1" ht="12">
      <c r="A401" s="96"/>
      <c r="B401" s="100"/>
      <c r="C401" s="96"/>
      <c r="D401" s="179" t="s">
        <v>85</v>
      </c>
      <c r="E401" s="96"/>
      <c r="F401" s="180" t="s">
        <v>537</v>
      </c>
      <c r="G401" s="96"/>
      <c r="H401" s="96"/>
      <c r="I401" s="26"/>
      <c r="J401" s="96"/>
      <c r="L401" s="14"/>
      <c r="M401" s="58"/>
      <c r="N401" s="18"/>
      <c r="O401" s="18"/>
      <c r="P401" s="18"/>
      <c r="Q401" s="18"/>
      <c r="R401" s="18"/>
      <c r="S401" s="18"/>
      <c r="T401" s="19"/>
      <c r="AT401" s="13" t="s">
        <v>85</v>
      </c>
      <c r="AU401" s="13" t="s">
        <v>29</v>
      </c>
    </row>
    <row r="402" spans="1:51" s="10" customFormat="1" ht="12">
      <c r="A402" s="181"/>
      <c r="B402" s="182"/>
      <c r="C402" s="181"/>
      <c r="D402" s="179" t="s">
        <v>87</v>
      </c>
      <c r="E402" s="183" t="s">
        <v>0</v>
      </c>
      <c r="F402" s="184" t="s">
        <v>538</v>
      </c>
      <c r="G402" s="181"/>
      <c r="H402" s="185">
        <v>0.071</v>
      </c>
      <c r="I402" s="61"/>
      <c r="J402" s="181"/>
      <c r="L402" s="59"/>
      <c r="M402" s="62"/>
      <c r="N402" s="63"/>
      <c r="O402" s="63"/>
      <c r="P402" s="63"/>
      <c r="Q402" s="63"/>
      <c r="R402" s="63"/>
      <c r="S402" s="63"/>
      <c r="T402" s="64"/>
      <c r="AT402" s="60" t="s">
        <v>87</v>
      </c>
      <c r="AU402" s="60" t="s">
        <v>29</v>
      </c>
      <c r="AV402" s="10" t="s">
        <v>29</v>
      </c>
      <c r="AW402" s="10" t="s">
        <v>12</v>
      </c>
      <c r="AX402" s="10" t="s">
        <v>28</v>
      </c>
      <c r="AY402" s="60" t="s">
        <v>76</v>
      </c>
    </row>
    <row r="403" spans="1:65" s="1" customFormat="1" ht="16.5" customHeight="1">
      <c r="A403" s="96"/>
      <c r="B403" s="100"/>
      <c r="C403" s="173" t="s">
        <v>539</v>
      </c>
      <c r="D403" s="173" t="s">
        <v>78</v>
      </c>
      <c r="E403" s="174" t="s">
        <v>540</v>
      </c>
      <c r="F403" s="175" t="s">
        <v>541</v>
      </c>
      <c r="G403" s="176" t="s">
        <v>81</v>
      </c>
      <c r="H403" s="177">
        <v>5.527</v>
      </c>
      <c r="I403" s="52"/>
      <c r="J403" s="178">
        <f>ROUND(I403*H403,2)</f>
        <v>0</v>
      </c>
      <c r="K403" s="51" t="s">
        <v>82</v>
      </c>
      <c r="L403" s="14"/>
      <c r="M403" s="53" t="s">
        <v>0</v>
      </c>
      <c r="N403" s="54" t="s">
        <v>15</v>
      </c>
      <c r="O403" s="18"/>
      <c r="P403" s="55">
        <f>O403*H403</f>
        <v>0</v>
      </c>
      <c r="Q403" s="55">
        <v>0</v>
      </c>
      <c r="R403" s="55">
        <f>Q403*H403</f>
        <v>0</v>
      </c>
      <c r="S403" s="55">
        <v>0</v>
      </c>
      <c r="T403" s="56">
        <f>S403*H403</f>
        <v>0</v>
      </c>
      <c r="AR403" s="13" t="s">
        <v>189</v>
      </c>
      <c r="AT403" s="13" t="s">
        <v>78</v>
      </c>
      <c r="AU403" s="13" t="s">
        <v>29</v>
      </c>
      <c r="AY403" s="13" t="s">
        <v>76</v>
      </c>
      <c r="BE403" s="57">
        <f>IF(N403="základní",J403,0)</f>
        <v>0</v>
      </c>
      <c r="BF403" s="57">
        <f>IF(N403="snížená",J403,0)</f>
        <v>0</v>
      </c>
      <c r="BG403" s="57">
        <f>IF(N403="zákl. přenesená",J403,0)</f>
        <v>0</v>
      </c>
      <c r="BH403" s="57">
        <f>IF(N403="sníž. přenesená",J403,0)</f>
        <v>0</v>
      </c>
      <c r="BI403" s="57">
        <f>IF(N403="nulová",J403,0)</f>
        <v>0</v>
      </c>
      <c r="BJ403" s="13" t="s">
        <v>28</v>
      </c>
      <c r="BK403" s="57">
        <f>ROUND(I403*H403,2)</f>
        <v>0</v>
      </c>
      <c r="BL403" s="13" t="s">
        <v>189</v>
      </c>
      <c r="BM403" s="13" t="s">
        <v>542</v>
      </c>
    </row>
    <row r="404" spans="1:47" s="1" customFormat="1" ht="12">
      <c r="A404" s="96"/>
      <c r="B404" s="100"/>
      <c r="C404" s="96"/>
      <c r="D404" s="179" t="s">
        <v>85</v>
      </c>
      <c r="E404" s="96"/>
      <c r="F404" s="180" t="s">
        <v>543</v>
      </c>
      <c r="G404" s="96"/>
      <c r="H404" s="96"/>
      <c r="I404" s="26"/>
      <c r="J404" s="96"/>
      <c r="L404" s="14"/>
      <c r="M404" s="58"/>
      <c r="N404" s="18"/>
      <c r="O404" s="18"/>
      <c r="P404" s="18"/>
      <c r="Q404" s="18"/>
      <c r="R404" s="18"/>
      <c r="S404" s="18"/>
      <c r="T404" s="19"/>
      <c r="AT404" s="13" t="s">
        <v>85</v>
      </c>
      <c r="AU404" s="13" t="s">
        <v>29</v>
      </c>
    </row>
    <row r="405" spans="1:51" s="10" customFormat="1" ht="12">
      <c r="A405" s="181"/>
      <c r="B405" s="182"/>
      <c r="C405" s="181"/>
      <c r="D405" s="179" t="s">
        <v>87</v>
      </c>
      <c r="E405" s="183" t="s">
        <v>0</v>
      </c>
      <c r="F405" s="184" t="s">
        <v>544</v>
      </c>
      <c r="G405" s="181"/>
      <c r="H405" s="185">
        <v>5.527</v>
      </c>
      <c r="I405" s="61"/>
      <c r="J405" s="181"/>
      <c r="L405" s="59"/>
      <c r="M405" s="62"/>
      <c r="N405" s="63"/>
      <c r="O405" s="63"/>
      <c r="P405" s="63"/>
      <c r="Q405" s="63"/>
      <c r="R405" s="63"/>
      <c r="S405" s="63"/>
      <c r="T405" s="64"/>
      <c r="AT405" s="60" t="s">
        <v>87</v>
      </c>
      <c r="AU405" s="60" t="s">
        <v>29</v>
      </c>
      <c r="AV405" s="10" t="s">
        <v>29</v>
      </c>
      <c r="AW405" s="10" t="s">
        <v>12</v>
      </c>
      <c r="AX405" s="10" t="s">
        <v>28</v>
      </c>
      <c r="AY405" s="60" t="s">
        <v>76</v>
      </c>
    </row>
    <row r="406" spans="1:65" s="1" customFormat="1" ht="16.5" customHeight="1">
      <c r="A406" s="96"/>
      <c r="B406" s="100"/>
      <c r="C406" s="196" t="s">
        <v>545</v>
      </c>
      <c r="D406" s="196" t="s">
        <v>305</v>
      </c>
      <c r="E406" s="197" t="s">
        <v>546</v>
      </c>
      <c r="F406" s="198" t="s">
        <v>547</v>
      </c>
      <c r="G406" s="199" t="s">
        <v>81</v>
      </c>
      <c r="H406" s="200">
        <v>5.803</v>
      </c>
      <c r="I406" s="81"/>
      <c r="J406" s="201">
        <f>ROUND(I406*H406,2)</f>
        <v>0</v>
      </c>
      <c r="K406" s="80" t="s">
        <v>82</v>
      </c>
      <c r="L406" s="82"/>
      <c r="M406" s="83" t="s">
        <v>0</v>
      </c>
      <c r="N406" s="84" t="s">
        <v>15</v>
      </c>
      <c r="O406" s="18"/>
      <c r="P406" s="55">
        <f>O406*H406</f>
        <v>0</v>
      </c>
      <c r="Q406" s="55">
        <v>0.0284</v>
      </c>
      <c r="R406" s="55">
        <f>Q406*H406</f>
        <v>0.1648052</v>
      </c>
      <c r="S406" s="55">
        <v>0</v>
      </c>
      <c r="T406" s="56">
        <f>S406*H406</f>
        <v>0</v>
      </c>
      <c r="AR406" s="13" t="s">
        <v>289</v>
      </c>
      <c r="AT406" s="13" t="s">
        <v>305</v>
      </c>
      <c r="AU406" s="13" t="s">
        <v>29</v>
      </c>
      <c r="AY406" s="13" t="s">
        <v>76</v>
      </c>
      <c r="BE406" s="57">
        <f>IF(N406="základní",J406,0)</f>
        <v>0</v>
      </c>
      <c r="BF406" s="57">
        <f>IF(N406="snížená",J406,0)</f>
        <v>0</v>
      </c>
      <c r="BG406" s="57">
        <f>IF(N406="zákl. přenesená",J406,0)</f>
        <v>0</v>
      </c>
      <c r="BH406" s="57">
        <f>IF(N406="sníž. přenesená",J406,0)</f>
        <v>0</v>
      </c>
      <c r="BI406" s="57">
        <f>IF(N406="nulová",J406,0)</f>
        <v>0</v>
      </c>
      <c r="BJ406" s="13" t="s">
        <v>28</v>
      </c>
      <c r="BK406" s="57">
        <f>ROUND(I406*H406,2)</f>
        <v>0</v>
      </c>
      <c r="BL406" s="13" t="s">
        <v>189</v>
      </c>
      <c r="BM406" s="13" t="s">
        <v>548</v>
      </c>
    </row>
    <row r="407" spans="1:47" s="1" customFormat="1" ht="12">
      <c r="A407" s="96"/>
      <c r="B407" s="100"/>
      <c r="C407" s="96"/>
      <c r="D407" s="179" t="s">
        <v>85</v>
      </c>
      <c r="E407" s="96"/>
      <c r="F407" s="180" t="s">
        <v>549</v>
      </c>
      <c r="G407" s="96"/>
      <c r="H407" s="96"/>
      <c r="I407" s="26"/>
      <c r="J407" s="96"/>
      <c r="L407" s="14"/>
      <c r="M407" s="58"/>
      <c r="N407" s="18"/>
      <c r="O407" s="18"/>
      <c r="P407" s="18"/>
      <c r="Q407" s="18"/>
      <c r="R407" s="18"/>
      <c r="S407" s="18"/>
      <c r="T407" s="19"/>
      <c r="AT407" s="13" t="s">
        <v>85</v>
      </c>
      <c r="AU407" s="13" t="s">
        <v>29</v>
      </c>
    </row>
    <row r="408" spans="1:51" s="10" customFormat="1" ht="12">
      <c r="A408" s="181"/>
      <c r="B408" s="182"/>
      <c r="C408" s="181"/>
      <c r="D408" s="179" t="s">
        <v>87</v>
      </c>
      <c r="E408" s="181"/>
      <c r="F408" s="184" t="s">
        <v>550</v>
      </c>
      <c r="G408" s="181"/>
      <c r="H408" s="185">
        <v>5.803</v>
      </c>
      <c r="I408" s="61"/>
      <c r="J408" s="181"/>
      <c r="L408" s="59"/>
      <c r="M408" s="62"/>
      <c r="N408" s="63"/>
      <c r="O408" s="63"/>
      <c r="P408" s="63"/>
      <c r="Q408" s="63"/>
      <c r="R408" s="63"/>
      <c r="S408" s="63"/>
      <c r="T408" s="64"/>
      <c r="AT408" s="60" t="s">
        <v>87</v>
      </c>
      <c r="AU408" s="60" t="s">
        <v>29</v>
      </c>
      <c r="AV408" s="10" t="s">
        <v>29</v>
      </c>
      <c r="AW408" s="10" t="s">
        <v>1</v>
      </c>
      <c r="AX408" s="10" t="s">
        <v>28</v>
      </c>
      <c r="AY408" s="60" t="s">
        <v>76</v>
      </c>
    </row>
    <row r="409" spans="1:65" s="1" customFormat="1" ht="16.5" customHeight="1">
      <c r="A409" s="96"/>
      <c r="B409" s="100"/>
      <c r="C409" s="173" t="s">
        <v>551</v>
      </c>
      <c r="D409" s="173" t="s">
        <v>78</v>
      </c>
      <c r="E409" s="174" t="s">
        <v>552</v>
      </c>
      <c r="F409" s="175" t="s">
        <v>553</v>
      </c>
      <c r="G409" s="176" t="s">
        <v>81</v>
      </c>
      <c r="H409" s="177">
        <v>5.527</v>
      </c>
      <c r="I409" s="52"/>
      <c r="J409" s="178">
        <f>ROUND(I409*H409,2)</f>
        <v>0</v>
      </c>
      <c r="K409" s="51" t="s">
        <v>82</v>
      </c>
      <c r="L409" s="14"/>
      <c r="M409" s="53" t="s">
        <v>0</v>
      </c>
      <c r="N409" s="54" t="s">
        <v>15</v>
      </c>
      <c r="O409" s="18"/>
      <c r="P409" s="55">
        <f>O409*H409</f>
        <v>0</v>
      </c>
      <c r="Q409" s="55">
        <v>0.00017</v>
      </c>
      <c r="R409" s="55">
        <f>Q409*H409</f>
        <v>0.0009395900000000001</v>
      </c>
      <c r="S409" s="55">
        <v>0</v>
      </c>
      <c r="T409" s="56">
        <f>S409*H409</f>
        <v>0</v>
      </c>
      <c r="AR409" s="13" t="s">
        <v>83</v>
      </c>
      <c r="AT409" s="13" t="s">
        <v>78</v>
      </c>
      <c r="AU409" s="13" t="s">
        <v>29</v>
      </c>
      <c r="AY409" s="13" t="s">
        <v>76</v>
      </c>
      <c r="BE409" s="57">
        <f>IF(N409="základní",J409,0)</f>
        <v>0</v>
      </c>
      <c r="BF409" s="57">
        <f>IF(N409="snížená",J409,0)</f>
        <v>0</v>
      </c>
      <c r="BG409" s="57">
        <f>IF(N409="zákl. přenesená",J409,0)</f>
        <v>0</v>
      </c>
      <c r="BH409" s="57">
        <f>IF(N409="sníž. přenesená",J409,0)</f>
        <v>0</v>
      </c>
      <c r="BI409" s="57">
        <f>IF(N409="nulová",J409,0)</f>
        <v>0</v>
      </c>
      <c r="BJ409" s="13" t="s">
        <v>28</v>
      </c>
      <c r="BK409" s="57">
        <f>ROUND(I409*H409,2)</f>
        <v>0</v>
      </c>
      <c r="BL409" s="13" t="s">
        <v>83</v>
      </c>
      <c r="BM409" s="13" t="s">
        <v>554</v>
      </c>
    </row>
    <row r="410" spans="1:47" s="1" customFormat="1" ht="12">
      <c r="A410" s="96"/>
      <c r="B410" s="100"/>
      <c r="C410" s="96"/>
      <c r="D410" s="179" t="s">
        <v>85</v>
      </c>
      <c r="E410" s="96"/>
      <c r="F410" s="180" t="s">
        <v>555</v>
      </c>
      <c r="G410" s="96"/>
      <c r="H410" s="96"/>
      <c r="I410" s="26"/>
      <c r="J410" s="96"/>
      <c r="L410" s="14"/>
      <c r="M410" s="58"/>
      <c r="N410" s="18"/>
      <c r="O410" s="18"/>
      <c r="P410" s="18"/>
      <c r="Q410" s="18"/>
      <c r="R410" s="18"/>
      <c r="S410" s="18"/>
      <c r="T410" s="19"/>
      <c r="AT410" s="13" t="s">
        <v>85</v>
      </c>
      <c r="AU410" s="13" t="s">
        <v>29</v>
      </c>
    </row>
    <row r="411" spans="1:51" s="10" customFormat="1" ht="12">
      <c r="A411" s="181"/>
      <c r="B411" s="182"/>
      <c r="C411" s="181"/>
      <c r="D411" s="179" t="s">
        <v>87</v>
      </c>
      <c r="E411" s="183" t="s">
        <v>0</v>
      </c>
      <c r="F411" s="184" t="s">
        <v>315</v>
      </c>
      <c r="G411" s="181"/>
      <c r="H411" s="185">
        <v>5.527</v>
      </c>
      <c r="I411" s="61"/>
      <c r="J411" s="181"/>
      <c r="L411" s="59"/>
      <c r="M411" s="62"/>
      <c r="N411" s="63"/>
      <c r="O411" s="63"/>
      <c r="P411" s="63"/>
      <c r="Q411" s="63"/>
      <c r="R411" s="63"/>
      <c r="S411" s="63"/>
      <c r="T411" s="64"/>
      <c r="AT411" s="60" t="s">
        <v>87</v>
      </c>
      <c r="AU411" s="60" t="s">
        <v>29</v>
      </c>
      <c r="AV411" s="10" t="s">
        <v>29</v>
      </c>
      <c r="AW411" s="10" t="s">
        <v>12</v>
      </c>
      <c r="AX411" s="10" t="s">
        <v>28</v>
      </c>
      <c r="AY411" s="60" t="s">
        <v>76</v>
      </c>
    </row>
    <row r="412" spans="1:63" s="9" customFormat="1" ht="22.9" customHeight="1">
      <c r="A412" s="166"/>
      <c r="B412" s="167"/>
      <c r="C412" s="166"/>
      <c r="D412" s="168" t="s">
        <v>23</v>
      </c>
      <c r="E412" s="171" t="s">
        <v>115</v>
      </c>
      <c r="F412" s="171" t="s">
        <v>556</v>
      </c>
      <c r="G412" s="166"/>
      <c r="H412" s="166"/>
      <c r="I412" s="44"/>
      <c r="J412" s="172">
        <f>BK412</f>
        <v>0</v>
      </c>
      <c r="L412" s="42"/>
      <c r="M412" s="45"/>
      <c r="N412" s="46"/>
      <c r="O412" s="46"/>
      <c r="P412" s="47">
        <f>SUM(P413:P425)</f>
        <v>0</v>
      </c>
      <c r="Q412" s="46"/>
      <c r="R412" s="47">
        <f>SUM(R413:R425)</f>
        <v>15.9081507</v>
      </c>
      <c r="S412" s="46"/>
      <c r="T412" s="48">
        <f>SUM(T413:T425)</f>
        <v>0</v>
      </c>
      <c r="AR412" s="43" t="s">
        <v>28</v>
      </c>
      <c r="AT412" s="49" t="s">
        <v>23</v>
      </c>
      <c r="AU412" s="49" t="s">
        <v>28</v>
      </c>
      <c r="AY412" s="43" t="s">
        <v>76</v>
      </c>
      <c r="BK412" s="50">
        <f>SUM(BK413:BK425)</f>
        <v>0</v>
      </c>
    </row>
    <row r="413" spans="1:65" s="1" customFormat="1" ht="16.5" customHeight="1">
      <c r="A413" s="96"/>
      <c r="B413" s="100"/>
      <c r="C413" s="173" t="s">
        <v>557</v>
      </c>
      <c r="D413" s="173" t="s">
        <v>78</v>
      </c>
      <c r="E413" s="174" t="s">
        <v>558</v>
      </c>
      <c r="F413" s="175" t="s">
        <v>559</v>
      </c>
      <c r="G413" s="176" t="s">
        <v>81</v>
      </c>
      <c r="H413" s="177">
        <v>18.405</v>
      </c>
      <c r="I413" s="52"/>
      <c r="J413" s="178">
        <f>ROUND(I413*H413,2)</f>
        <v>0</v>
      </c>
      <c r="K413" s="51" t="s">
        <v>0</v>
      </c>
      <c r="L413" s="14"/>
      <c r="M413" s="53" t="s">
        <v>0</v>
      </c>
      <c r="N413" s="54" t="s">
        <v>15</v>
      </c>
      <c r="O413" s="18"/>
      <c r="P413" s="55">
        <f>O413*H413</f>
        <v>0</v>
      </c>
      <c r="Q413" s="55">
        <v>0</v>
      </c>
      <c r="R413" s="55">
        <f>Q413*H413</f>
        <v>0</v>
      </c>
      <c r="S413" s="55">
        <v>0</v>
      </c>
      <c r="T413" s="56">
        <f>S413*H413</f>
        <v>0</v>
      </c>
      <c r="AR413" s="13" t="s">
        <v>83</v>
      </c>
      <c r="AT413" s="13" t="s">
        <v>78</v>
      </c>
      <c r="AU413" s="13" t="s">
        <v>29</v>
      </c>
      <c r="AY413" s="13" t="s">
        <v>76</v>
      </c>
      <c r="BE413" s="57">
        <f>IF(N413="základní",J413,0)</f>
        <v>0</v>
      </c>
      <c r="BF413" s="57">
        <f>IF(N413="snížená",J413,0)</f>
        <v>0</v>
      </c>
      <c r="BG413" s="57">
        <f>IF(N413="zákl. přenesená",J413,0)</f>
        <v>0</v>
      </c>
      <c r="BH413" s="57">
        <f>IF(N413="sníž. přenesená",J413,0)</f>
        <v>0</v>
      </c>
      <c r="BI413" s="57">
        <f>IF(N413="nulová",J413,0)</f>
        <v>0</v>
      </c>
      <c r="BJ413" s="13" t="s">
        <v>28</v>
      </c>
      <c r="BK413" s="57">
        <f>ROUND(I413*H413,2)</f>
        <v>0</v>
      </c>
      <c r="BL413" s="13" t="s">
        <v>83</v>
      </c>
      <c r="BM413" s="13" t="s">
        <v>560</v>
      </c>
    </row>
    <row r="414" spans="1:47" s="1" customFormat="1" ht="12">
      <c r="A414" s="96"/>
      <c r="B414" s="100"/>
      <c r="C414" s="96"/>
      <c r="D414" s="179" t="s">
        <v>85</v>
      </c>
      <c r="E414" s="96"/>
      <c r="F414" s="180" t="s">
        <v>559</v>
      </c>
      <c r="G414" s="96"/>
      <c r="H414" s="96"/>
      <c r="I414" s="26"/>
      <c r="J414" s="96"/>
      <c r="L414" s="14"/>
      <c r="M414" s="58"/>
      <c r="N414" s="18"/>
      <c r="O414" s="18"/>
      <c r="P414" s="18"/>
      <c r="Q414" s="18"/>
      <c r="R414" s="18"/>
      <c r="S414" s="18"/>
      <c r="T414" s="19"/>
      <c r="AT414" s="13" t="s">
        <v>85</v>
      </c>
      <c r="AU414" s="13" t="s">
        <v>29</v>
      </c>
    </row>
    <row r="415" spans="1:51" s="10" customFormat="1" ht="12">
      <c r="A415" s="181"/>
      <c r="B415" s="182"/>
      <c r="C415" s="181"/>
      <c r="D415" s="179" t="s">
        <v>87</v>
      </c>
      <c r="E415" s="183" t="s">
        <v>0</v>
      </c>
      <c r="F415" s="184" t="s">
        <v>321</v>
      </c>
      <c r="G415" s="181"/>
      <c r="H415" s="185">
        <v>18.405</v>
      </c>
      <c r="I415" s="61"/>
      <c r="J415" s="181"/>
      <c r="L415" s="59"/>
      <c r="M415" s="62"/>
      <c r="N415" s="63"/>
      <c r="O415" s="63"/>
      <c r="P415" s="63"/>
      <c r="Q415" s="63"/>
      <c r="R415" s="63"/>
      <c r="S415" s="63"/>
      <c r="T415" s="64"/>
      <c r="AT415" s="60" t="s">
        <v>87</v>
      </c>
      <c r="AU415" s="60" t="s">
        <v>29</v>
      </c>
      <c r="AV415" s="10" t="s">
        <v>29</v>
      </c>
      <c r="AW415" s="10" t="s">
        <v>12</v>
      </c>
      <c r="AX415" s="10" t="s">
        <v>28</v>
      </c>
      <c r="AY415" s="60" t="s">
        <v>76</v>
      </c>
    </row>
    <row r="416" spans="1:65" s="1" customFormat="1" ht="16.5" customHeight="1">
      <c r="A416" s="96"/>
      <c r="B416" s="100"/>
      <c r="C416" s="173" t="s">
        <v>561</v>
      </c>
      <c r="D416" s="173" t="s">
        <v>78</v>
      </c>
      <c r="E416" s="174" t="s">
        <v>562</v>
      </c>
      <c r="F416" s="175" t="s">
        <v>563</v>
      </c>
      <c r="G416" s="176" t="s">
        <v>81</v>
      </c>
      <c r="H416" s="177">
        <v>18.405</v>
      </c>
      <c r="I416" s="52"/>
      <c r="J416" s="178">
        <f>ROUND(I416*H416,2)</f>
        <v>0</v>
      </c>
      <c r="K416" s="51" t="s">
        <v>82</v>
      </c>
      <c r="L416" s="14"/>
      <c r="M416" s="53" t="s">
        <v>0</v>
      </c>
      <c r="N416" s="54" t="s">
        <v>15</v>
      </c>
      <c r="O416" s="18"/>
      <c r="P416" s="55">
        <f>O416*H416</f>
        <v>0</v>
      </c>
      <c r="Q416" s="55">
        <v>0.38625</v>
      </c>
      <c r="R416" s="55">
        <f>Q416*H416</f>
        <v>7.10893125</v>
      </c>
      <c r="S416" s="55">
        <v>0</v>
      </c>
      <c r="T416" s="56">
        <f>S416*H416</f>
        <v>0</v>
      </c>
      <c r="AR416" s="13" t="s">
        <v>83</v>
      </c>
      <c r="AT416" s="13" t="s">
        <v>78</v>
      </c>
      <c r="AU416" s="13" t="s">
        <v>29</v>
      </c>
      <c r="AY416" s="13" t="s">
        <v>76</v>
      </c>
      <c r="BE416" s="57">
        <f>IF(N416="základní",J416,0)</f>
        <v>0</v>
      </c>
      <c r="BF416" s="57">
        <f>IF(N416="snížená",J416,0)</f>
        <v>0</v>
      </c>
      <c r="BG416" s="57">
        <f>IF(N416="zákl. přenesená",J416,0)</f>
        <v>0</v>
      </c>
      <c r="BH416" s="57">
        <f>IF(N416="sníž. přenesená",J416,0)</f>
        <v>0</v>
      </c>
      <c r="BI416" s="57">
        <f>IF(N416="nulová",J416,0)</f>
        <v>0</v>
      </c>
      <c r="BJ416" s="13" t="s">
        <v>28</v>
      </c>
      <c r="BK416" s="57">
        <f>ROUND(I416*H416,2)</f>
        <v>0</v>
      </c>
      <c r="BL416" s="13" t="s">
        <v>83</v>
      </c>
      <c r="BM416" s="13" t="s">
        <v>564</v>
      </c>
    </row>
    <row r="417" spans="1:47" s="1" customFormat="1" ht="12">
      <c r="A417" s="96"/>
      <c r="B417" s="100"/>
      <c r="C417" s="96"/>
      <c r="D417" s="179" t="s">
        <v>85</v>
      </c>
      <c r="E417" s="96"/>
      <c r="F417" s="180" t="s">
        <v>565</v>
      </c>
      <c r="G417" s="96"/>
      <c r="H417" s="96"/>
      <c r="I417" s="26"/>
      <c r="J417" s="96"/>
      <c r="L417" s="14"/>
      <c r="M417" s="58"/>
      <c r="N417" s="18"/>
      <c r="O417" s="18"/>
      <c r="P417" s="18"/>
      <c r="Q417" s="18"/>
      <c r="R417" s="18"/>
      <c r="S417" s="18"/>
      <c r="T417" s="19"/>
      <c r="AT417" s="13" t="s">
        <v>85</v>
      </c>
      <c r="AU417" s="13" t="s">
        <v>29</v>
      </c>
    </row>
    <row r="418" spans="1:51" s="10" customFormat="1" ht="12">
      <c r="A418" s="181"/>
      <c r="B418" s="182"/>
      <c r="C418" s="181"/>
      <c r="D418" s="179" t="s">
        <v>87</v>
      </c>
      <c r="E418" s="183" t="s">
        <v>321</v>
      </c>
      <c r="F418" s="184" t="s">
        <v>566</v>
      </c>
      <c r="G418" s="181"/>
      <c r="H418" s="185">
        <v>18.405</v>
      </c>
      <c r="I418" s="61"/>
      <c r="J418" s="181"/>
      <c r="L418" s="59"/>
      <c r="M418" s="62"/>
      <c r="N418" s="63"/>
      <c r="O418" s="63"/>
      <c r="P418" s="63"/>
      <c r="Q418" s="63"/>
      <c r="R418" s="63"/>
      <c r="S418" s="63"/>
      <c r="T418" s="64"/>
      <c r="AT418" s="60" t="s">
        <v>87</v>
      </c>
      <c r="AU418" s="60" t="s">
        <v>29</v>
      </c>
      <c r="AV418" s="10" t="s">
        <v>29</v>
      </c>
      <c r="AW418" s="10" t="s">
        <v>12</v>
      </c>
      <c r="AX418" s="10" t="s">
        <v>28</v>
      </c>
      <c r="AY418" s="60" t="s">
        <v>76</v>
      </c>
    </row>
    <row r="419" spans="1:65" s="1" customFormat="1" ht="16.5" customHeight="1">
      <c r="A419" s="96"/>
      <c r="B419" s="100"/>
      <c r="C419" s="173" t="s">
        <v>567</v>
      </c>
      <c r="D419" s="173" t="s">
        <v>78</v>
      </c>
      <c r="E419" s="174" t="s">
        <v>568</v>
      </c>
      <c r="F419" s="175" t="s">
        <v>569</v>
      </c>
      <c r="G419" s="176" t="s">
        <v>81</v>
      </c>
      <c r="H419" s="177">
        <v>18.405</v>
      </c>
      <c r="I419" s="52"/>
      <c r="J419" s="178">
        <f>ROUND(I419*H419,2)</f>
        <v>0</v>
      </c>
      <c r="K419" s="51" t="s">
        <v>82</v>
      </c>
      <c r="L419" s="14"/>
      <c r="M419" s="53" t="s">
        <v>0</v>
      </c>
      <c r="N419" s="54" t="s">
        <v>15</v>
      </c>
      <c r="O419" s="18"/>
      <c r="P419" s="55">
        <f>O419*H419</f>
        <v>0</v>
      </c>
      <c r="Q419" s="55">
        <v>0.18907</v>
      </c>
      <c r="R419" s="55">
        <f>Q419*H419</f>
        <v>3.47983335</v>
      </c>
      <c r="S419" s="55">
        <v>0</v>
      </c>
      <c r="T419" s="56">
        <f>S419*H419</f>
        <v>0</v>
      </c>
      <c r="AR419" s="13" t="s">
        <v>83</v>
      </c>
      <c r="AT419" s="13" t="s">
        <v>78</v>
      </c>
      <c r="AU419" s="13" t="s">
        <v>29</v>
      </c>
      <c r="AY419" s="13" t="s">
        <v>76</v>
      </c>
      <c r="BE419" s="57">
        <f>IF(N419="základní",J419,0)</f>
        <v>0</v>
      </c>
      <c r="BF419" s="57">
        <f>IF(N419="snížená",J419,0)</f>
        <v>0</v>
      </c>
      <c r="BG419" s="57">
        <f>IF(N419="zákl. přenesená",J419,0)</f>
        <v>0</v>
      </c>
      <c r="BH419" s="57">
        <f>IF(N419="sníž. přenesená",J419,0)</f>
        <v>0</v>
      </c>
      <c r="BI419" s="57">
        <f>IF(N419="nulová",J419,0)</f>
        <v>0</v>
      </c>
      <c r="BJ419" s="13" t="s">
        <v>28</v>
      </c>
      <c r="BK419" s="57">
        <f>ROUND(I419*H419,2)</f>
        <v>0</v>
      </c>
      <c r="BL419" s="13" t="s">
        <v>83</v>
      </c>
      <c r="BM419" s="13" t="s">
        <v>570</v>
      </c>
    </row>
    <row r="420" spans="1:47" s="1" customFormat="1" ht="12">
      <c r="A420" s="96"/>
      <c r="B420" s="100"/>
      <c r="C420" s="96"/>
      <c r="D420" s="179" t="s">
        <v>85</v>
      </c>
      <c r="E420" s="96"/>
      <c r="F420" s="180" t="s">
        <v>571</v>
      </c>
      <c r="G420" s="96"/>
      <c r="H420" s="96"/>
      <c r="I420" s="26"/>
      <c r="J420" s="96"/>
      <c r="L420" s="14"/>
      <c r="M420" s="58"/>
      <c r="N420" s="18"/>
      <c r="O420" s="18"/>
      <c r="P420" s="18"/>
      <c r="Q420" s="18"/>
      <c r="R420" s="18"/>
      <c r="S420" s="18"/>
      <c r="T420" s="19"/>
      <c r="AT420" s="13" t="s">
        <v>85</v>
      </c>
      <c r="AU420" s="13" t="s">
        <v>29</v>
      </c>
    </row>
    <row r="421" spans="1:65" s="1" customFormat="1" ht="16.5" customHeight="1">
      <c r="A421" s="96"/>
      <c r="B421" s="100"/>
      <c r="C421" s="173" t="s">
        <v>572</v>
      </c>
      <c r="D421" s="173" t="s">
        <v>78</v>
      </c>
      <c r="E421" s="174" t="s">
        <v>573</v>
      </c>
      <c r="F421" s="175" t="s">
        <v>574</v>
      </c>
      <c r="G421" s="176" t="s">
        <v>81</v>
      </c>
      <c r="H421" s="177">
        <v>18.405</v>
      </c>
      <c r="I421" s="52"/>
      <c r="J421" s="178">
        <f>ROUND(I421*H421,2)</f>
        <v>0</v>
      </c>
      <c r="K421" s="51" t="s">
        <v>82</v>
      </c>
      <c r="L421" s="14"/>
      <c r="M421" s="53" t="s">
        <v>0</v>
      </c>
      <c r="N421" s="54" t="s">
        <v>15</v>
      </c>
      <c r="O421" s="18"/>
      <c r="P421" s="55">
        <f>O421*H421</f>
        <v>0</v>
      </c>
      <c r="Q421" s="55">
        <v>0.10362</v>
      </c>
      <c r="R421" s="55">
        <f>Q421*H421</f>
        <v>1.9071261000000002</v>
      </c>
      <c r="S421" s="55">
        <v>0</v>
      </c>
      <c r="T421" s="56">
        <f>S421*H421</f>
        <v>0</v>
      </c>
      <c r="AR421" s="13" t="s">
        <v>83</v>
      </c>
      <c r="AT421" s="13" t="s">
        <v>78</v>
      </c>
      <c r="AU421" s="13" t="s">
        <v>29</v>
      </c>
      <c r="AY421" s="13" t="s">
        <v>76</v>
      </c>
      <c r="BE421" s="57">
        <f>IF(N421="základní",J421,0)</f>
        <v>0</v>
      </c>
      <c r="BF421" s="57">
        <f>IF(N421="snížená",J421,0)</f>
        <v>0</v>
      </c>
      <c r="BG421" s="57">
        <f>IF(N421="zákl. přenesená",J421,0)</f>
        <v>0</v>
      </c>
      <c r="BH421" s="57">
        <f>IF(N421="sníž. přenesená",J421,0)</f>
        <v>0</v>
      </c>
      <c r="BI421" s="57">
        <f>IF(N421="nulová",J421,0)</f>
        <v>0</v>
      </c>
      <c r="BJ421" s="13" t="s">
        <v>28</v>
      </c>
      <c r="BK421" s="57">
        <f>ROUND(I421*H421,2)</f>
        <v>0</v>
      </c>
      <c r="BL421" s="13" t="s">
        <v>83</v>
      </c>
      <c r="BM421" s="13" t="s">
        <v>575</v>
      </c>
    </row>
    <row r="422" spans="1:47" s="1" customFormat="1" ht="19.5">
      <c r="A422" s="96"/>
      <c r="B422" s="100"/>
      <c r="C422" s="96"/>
      <c r="D422" s="179" t="s">
        <v>85</v>
      </c>
      <c r="E422" s="96"/>
      <c r="F422" s="180" t="s">
        <v>576</v>
      </c>
      <c r="G422" s="96"/>
      <c r="H422" s="96"/>
      <c r="I422" s="26"/>
      <c r="J422" s="96"/>
      <c r="L422" s="14"/>
      <c r="M422" s="58"/>
      <c r="N422" s="18"/>
      <c r="O422" s="18"/>
      <c r="P422" s="18"/>
      <c r="Q422" s="18"/>
      <c r="R422" s="18"/>
      <c r="S422" s="18"/>
      <c r="T422" s="19"/>
      <c r="AT422" s="13" t="s">
        <v>85</v>
      </c>
      <c r="AU422" s="13" t="s">
        <v>29</v>
      </c>
    </row>
    <row r="423" spans="1:65" s="1" customFormat="1" ht="16.5" customHeight="1">
      <c r="A423" s="96"/>
      <c r="B423" s="100"/>
      <c r="C423" s="196" t="s">
        <v>577</v>
      </c>
      <c r="D423" s="196" t="s">
        <v>305</v>
      </c>
      <c r="E423" s="197" t="s">
        <v>578</v>
      </c>
      <c r="F423" s="198" t="s">
        <v>579</v>
      </c>
      <c r="G423" s="199" t="s">
        <v>81</v>
      </c>
      <c r="H423" s="200">
        <v>18.957</v>
      </c>
      <c r="I423" s="81"/>
      <c r="J423" s="201">
        <f>ROUND(I423*H423,2)</f>
        <v>0</v>
      </c>
      <c r="K423" s="80" t="s">
        <v>82</v>
      </c>
      <c r="L423" s="82"/>
      <c r="M423" s="83" t="s">
        <v>0</v>
      </c>
      <c r="N423" s="84" t="s">
        <v>15</v>
      </c>
      <c r="O423" s="18"/>
      <c r="P423" s="55">
        <f>O423*H423</f>
        <v>0</v>
      </c>
      <c r="Q423" s="55">
        <v>0.18</v>
      </c>
      <c r="R423" s="55">
        <f>Q423*H423</f>
        <v>3.41226</v>
      </c>
      <c r="S423" s="55">
        <v>0</v>
      </c>
      <c r="T423" s="56">
        <f>S423*H423</f>
        <v>0</v>
      </c>
      <c r="AR423" s="13" t="s">
        <v>138</v>
      </c>
      <c r="AT423" s="13" t="s">
        <v>305</v>
      </c>
      <c r="AU423" s="13" t="s">
        <v>29</v>
      </c>
      <c r="AY423" s="13" t="s">
        <v>76</v>
      </c>
      <c r="BE423" s="57">
        <f>IF(N423="základní",J423,0)</f>
        <v>0</v>
      </c>
      <c r="BF423" s="57">
        <f>IF(N423="snížená",J423,0)</f>
        <v>0</v>
      </c>
      <c r="BG423" s="57">
        <f>IF(N423="zákl. přenesená",J423,0)</f>
        <v>0</v>
      </c>
      <c r="BH423" s="57">
        <f>IF(N423="sníž. přenesená",J423,0)</f>
        <v>0</v>
      </c>
      <c r="BI423" s="57">
        <f>IF(N423="nulová",J423,0)</f>
        <v>0</v>
      </c>
      <c r="BJ423" s="13" t="s">
        <v>28</v>
      </c>
      <c r="BK423" s="57">
        <f>ROUND(I423*H423,2)</f>
        <v>0</v>
      </c>
      <c r="BL423" s="13" t="s">
        <v>83</v>
      </c>
      <c r="BM423" s="13" t="s">
        <v>580</v>
      </c>
    </row>
    <row r="424" spans="1:47" s="1" customFormat="1" ht="12">
      <c r="A424" s="96"/>
      <c r="B424" s="100"/>
      <c r="C424" s="96"/>
      <c r="D424" s="179" t="s">
        <v>85</v>
      </c>
      <c r="E424" s="96"/>
      <c r="F424" s="180" t="s">
        <v>581</v>
      </c>
      <c r="G424" s="96"/>
      <c r="H424" s="96"/>
      <c r="I424" s="26"/>
      <c r="J424" s="96"/>
      <c r="L424" s="14"/>
      <c r="M424" s="58"/>
      <c r="N424" s="18"/>
      <c r="O424" s="18"/>
      <c r="P424" s="18"/>
      <c r="Q424" s="18"/>
      <c r="R424" s="18"/>
      <c r="S424" s="18"/>
      <c r="T424" s="19"/>
      <c r="AT424" s="13" t="s">
        <v>85</v>
      </c>
      <c r="AU424" s="13" t="s">
        <v>29</v>
      </c>
    </row>
    <row r="425" spans="1:51" s="10" customFormat="1" ht="12">
      <c r="A425" s="181"/>
      <c r="B425" s="182"/>
      <c r="C425" s="181"/>
      <c r="D425" s="179" t="s">
        <v>87</v>
      </c>
      <c r="E425" s="181"/>
      <c r="F425" s="184" t="s">
        <v>582</v>
      </c>
      <c r="G425" s="181"/>
      <c r="H425" s="185">
        <v>18.957</v>
      </c>
      <c r="I425" s="61"/>
      <c r="J425" s="181"/>
      <c r="L425" s="59"/>
      <c r="M425" s="62"/>
      <c r="N425" s="63"/>
      <c r="O425" s="63"/>
      <c r="P425" s="63"/>
      <c r="Q425" s="63"/>
      <c r="R425" s="63"/>
      <c r="S425" s="63"/>
      <c r="T425" s="64"/>
      <c r="AT425" s="60" t="s">
        <v>87</v>
      </c>
      <c r="AU425" s="60" t="s">
        <v>29</v>
      </c>
      <c r="AV425" s="10" t="s">
        <v>29</v>
      </c>
      <c r="AW425" s="10" t="s">
        <v>1</v>
      </c>
      <c r="AX425" s="10" t="s">
        <v>28</v>
      </c>
      <c r="AY425" s="60" t="s">
        <v>76</v>
      </c>
    </row>
    <row r="426" spans="1:63" s="9" customFormat="1" ht="22.9" customHeight="1">
      <c r="A426" s="166"/>
      <c r="B426" s="167"/>
      <c r="C426" s="166"/>
      <c r="D426" s="168" t="s">
        <v>23</v>
      </c>
      <c r="E426" s="171" t="s">
        <v>125</v>
      </c>
      <c r="F426" s="171" t="s">
        <v>583</v>
      </c>
      <c r="G426" s="166"/>
      <c r="H426" s="166"/>
      <c r="I426" s="44"/>
      <c r="J426" s="172">
        <f>BK426</f>
        <v>0</v>
      </c>
      <c r="L426" s="42"/>
      <c r="M426" s="45"/>
      <c r="N426" s="46"/>
      <c r="O426" s="46"/>
      <c r="P426" s="47">
        <f>SUM(P427:P460)</f>
        <v>0</v>
      </c>
      <c r="Q426" s="46"/>
      <c r="R426" s="47">
        <f>SUM(R427:R460)</f>
        <v>11.21692279</v>
      </c>
      <c r="S426" s="46"/>
      <c r="T426" s="48">
        <f>SUM(T427:T460)</f>
        <v>0</v>
      </c>
      <c r="AR426" s="43" t="s">
        <v>28</v>
      </c>
      <c r="AT426" s="49" t="s">
        <v>23</v>
      </c>
      <c r="AU426" s="49" t="s">
        <v>28</v>
      </c>
      <c r="AY426" s="43" t="s">
        <v>76</v>
      </c>
      <c r="BK426" s="50">
        <f>SUM(BK427:BK460)</f>
        <v>0</v>
      </c>
    </row>
    <row r="427" spans="1:65" s="1" customFormat="1" ht="16.5" customHeight="1">
      <c r="A427" s="96"/>
      <c r="B427" s="100"/>
      <c r="C427" s="173" t="s">
        <v>584</v>
      </c>
      <c r="D427" s="173" t="s">
        <v>78</v>
      </c>
      <c r="E427" s="174" t="s">
        <v>585</v>
      </c>
      <c r="F427" s="175" t="s">
        <v>586</v>
      </c>
      <c r="G427" s="176" t="s">
        <v>81</v>
      </c>
      <c r="H427" s="177">
        <v>16.363</v>
      </c>
      <c r="I427" s="52"/>
      <c r="J427" s="178">
        <f>ROUND(I427*H427,2)</f>
        <v>0</v>
      </c>
      <c r="K427" s="51" t="s">
        <v>82</v>
      </c>
      <c r="L427" s="14"/>
      <c r="M427" s="53" t="s">
        <v>0</v>
      </c>
      <c r="N427" s="54" t="s">
        <v>15</v>
      </c>
      <c r="O427" s="18"/>
      <c r="P427" s="55">
        <f>O427*H427</f>
        <v>0</v>
      </c>
      <c r="Q427" s="55">
        <v>0.00094</v>
      </c>
      <c r="R427" s="55">
        <f>Q427*H427</f>
        <v>0.01538122</v>
      </c>
      <c r="S427" s="55">
        <v>0</v>
      </c>
      <c r="T427" s="56">
        <f>S427*H427</f>
        <v>0</v>
      </c>
      <c r="AR427" s="13" t="s">
        <v>83</v>
      </c>
      <c r="AT427" s="13" t="s">
        <v>78</v>
      </c>
      <c r="AU427" s="13" t="s">
        <v>29</v>
      </c>
      <c r="AY427" s="13" t="s">
        <v>76</v>
      </c>
      <c r="BE427" s="57">
        <f>IF(N427="základní",J427,0)</f>
        <v>0</v>
      </c>
      <c r="BF427" s="57">
        <f>IF(N427="snížená",J427,0)</f>
        <v>0</v>
      </c>
      <c r="BG427" s="57">
        <f>IF(N427="zákl. přenesená",J427,0)</f>
        <v>0</v>
      </c>
      <c r="BH427" s="57">
        <f>IF(N427="sníž. přenesená",J427,0)</f>
        <v>0</v>
      </c>
      <c r="BI427" s="57">
        <f>IF(N427="nulová",J427,0)</f>
        <v>0</v>
      </c>
      <c r="BJ427" s="13" t="s">
        <v>28</v>
      </c>
      <c r="BK427" s="57">
        <f>ROUND(I427*H427,2)</f>
        <v>0</v>
      </c>
      <c r="BL427" s="13" t="s">
        <v>83</v>
      </c>
      <c r="BM427" s="13" t="s">
        <v>587</v>
      </c>
    </row>
    <row r="428" spans="1:47" s="1" customFormat="1" ht="12">
      <c r="A428" s="96"/>
      <c r="B428" s="100"/>
      <c r="C428" s="96"/>
      <c r="D428" s="179" t="s">
        <v>85</v>
      </c>
      <c r="E428" s="96"/>
      <c r="F428" s="180" t="s">
        <v>588</v>
      </c>
      <c r="G428" s="96"/>
      <c r="H428" s="96"/>
      <c r="I428" s="26"/>
      <c r="J428" s="96"/>
      <c r="L428" s="14"/>
      <c r="M428" s="58"/>
      <c r="N428" s="18"/>
      <c r="O428" s="18"/>
      <c r="P428" s="18"/>
      <c r="Q428" s="18"/>
      <c r="R428" s="18"/>
      <c r="S428" s="18"/>
      <c r="T428" s="19"/>
      <c r="AT428" s="13" t="s">
        <v>85</v>
      </c>
      <c r="AU428" s="13" t="s">
        <v>29</v>
      </c>
    </row>
    <row r="429" spans="1:51" s="10" customFormat="1" ht="12">
      <c r="A429" s="181"/>
      <c r="B429" s="182"/>
      <c r="C429" s="181"/>
      <c r="D429" s="179" t="s">
        <v>87</v>
      </c>
      <c r="E429" s="183" t="s">
        <v>0</v>
      </c>
      <c r="F429" s="184" t="s">
        <v>589</v>
      </c>
      <c r="G429" s="181"/>
      <c r="H429" s="185">
        <v>16.363</v>
      </c>
      <c r="I429" s="61"/>
      <c r="J429" s="181"/>
      <c r="L429" s="59"/>
      <c r="M429" s="62"/>
      <c r="N429" s="63"/>
      <c r="O429" s="63"/>
      <c r="P429" s="63"/>
      <c r="Q429" s="63"/>
      <c r="R429" s="63"/>
      <c r="S429" s="63"/>
      <c r="T429" s="64"/>
      <c r="AT429" s="60" t="s">
        <v>87</v>
      </c>
      <c r="AU429" s="60" t="s">
        <v>29</v>
      </c>
      <c r="AV429" s="10" t="s">
        <v>29</v>
      </c>
      <c r="AW429" s="10" t="s">
        <v>12</v>
      </c>
      <c r="AX429" s="10" t="s">
        <v>28</v>
      </c>
      <c r="AY429" s="60" t="s">
        <v>76</v>
      </c>
    </row>
    <row r="430" spans="1:65" s="1" customFormat="1" ht="16.5" customHeight="1">
      <c r="A430" s="96"/>
      <c r="B430" s="100"/>
      <c r="C430" s="173" t="s">
        <v>590</v>
      </c>
      <c r="D430" s="173" t="s">
        <v>78</v>
      </c>
      <c r="E430" s="174" t="s">
        <v>591</v>
      </c>
      <c r="F430" s="175" t="s">
        <v>592</v>
      </c>
      <c r="G430" s="176" t="s">
        <v>81</v>
      </c>
      <c r="H430" s="177">
        <v>16.363</v>
      </c>
      <c r="I430" s="52"/>
      <c r="J430" s="178">
        <f>ROUND(I430*H430,2)</f>
        <v>0</v>
      </c>
      <c r="K430" s="51" t="s">
        <v>82</v>
      </c>
      <c r="L430" s="14"/>
      <c r="M430" s="53" t="s">
        <v>0</v>
      </c>
      <c r="N430" s="54" t="s">
        <v>15</v>
      </c>
      <c r="O430" s="18"/>
      <c r="P430" s="55">
        <f>O430*H430</f>
        <v>0</v>
      </c>
      <c r="Q430" s="55">
        <v>0.00735</v>
      </c>
      <c r="R430" s="55">
        <f>Q430*H430</f>
        <v>0.12026804999999999</v>
      </c>
      <c r="S430" s="55">
        <v>0</v>
      </c>
      <c r="T430" s="56">
        <f>S430*H430</f>
        <v>0</v>
      </c>
      <c r="AR430" s="13" t="s">
        <v>83</v>
      </c>
      <c r="AT430" s="13" t="s">
        <v>78</v>
      </c>
      <c r="AU430" s="13" t="s">
        <v>29</v>
      </c>
      <c r="AY430" s="13" t="s">
        <v>76</v>
      </c>
      <c r="BE430" s="57">
        <f>IF(N430="základní",J430,0)</f>
        <v>0</v>
      </c>
      <c r="BF430" s="57">
        <f>IF(N430="snížená",J430,0)</f>
        <v>0</v>
      </c>
      <c r="BG430" s="57">
        <f>IF(N430="zákl. přenesená",J430,0)</f>
        <v>0</v>
      </c>
      <c r="BH430" s="57">
        <f>IF(N430="sníž. přenesená",J430,0)</f>
        <v>0</v>
      </c>
      <c r="BI430" s="57">
        <f>IF(N430="nulová",J430,0)</f>
        <v>0</v>
      </c>
      <c r="BJ430" s="13" t="s">
        <v>28</v>
      </c>
      <c r="BK430" s="57">
        <f>ROUND(I430*H430,2)</f>
        <v>0</v>
      </c>
      <c r="BL430" s="13" t="s">
        <v>83</v>
      </c>
      <c r="BM430" s="13" t="s">
        <v>593</v>
      </c>
    </row>
    <row r="431" spans="1:47" s="1" customFormat="1" ht="12">
      <c r="A431" s="96"/>
      <c r="B431" s="100"/>
      <c r="C431" s="96"/>
      <c r="D431" s="179" t="s">
        <v>85</v>
      </c>
      <c r="E431" s="96"/>
      <c r="F431" s="180" t="s">
        <v>594</v>
      </c>
      <c r="G431" s="96"/>
      <c r="H431" s="96"/>
      <c r="I431" s="26"/>
      <c r="J431" s="96"/>
      <c r="L431" s="14"/>
      <c r="M431" s="58"/>
      <c r="N431" s="18"/>
      <c r="O431" s="18"/>
      <c r="P431" s="18"/>
      <c r="Q431" s="18"/>
      <c r="R431" s="18"/>
      <c r="S431" s="18"/>
      <c r="T431" s="19"/>
      <c r="AT431" s="13" t="s">
        <v>85</v>
      </c>
      <c r="AU431" s="13" t="s">
        <v>29</v>
      </c>
    </row>
    <row r="432" spans="1:65" s="1" customFormat="1" ht="16.5" customHeight="1">
      <c r="A432" s="96"/>
      <c r="B432" s="100"/>
      <c r="C432" s="173" t="s">
        <v>595</v>
      </c>
      <c r="D432" s="173" t="s">
        <v>78</v>
      </c>
      <c r="E432" s="174" t="s">
        <v>596</v>
      </c>
      <c r="F432" s="175" t="s">
        <v>597</v>
      </c>
      <c r="G432" s="176" t="s">
        <v>81</v>
      </c>
      <c r="H432" s="177">
        <v>16.363</v>
      </c>
      <c r="I432" s="52"/>
      <c r="J432" s="178">
        <f>ROUND(I432*H432,2)</f>
        <v>0</v>
      </c>
      <c r="K432" s="51" t="s">
        <v>82</v>
      </c>
      <c r="L432" s="14"/>
      <c r="M432" s="53" t="s">
        <v>0</v>
      </c>
      <c r="N432" s="54" t="s">
        <v>15</v>
      </c>
      <c r="O432" s="18"/>
      <c r="P432" s="55">
        <f>O432*H432</f>
        <v>0</v>
      </c>
      <c r="Q432" s="55">
        <v>0.01838</v>
      </c>
      <c r="R432" s="55">
        <f>Q432*H432</f>
        <v>0.30075194</v>
      </c>
      <c r="S432" s="55">
        <v>0</v>
      </c>
      <c r="T432" s="56">
        <f>S432*H432</f>
        <v>0</v>
      </c>
      <c r="AR432" s="13" t="s">
        <v>83</v>
      </c>
      <c r="AT432" s="13" t="s">
        <v>78</v>
      </c>
      <c r="AU432" s="13" t="s">
        <v>29</v>
      </c>
      <c r="AY432" s="13" t="s">
        <v>76</v>
      </c>
      <c r="BE432" s="57">
        <f>IF(N432="základní",J432,0)</f>
        <v>0</v>
      </c>
      <c r="BF432" s="57">
        <f>IF(N432="snížená",J432,0)</f>
        <v>0</v>
      </c>
      <c r="BG432" s="57">
        <f>IF(N432="zákl. přenesená",J432,0)</f>
        <v>0</v>
      </c>
      <c r="BH432" s="57">
        <f>IF(N432="sníž. přenesená",J432,0)</f>
        <v>0</v>
      </c>
      <c r="BI432" s="57">
        <f>IF(N432="nulová",J432,0)</f>
        <v>0</v>
      </c>
      <c r="BJ432" s="13" t="s">
        <v>28</v>
      </c>
      <c r="BK432" s="57">
        <f>ROUND(I432*H432,2)</f>
        <v>0</v>
      </c>
      <c r="BL432" s="13" t="s">
        <v>83</v>
      </c>
      <c r="BM432" s="13" t="s">
        <v>598</v>
      </c>
    </row>
    <row r="433" spans="1:47" s="1" customFormat="1" ht="19.5">
      <c r="A433" s="96"/>
      <c r="B433" s="100"/>
      <c r="C433" s="96"/>
      <c r="D433" s="179" t="s">
        <v>85</v>
      </c>
      <c r="E433" s="96"/>
      <c r="F433" s="180" t="s">
        <v>599</v>
      </c>
      <c r="G433" s="96"/>
      <c r="H433" s="96"/>
      <c r="I433" s="26"/>
      <c r="J433" s="96"/>
      <c r="L433" s="14"/>
      <c r="M433" s="58"/>
      <c r="N433" s="18"/>
      <c r="O433" s="18"/>
      <c r="P433" s="18"/>
      <c r="Q433" s="18"/>
      <c r="R433" s="18"/>
      <c r="S433" s="18"/>
      <c r="T433" s="19"/>
      <c r="AT433" s="13" t="s">
        <v>85</v>
      </c>
      <c r="AU433" s="13" t="s">
        <v>29</v>
      </c>
    </row>
    <row r="434" spans="1:65" s="1" customFormat="1" ht="16.5" customHeight="1">
      <c r="A434" s="96"/>
      <c r="B434" s="100"/>
      <c r="C434" s="173" t="s">
        <v>600</v>
      </c>
      <c r="D434" s="173" t="s">
        <v>78</v>
      </c>
      <c r="E434" s="174" t="s">
        <v>601</v>
      </c>
      <c r="F434" s="175" t="s">
        <v>602</v>
      </c>
      <c r="G434" s="176" t="s">
        <v>81</v>
      </c>
      <c r="H434" s="177">
        <v>16.363</v>
      </c>
      <c r="I434" s="52"/>
      <c r="J434" s="178">
        <f>ROUND(I434*H434,2)</f>
        <v>0</v>
      </c>
      <c r="K434" s="51" t="s">
        <v>82</v>
      </c>
      <c r="L434" s="14"/>
      <c r="M434" s="53" t="s">
        <v>0</v>
      </c>
      <c r="N434" s="54" t="s">
        <v>15</v>
      </c>
      <c r="O434" s="18"/>
      <c r="P434" s="55">
        <f>O434*H434</f>
        <v>0</v>
      </c>
      <c r="Q434" s="55">
        <v>0.0079</v>
      </c>
      <c r="R434" s="55">
        <f>Q434*H434</f>
        <v>0.1292677</v>
      </c>
      <c r="S434" s="55">
        <v>0</v>
      </c>
      <c r="T434" s="56">
        <f>S434*H434</f>
        <v>0</v>
      </c>
      <c r="AR434" s="13" t="s">
        <v>83</v>
      </c>
      <c r="AT434" s="13" t="s">
        <v>78</v>
      </c>
      <c r="AU434" s="13" t="s">
        <v>29</v>
      </c>
      <c r="AY434" s="13" t="s">
        <v>76</v>
      </c>
      <c r="BE434" s="57">
        <f>IF(N434="základní",J434,0)</f>
        <v>0</v>
      </c>
      <c r="BF434" s="57">
        <f>IF(N434="snížená",J434,0)</f>
        <v>0</v>
      </c>
      <c r="BG434" s="57">
        <f>IF(N434="zákl. přenesená",J434,0)</f>
        <v>0</v>
      </c>
      <c r="BH434" s="57">
        <f>IF(N434="sníž. přenesená",J434,0)</f>
        <v>0</v>
      </c>
      <c r="BI434" s="57">
        <f>IF(N434="nulová",J434,0)</f>
        <v>0</v>
      </c>
      <c r="BJ434" s="13" t="s">
        <v>28</v>
      </c>
      <c r="BK434" s="57">
        <f>ROUND(I434*H434,2)</f>
        <v>0</v>
      </c>
      <c r="BL434" s="13" t="s">
        <v>83</v>
      </c>
      <c r="BM434" s="13" t="s">
        <v>603</v>
      </c>
    </row>
    <row r="435" spans="1:47" s="1" customFormat="1" ht="19.5">
      <c r="A435" s="96"/>
      <c r="B435" s="100"/>
      <c r="C435" s="96"/>
      <c r="D435" s="179" t="s">
        <v>85</v>
      </c>
      <c r="E435" s="96"/>
      <c r="F435" s="180" t="s">
        <v>604</v>
      </c>
      <c r="G435" s="96"/>
      <c r="H435" s="96"/>
      <c r="I435" s="26"/>
      <c r="J435" s="96"/>
      <c r="L435" s="14"/>
      <c r="M435" s="58"/>
      <c r="N435" s="18"/>
      <c r="O435" s="18"/>
      <c r="P435" s="18"/>
      <c r="Q435" s="18"/>
      <c r="R435" s="18"/>
      <c r="S435" s="18"/>
      <c r="T435" s="19"/>
      <c r="AT435" s="13" t="s">
        <v>85</v>
      </c>
      <c r="AU435" s="13" t="s">
        <v>29</v>
      </c>
    </row>
    <row r="436" spans="1:65" s="1" customFormat="1" ht="16.5" customHeight="1">
      <c r="A436" s="96"/>
      <c r="B436" s="100"/>
      <c r="C436" s="173" t="s">
        <v>605</v>
      </c>
      <c r="D436" s="173" t="s">
        <v>78</v>
      </c>
      <c r="E436" s="174" t="s">
        <v>606</v>
      </c>
      <c r="F436" s="175" t="s">
        <v>607</v>
      </c>
      <c r="G436" s="176" t="s">
        <v>81</v>
      </c>
      <c r="H436" s="177">
        <v>16.363</v>
      </c>
      <c r="I436" s="52"/>
      <c r="J436" s="178">
        <f>ROUND(I436*H436,2)</f>
        <v>0</v>
      </c>
      <c r="K436" s="51" t="s">
        <v>82</v>
      </c>
      <c r="L436" s="14"/>
      <c r="M436" s="53" t="s">
        <v>0</v>
      </c>
      <c r="N436" s="54" t="s">
        <v>15</v>
      </c>
      <c r="O436" s="18"/>
      <c r="P436" s="55">
        <f>O436*H436</f>
        <v>0</v>
      </c>
      <c r="Q436" s="55">
        <v>0</v>
      </c>
      <c r="R436" s="55">
        <f>Q436*H436</f>
        <v>0</v>
      </c>
      <c r="S436" s="55">
        <v>0</v>
      </c>
      <c r="T436" s="56">
        <f>S436*H436</f>
        <v>0</v>
      </c>
      <c r="AR436" s="13" t="s">
        <v>83</v>
      </c>
      <c r="AT436" s="13" t="s">
        <v>78</v>
      </c>
      <c r="AU436" s="13" t="s">
        <v>29</v>
      </c>
      <c r="AY436" s="13" t="s">
        <v>76</v>
      </c>
      <c r="BE436" s="57">
        <f>IF(N436="základní",J436,0)</f>
        <v>0</v>
      </c>
      <c r="BF436" s="57">
        <f>IF(N436="snížená",J436,0)</f>
        <v>0</v>
      </c>
      <c r="BG436" s="57">
        <f>IF(N436="zákl. přenesená",J436,0)</f>
        <v>0</v>
      </c>
      <c r="BH436" s="57">
        <f>IF(N436="sníž. přenesená",J436,0)</f>
        <v>0</v>
      </c>
      <c r="BI436" s="57">
        <f>IF(N436="nulová",J436,0)</f>
        <v>0</v>
      </c>
      <c r="BJ436" s="13" t="s">
        <v>28</v>
      </c>
      <c r="BK436" s="57">
        <f>ROUND(I436*H436,2)</f>
        <v>0</v>
      </c>
      <c r="BL436" s="13" t="s">
        <v>83</v>
      </c>
      <c r="BM436" s="13" t="s">
        <v>608</v>
      </c>
    </row>
    <row r="437" spans="1:47" s="1" customFormat="1" ht="12">
      <c r="A437" s="96"/>
      <c r="B437" s="100"/>
      <c r="C437" s="96"/>
      <c r="D437" s="179" t="s">
        <v>85</v>
      </c>
      <c r="E437" s="96"/>
      <c r="F437" s="180" t="s">
        <v>609</v>
      </c>
      <c r="G437" s="96"/>
      <c r="H437" s="96"/>
      <c r="I437" s="26"/>
      <c r="J437" s="96"/>
      <c r="L437" s="14"/>
      <c r="M437" s="58"/>
      <c r="N437" s="18"/>
      <c r="O437" s="18"/>
      <c r="P437" s="18"/>
      <c r="Q437" s="18"/>
      <c r="R437" s="18"/>
      <c r="S437" s="18"/>
      <c r="T437" s="19"/>
      <c r="AT437" s="13" t="s">
        <v>85</v>
      </c>
      <c r="AU437" s="13" t="s">
        <v>29</v>
      </c>
    </row>
    <row r="438" spans="1:65" s="1" customFormat="1" ht="16.5" customHeight="1">
      <c r="A438" s="96"/>
      <c r="B438" s="100"/>
      <c r="C438" s="173" t="s">
        <v>610</v>
      </c>
      <c r="D438" s="173" t="s">
        <v>78</v>
      </c>
      <c r="E438" s="174" t="s">
        <v>611</v>
      </c>
      <c r="F438" s="175" t="s">
        <v>612</v>
      </c>
      <c r="G438" s="176" t="s">
        <v>81</v>
      </c>
      <c r="H438" s="177">
        <v>17.073</v>
      </c>
      <c r="I438" s="52"/>
      <c r="J438" s="178">
        <f>ROUND(I438*H438,2)</f>
        <v>0</v>
      </c>
      <c r="K438" s="51" t="s">
        <v>82</v>
      </c>
      <c r="L438" s="14"/>
      <c r="M438" s="53" t="s">
        <v>0</v>
      </c>
      <c r="N438" s="54" t="s">
        <v>15</v>
      </c>
      <c r="O438" s="18"/>
      <c r="P438" s="55">
        <f>O438*H438</f>
        <v>0</v>
      </c>
      <c r="Q438" s="55">
        <v>0.0105</v>
      </c>
      <c r="R438" s="55">
        <f>Q438*H438</f>
        <v>0.17926650000000002</v>
      </c>
      <c r="S438" s="55">
        <v>0</v>
      </c>
      <c r="T438" s="56">
        <f>S438*H438</f>
        <v>0</v>
      </c>
      <c r="AR438" s="13" t="s">
        <v>83</v>
      </c>
      <c r="AT438" s="13" t="s">
        <v>78</v>
      </c>
      <c r="AU438" s="13" t="s">
        <v>29</v>
      </c>
      <c r="AY438" s="13" t="s">
        <v>76</v>
      </c>
      <c r="BE438" s="57">
        <f>IF(N438="základní",J438,0)</f>
        <v>0</v>
      </c>
      <c r="BF438" s="57">
        <f>IF(N438="snížená",J438,0)</f>
        <v>0</v>
      </c>
      <c r="BG438" s="57">
        <f>IF(N438="zákl. přenesená",J438,0)</f>
        <v>0</v>
      </c>
      <c r="BH438" s="57">
        <f>IF(N438="sníž. přenesená",J438,0)</f>
        <v>0</v>
      </c>
      <c r="BI438" s="57">
        <f>IF(N438="nulová",J438,0)</f>
        <v>0</v>
      </c>
      <c r="BJ438" s="13" t="s">
        <v>28</v>
      </c>
      <c r="BK438" s="57">
        <f>ROUND(I438*H438,2)</f>
        <v>0</v>
      </c>
      <c r="BL438" s="13" t="s">
        <v>83</v>
      </c>
      <c r="BM438" s="13" t="s">
        <v>613</v>
      </c>
    </row>
    <row r="439" spans="1:47" s="1" customFormat="1" ht="19.5">
      <c r="A439" s="96"/>
      <c r="B439" s="100"/>
      <c r="C439" s="96"/>
      <c r="D439" s="179" t="s">
        <v>85</v>
      </c>
      <c r="E439" s="96"/>
      <c r="F439" s="180" t="s">
        <v>614</v>
      </c>
      <c r="G439" s="96"/>
      <c r="H439" s="96"/>
      <c r="I439" s="26"/>
      <c r="J439" s="96"/>
      <c r="L439" s="14"/>
      <c r="M439" s="58"/>
      <c r="N439" s="18"/>
      <c r="O439" s="18"/>
      <c r="P439" s="18"/>
      <c r="Q439" s="18"/>
      <c r="R439" s="18"/>
      <c r="S439" s="18"/>
      <c r="T439" s="19"/>
      <c r="AT439" s="13" t="s">
        <v>85</v>
      </c>
      <c r="AU439" s="13" t="s">
        <v>29</v>
      </c>
    </row>
    <row r="440" spans="1:51" s="10" customFormat="1" ht="12">
      <c r="A440" s="181"/>
      <c r="B440" s="182"/>
      <c r="C440" s="181"/>
      <c r="D440" s="179" t="s">
        <v>87</v>
      </c>
      <c r="E440" s="183" t="s">
        <v>0</v>
      </c>
      <c r="F440" s="184" t="s">
        <v>615</v>
      </c>
      <c r="G440" s="181"/>
      <c r="H440" s="185">
        <v>17.073</v>
      </c>
      <c r="I440" s="61"/>
      <c r="J440" s="181"/>
      <c r="L440" s="59"/>
      <c r="M440" s="62"/>
      <c r="N440" s="63"/>
      <c r="O440" s="63"/>
      <c r="P440" s="63"/>
      <c r="Q440" s="63"/>
      <c r="R440" s="63"/>
      <c r="S440" s="63"/>
      <c r="T440" s="64"/>
      <c r="AT440" s="60" t="s">
        <v>87</v>
      </c>
      <c r="AU440" s="60" t="s">
        <v>29</v>
      </c>
      <c r="AV440" s="10" t="s">
        <v>29</v>
      </c>
      <c r="AW440" s="10" t="s">
        <v>12</v>
      </c>
      <c r="AX440" s="10" t="s">
        <v>28</v>
      </c>
      <c r="AY440" s="60" t="s">
        <v>76</v>
      </c>
    </row>
    <row r="441" spans="1:65" s="1" customFormat="1" ht="16.5" customHeight="1">
      <c r="A441" s="96"/>
      <c r="B441" s="100"/>
      <c r="C441" s="173" t="s">
        <v>616</v>
      </c>
      <c r="D441" s="173" t="s">
        <v>78</v>
      </c>
      <c r="E441" s="174" t="s">
        <v>617</v>
      </c>
      <c r="F441" s="175" t="s">
        <v>618</v>
      </c>
      <c r="G441" s="176" t="s">
        <v>91</v>
      </c>
      <c r="H441" s="177">
        <v>0.313</v>
      </c>
      <c r="I441" s="52"/>
      <c r="J441" s="178">
        <f>ROUND(I441*H441,2)</f>
        <v>0</v>
      </c>
      <c r="K441" s="51" t="s">
        <v>82</v>
      </c>
      <c r="L441" s="14"/>
      <c r="M441" s="53" t="s">
        <v>0</v>
      </c>
      <c r="N441" s="54" t="s">
        <v>15</v>
      </c>
      <c r="O441" s="18"/>
      <c r="P441" s="55">
        <f>O441*H441</f>
        <v>0</v>
      </c>
      <c r="Q441" s="55">
        <v>2.45329</v>
      </c>
      <c r="R441" s="55">
        <f>Q441*H441</f>
        <v>0.76787977</v>
      </c>
      <c r="S441" s="55">
        <v>0</v>
      </c>
      <c r="T441" s="56">
        <f>S441*H441</f>
        <v>0</v>
      </c>
      <c r="AR441" s="13" t="s">
        <v>83</v>
      </c>
      <c r="AT441" s="13" t="s">
        <v>78</v>
      </c>
      <c r="AU441" s="13" t="s">
        <v>29</v>
      </c>
      <c r="AY441" s="13" t="s">
        <v>76</v>
      </c>
      <c r="BE441" s="57">
        <f>IF(N441="základní",J441,0)</f>
        <v>0</v>
      </c>
      <c r="BF441" s="57">
        <f>IF(N441="snížená",J441,0)</f>
        <v>0</v>
      </c>
      <c r="BG441" s="57">
        <f>IF(N441="zákl. přenesená",J441,0)</f>
        <v>0</v>
      </c>
      <c r="BH441" s="57">
        <f>IF(N441="sníž. přenesená",J441,0)</f>
        <v>0</v>
      </c>
      <c r="BI441" s="57">
        <f>IF(N441="nulová",J441,0)</f>
        <v>0</v>
      </c>
      <c r="BJ441" s="13" t="s">
        <v>28</v>
      </c>
      <c r="BK441" s="57">
        <f>ROUND(I441*H441,2)</f>
        <v>0</v>
      </c>
      <c r="BL441" s="13" t="s">
        <v>83</v>
      </c>
      <c r="BM441" s="13" t="s">
        <v>619</v>
      </c>
    </row>
    <row r="442" spans="1:47" s="1" customFormat="1" ht="12">
      <c r="A442" s="96"/>
      <c r="B442" s="100"/>
      <c r="C442" s="96"/>
      <c r="D442" s="179" t="s">
        <v>85</v>
      </c>
      <c r="E442" s="96"/>
      <c r="F442" s="180" t="s">
        <v>620</v>
      </c>
      <c r="G442" s="96"/>
      <c r="H442" s="96"/>
      <c r="I442" s="26"/>
      <c r="J442" s="96"/>
      <c r="L442" s="14"/>
      <c r="M442" s="58"/>
      <c r="N442" s="18"/>
      <c r="O442" s="18"/>
      <c r="P442" s="18"/>
      <c r="Q442" s="18"/>
      <c r="R442" s="18"/>
      <c r="S442" s="18"/>
      <c r="T442" s="19"/>
      <c r="AT442" s="13" t="s">
        <v>85</v>
      </c>
      <c r="AU442" s="13" t="s">
        <v>29</v>
      </c>
    </row>
    <row r="443" spans="1:51" s="10" customFormat="1" ht="12">
      <c r="A443" s="181"/>
      <c r="B443" s="182"/>
      <c r="C443" s="181"/>
      <c r="D443" s="179" t="s">
        <v>87</v>
      </c>
      <c r="E443" s="183" t="s">
        <v>0</v>
      </c>
      <c r="F443" s="184" t="s">
        <v>621</v>
      </c>
      <c r="G443" s="181"/>
      <c r="H443" s="185">
        <v>0.295</v>
      </c>
      <c r="I443" s="61"/>
      <c r="J443" s="181"/>
      <c r="L443" s="59"/>
      <c r="M443" s="62"/>
      <c r="N443" s="63"/>
      <c r="O443" s="63"/>
      <c r="P443" s="63"/>
      <c r="Q443" s="63"/>
      <c r="R443" s="63"/>
      <c r="S443" s="63"/>
      <c r="T443" s="64"/>
      <c r="AT443" s="60" t="s">
        <v>87</v>
      </c>
      <c r="AU443" s="60" t="s">
        <v>29</v>
      </c>
      <c r="AV443" s="10" t="s">
        <v>29</v>
      </c>
      <c r="AW443" s="10" t="s">
        <v>12</v>
      </c>
      <c r="AX443" s="10" t="s">
        <v>24</v>
      </c>
      <c r="AY443" s="60" t="s">
        <v>76</v>
      </c>
    </row>
    <row r="444" spans="1:51" s="10" customFormat="1" ht="12">
      <c r="A444" s="181"/>
      <c r="B444" s="182"/>
      <c r="C444" s="181"/>
      <c r="D444" s="179" t="s">
        <v>87</v>
      </c>
      <c r="E444" s="183" t="s">
        <v>0</v>
      </c>
      <c r="F444" s="184" t="s">
        <v>622</v>
      </c>
      <c r="G444" s="181"/>
      <c r="H444" s="185">
        <v>0.018</v>
      </c>
      <c r="I444" s="61"/>
      <c r="J444" s="181"/>
      <c r="L444" s="59"/>
      <c r="M444" s="62"/>
      <c r="N444" s="63"/>
      <c r="O444" s="63"/>
      <c r="P444" s="63"/>
      <c r="Q444" s="63"/>
      <c r="R444" s="63"/>
      <c r="S444" s="63"/>
      <c r="T444" s="64"/>
      <c r="AT444" s="60" t="s">
        <v>87</v>
      </c>
      <c r="AU444" s="60" t="s">
        <v>29</v>
      </c>
      <c r="AV444" s="10" t="s">
        <v>29</v>
      </c>
      <c r="AW444" s="10" t="s">
        <v>12</v>
      </c>
      <c r="AX444" s="10" t="s">
        <v>24</v>
      </c>
      <c r="AY444" s="60" t="s">
        <v>76</v>
      </c>
    </row>
    <row r="445" spans="1:51" s="11" customFormat="1" ht="12">
      <c r="A445" s="186"/>
      <c r="B445" s="187"/>
      <c r="C445" s="186"/>
      <c r="D445" s="179" t="s">
        <v>87</v>
      </c>
      <c r="E445" s="188" t="s">
        <v>0</v>
      </c>
      <c r="F445" s="189" t="s">
        <v>99</v>
      </c>
      <c r="G445" s="186"/>
      <c r="H445" s="190">
        <v>0.313</v>
      </c>
      <c r="I445" s="67"/>
      <c r="J445" s="186"/>
      <c r="L445" s="65"/>
      <c r="M445" s="68"/>
      <c r="N445" s="69"/>
      <c r="O445" s="69"/>
      <c r="P445" s="69"/>
      <c r="Q445" s="69"/>
      <c r="R445" s="69"/>
      <c r="S445" s="69"/>
      <c r="T445" s="70"/>
      <c r="AT445" s="66" t="s">
        <v>87</v>
      </c>
      <c r="AU445" s="66" t="s">
        <v>29</v>
      </c>
      <c r="AV445" s="11" t="s">
        <v>83</v>
      </c>
      <c r="AW445" s="11" t="s">
        <v>12</v>
      </c>
      <c r="AX445" s="11" t="s">
        <v>28</v>
      </c>
      <c r="AY445" s="66" t="s">
        <v>76</v>
      </c>
    </row>
    <row r="446" spans="1:65" s="1" customFormat="1" ht="16.5" customHeight="1">
      <c r="A446" s="96"/>
      <c r="B446" s="100"/>
      <c r="C446" s="173" t="s">
        <v>623</v>
      </c>
      <c r="D446" s="173" t="s">
        <v>78</v>
      </c>
      <c r="E446" s="174" t="s">
        <v>624</v>
      </c>
      <c r="F446" s="175" t="s">
        <v>625</v>
      </c>
      <c r="G446" s="176" t="s">
        <v>81</v>
      </c>
      <c r="H446" s="177">
        <v>8.938</v>
      </c>
      <c r="I446" s="52"/>
      <c r="J446" s="178">
        <f>ROUND(I446*H446,2)</f>
        <v>0</v>
      </c>
      <c r="K446" s="51" t="s">
        <v>82</v>
      </c>
      <c r="L446" s="14"/>
      <c r="M446" s="53" t="s">
        <v>0</v>
      </c>
      <c r="N446" s="54" t="s">
        <v>15</v>
      </c>
      <c r="O446" s="18"/>
      <c r="P446" s="55">
        <f>O446*H446</f>
        <v>0</v>
      </c>
      <c r="Q446" s="55">
        <v>0.00315</v>
      </c>
      <c r="R446" s="55">
        <f>Q446*H446</f>
        <v>0.0281547</v>
      </c>
      <c r="S446" s="55">
        <v>0</v>
      </c>
      <c r="T446" s="56">
        <f>S446*H446</f>
        <v>0</v>
      </c>
      <c r="AR446" s="13" t="s">
        <v>83</v>
      </c>
      <c r="AT446" s="13" t="s">
        <v>78</v>
      </c>
      <c r="AU446" s="13" t="s">
        <v>29</v>
      </c>
      <c r="AY446" s="13" t="s">
        <v>76</v>
      </c>
      <c r="BE446" s="57">
        <f>IF(N446="základní",J446,0)</f>
        <v>0</v>
      </c>
      <c r="BF446" s="57">
        <f>IF(N446="snížená",J446,0)</f>
        <v>0</v>
      </c>
      <c r="BG446" s="57">
        <f>IF(N446="zákl. přenesená",J446,0)</f>
        <v>0</v>
      </c>
      <c r="BH446" s="57">
        <f>IF(N446="sníž. přenesená",J446,0)</f>
        <v>0</v>
      </c>
      <c r="BI446" s="57">
        <f>IF(N446="nulová",J446,0)</f>
        <v>0</v>
      </c>
      <c r="BJ446" s="13" t="s">
        <v>28</v>
      </c>
      <c r="BK446" s="57">
        <f>ROUND(I446*H446,2)</f>
        <v>0</v>
      </c>
      <c r="BL446" s="13" t="s">
        <v>83</v>
      </c>
      <c r="BM446" s="13" t="s">
        <v>626</v>
      </c>
    </row>
    <row r="447" spans="1:47" s="1" customFormat="1" ht="12">
      <c r="A447" s="96"/>
      <c r="B447" s="100"/>
      <c r="C447" s="96"/>
      <c r="D447" s="179" t="s">
        <v>85</v>
      </c>
      <c r="E447" s="96"/>
      <c r="F447" s="180" t="s">
        <v>627</v>
      </c>
      <c r="G447" s="96"/>
      <c r="H447" s="96"/>
      <c r="I447" s="26"/>
      <c r="J447" s="96"/>
      <c r="L447" s="14"/>
      <c r="M447" s="58"/>
      <c r="N447" s="18"/>
      <c r="O447" s="18"/>
      <c r="P447" s="18"/>
      <c r="Q447" s="18"/>
      <c r="R447" s="18"/>
      <c r="S447" s="18"/>
      <c r="T447" s="19"/>
      <c r="AT447" s="13" t="s">
        <v>85</v>
      </c>
      <c r="AU447" s="13" t="s">
        <v>29</v>
      </c>
    </row>
    <row r="448" spans="1:51" s="10" customFormat="1" ht="12">
      <c r="A448" s="181"/>
      <c r="B448" s="182"/>
      <c r="C448" s="181"/>
      <c r="D448" s="179" t="s">
        <v>87</v>
      </c>
      <c r="E448" s="183" t="s">
        <v>0</v>
      </c>
      <c r="F448" s="184" t="s">
        <v>628</v>
      </c>
      <c r="G448" s="181"/>
      <c r="H448" s="185">
        <v>8.438</v>
      </c>
      <c r="I448" s="61"/>
      <c r="J448" s="181"/>
      <c r="L448" s="59"/>
      <c r="M448" s="62"/>
      <c r="N448" s="63"/>
      <c r="O448" s="63"/>
      <c r="P448" s="63"/>
      <c r="Q448" s="63"/>
      <c r="R448" s="63"/>
      <c r="S448" s="63"/>
      <c r="T448" s="64"/>
      <c r="AT448" s="60" t="s">
        <v>87</v>
      </c>
      <c r="AU448" s="60" t="s">
        <v>29</v>
      </c>
      <c r="AV448" s="10" t="s">
        <v>29</v>
      </c>
      <c r="AW448" s="10" t="s">
        <v>12</v>
      </c>
      <c r="AX448" s="10" t="s">
        <v>24</v>
      </c>
      <c r="AY448" s="60" t="s">
        <v>76</v>
      </c>
    </row>
    <row r="449" spans="1:51" s="10" customFormat="1" ht="12">
      <c r="A449" s="181"/>
      <c r="B449" s="182"/>
      <c r="C449" s="181"/>
      <c r="D449" s="179" t="s">
        <v>87</v>
      </c>
      <c r="E449" s="183" t="s">
        <v>0</v>
      </c>
      <c r="F449" s="184" t="s">
        <v>629</v>
      </c>
      <c r="G449" s="181"/>
      <c r="H449" s="185">
        <v>0.5</v>
      </c>
      <c r="I449" s="61"/>
      <c r="J449" s="181"/>
      <c r="L449" s="59"/>
      <c r="M449" s="62"/>
      <c r="N449" s="63"/>
      <c r="O449" s="63"/>
      <c r="P449" s="63"/>
      <c r="Q449" s="63"/>
      <c r="R449" s="63"/>
      <c r="S449" s="63"/>
      <c r="T449" s="64"/>
      <c r="AT449" s="60" t="s">
        <v>87</v>
      </c>
      <c r="AU449" s="60" t="s">
        <v>29</v>
      </c>
      <c r="AV449" s="10" t="s">
        <v>29</v>
      </c>
      <c r="AW449" s="10" t="s">
        <v>12</v>
      </c>
      <c r="AX449" s="10" t="s">
        <v>24</v>
      </c>
      <c r="AY449" s="60" t="s">
        <v>76</v>
      </c>
    </row>
    <row r="450" spans="1:51" s="11" customFormat="1" ht="12">
      <c r="A450" s="186"/>
      <c r="B450" s="187"/>
      <c r="C450" s="186"/>
      <c r="D450" s="179" t="s">
        <v>87</v>
      </c>
      <c r="E450" s="188" t="s">
        <v>0</v>
      </c>
      <c r="F450" s="189" t="s">
        <v>99</v>
      </c>
      <c r="G450" s="186"/>
      <c r="H450" s="190">
        <v>8.938</v>
      </c>
      <c r="I450" s="67"/>
      <c r="J450" s="186"/>
      <c r="L450" s="65"/>
      <c r="M450" s="68"/>
      <c r="N450" s="69"/>
      <c r="O450" s="69"/>
      <c r="P450" s="69"/>
      <c r="Q450" s="69"/>
      <c r="R450" s="69"/>
      <c r="S450" s="69"/>
      <c r="T450" s="70"/>
      <c r="AT450" s="66" t="s">
        <v>87</v>
      </c>
      <c r="AU450" s="66" t="s">
        <v>29</v>
      </c>
      <c r="AV450" s="11" t="s">
        <v>83</v>
      </c>
      <c r="AW450" s="11" t="s">
        <v>12</v>
      </c>
      <c r="AX450" s="11" t="s">
        <v>28</v>
      </c>
      <c r="AY450" s="66" t="s">
        <v>76</v>
      </c>
    </row>
    <row r="451" spans="1:65" s="1" customFormat="1" ht="16.5" customHeight="1">
      <c r="A451" s="96"/>
      <c r="B451" s="100"/>
      <c r="C451" s="173" t="s">
        <v>630</v>
      </c>
      <c r="D451" s="173" t="s">
        <v>78</v>
      </c>
      <c r="E451" s="174" t="s">
        <v>631</v>
      </c>
      <c r="F451" s="175" t="s">
        <v>632</v>
      </c>
      <c r="G451" s="176" t="s">
        <v>91</v>
      </c>
      <c r="H451" s="177">
        <v>3.499</v>
      </c>
      <c r="I451" s="52"/>
      <c r="J451" s="178">
        <f>ROUND(I451*H451,2)</f>
        <v>0</v>
      </c>
      <c r="K451" s="51" t="s">
        <v>82</v>
      </c>
      <c r="L451" s="14"/>
      <c r="M451" s="53" t="s">
        <v>0</v>
      </c>
      <c r="N451" s="54" t="s">
        <v>15</v>
      </c>
      <c r="O451" s="18"/>
      <c r="P451" s="55">
        <f>O451*H451</f>
        <v>0</v>
      </c>
      <c r="Q451" s="55">
        <v>2.45329</v>
      </c>
      <c r="R451" s="55">
        <f>Q451*H451</f>
        <v>8.58406171</v>
      </c>
      <c r="S451" s="55">
        <v>0</v>
      </c>
      <c r="T451" s="56">
        <f>S451*H451</f>
        <v>0</v>
      </c>
      <c r="AR451" s="13" t="s">
        <v>83</v>
      </c>
      <c r="AT451" s="13" t="s">
        <v>78</v>
      </c>
      <c r="AU451" s="13" t="s">
        <v>29</v>
      </c>
      <c r="AY451" s="13" t="s">
        <v>76</v>
      </c>
      <c r="BE451" s="57">
        <f>IF(N451="základní",J451,0)</f>
        <v>0</v>
      </c>
      <c r="BF451" s="57">
        <f>IF(N451="snížená",J451,0)</f>
        <v>0</v>
      </c>
      <c r="BG451" s="57">
        <f>IF(N451="zákl. přenesená",J451,0)</f>
        <v>0</v>
      </c>
      <c r="BH451" s="57">
        <f>IF(N451="sníž. přenesená",J451,0)</f>
        <v>0</v>
      </c>
      <c r="BI451" s="57">
        <f>IF(N451="nulová",J451,0)</f>
        <v>0</v>
      </c>
      <c r="BJ451" s="13" t="s">
        <v>28</v>
      </c>
      <c r="BK451" s="57">
        <f>ROUND(I451*H451,2)</f>
        <v>0</v>
      </c>
      <c r="BL451" s="13" t="s">
        <v>83</v>
      </c>
      <c r="BM451" s="13" t="s">
        <v>633</v>
      </c>
    </row>
    <row r="452" spans="1:47" s="1" customFormat="1" ht="12">
      <c r="A452" s="96"/>
      <c r="B452" s="100"/>
      <c r="C452" s="96"/>
      <c r="D452" s="179" t="s">
        <v>85</v>
      </c>
      <c r="E452" s="96"/>
      <c r="F452" s="180" t="s">
        <v>634</v>
      </c>
      <c r="G452" s="96"/>
      <c r="H452" s="96"/>
      <c r="I452" s="26"/>
      <c r="J452" s="96"/>
      <c r="L452" s="14"/>
      <c r="M452" s="58"/>
      <c r="N452" s="18"/>
      <c r="O452" s="18"/>
      <c r="P452" s="18"/>
      <c r="Q452" s="18"/>
      <c r="R452" s="18"/>
      <c r="S452" s="18"/>
      <c r="T452" s="19"/>
      <c r="AT452" s="13" t="s">
        <v>85</v>
      </c>
      <c r="AU452" s="13" t="s">
        <v>29</v>
      </c>
    </row>
    <row r="453" spans="1:51" s="10" customFormat="1" ht="12">
      <c r="A453" s="181"/>
      <c r="B453" s="182"/>
      <c r="C453" s="181"/>
      <c r="D453" s="179" t="s">
        <v>87</v>
      </c>
      <c r="E453" s="183" t="s">
        <v>0</v>
      </c>
      <c r="F453" s="184" t="s">
        <v>635</v>
      </c>
      <c r="G453" s="181"/>
      <c r="H453" s="185">
        <v>3.499</v>
      </c>
      <c r="I453" s="61"/>
      <c r="J453" s="181"/>
      <c r="L453" s="59"/>
      <c r="M453" s="62"/>
      <c r="N453" s="63"/>
      <c r="O453" s="63"/>
      <c r="P453" s="63"/>
      <c r="Q453" s="63"/>
      <c r="R453" s="63"/>
      <c r="S453" s="63"/>
      <c r="T453" s="64"/>
      <c r="AT453" s="60" t="s">
        <v>87</v>
      </c>
      <c r="AU453" s="60" t="s">
        <v>29</v>
      </c>
      <c r="AV453" s="10" t="s">
        <v>29</v>
      </c>
      <c r="AW453" s="10" t="s">
        <v>12</v>
      </c>
      <c r="AX453" s="10" t="s">
        <v>28</v>
      </c>
      <c r="AY453" s="60" t="s">
        <v>76</v>
      </c>
    </row>
    <row r="454" spans="1:65" s="1" customFormat="1" ht="16.5" customHeight="1">
      <c r="A454" s="96"/>
      <c r="B454" s="100"/>
      <c r="C454" s="173" t="s">
        <v>636</v>
      </c>
      <c r="D454" s="173" t="s">
        <v>78</v>
      </c>
      <c r="E454" s="174" t="s">
        <v>637</v>
      </c>
      <c r="F454" s="175" t="s">
        <v>638</v>
      </c>
      <c r="G454" s="176" t="s">
        <v>279</v>
      </c>
      <c r="H454" s="177">
        <v>1</v>
      </c>
      <c r="I454" s="52"/>
      <c r="J454" s="178">
        <f>ROUND(I454*H454,2)</f>
        <v>0</v>
      </c>
      <c r="K454" s="51" t="s">
        <v>82</v>
      </c>
      <c r="L454" s="14"/>
      <c r="M454" s="53" t="s">
        <v>0</v>
      </c>
      <c r="N454" s="54" t="s">
        <v>15</v>
      </c>
      <c r="O454" s="18"/>
      <c r="P454" s="55">
        <f>O454*H454</f>
        <v>0</v>
      </c>
      <c r="Q454" s="55">
        <v>0.00048</v>
      </c>
      <c r="R454" s="55">
        <f>Q454*H454</f>
        <v>0.00048</v>
      </c>
      <c r="S454" s="55">
        <v>0</v>
      </c>
      <c r="T454" s="56">
        <f>S454*H454</f>
        <v>0</v>
      </c>
      <c r="AR454" s="13" t="s">
        <v>83</v>
      </c>
      <c r="AT454" s="13" t="s">
        <v>78</v>
      </c>
      <c r="AU454" s="13" t="s">
        <v>29</v>
      </c>
      <c r="AY454" s="13" t="s">
        <v>76</v>
      </c>
      <c r="BE454" s="57">
        <f>IF(N454="základní",J454,0)</f>
        <v>0</v>
      </c>
      <c r="BF454" s="57">
        <f>IF(N454="snížená",J454,0)</f>
        <v>0</v>
      </c>
      <c r="BG454" s="57">
        <f>IF(N454="zákl. přenesená",J454,0)</f>
        <v>0</v>
      </c>
      <c r="BH454" s="57">
        <f>IF(N454="sníž. přenesená",J454,0)</f>
        <v>0</v>
      </c>
      <c r="BI454" s="57">
        <f>IF(N454="nulová",J454,0)</f>
        <v>0</v>
      </c>
      <c r="BJ454" s="13" t="s">
        <v>28</v>
      </c>
      <c r="BK454" s="57">
        <f>ROUND(I454*H454,2)</f>
        <v>0</v>
      </c>
      <c r="BL454" s="13" t="s">
        <v>83</v>
      </c>
      <c r="BM454" s="13" t="s">
        <v>639</v>
      </c>
    </row>
    <row r="455" spans="1:47" s="1" customFormat="1" ht="19.5">
      <c r="A455" s="96"/>
      <c r="B455" s="100"/>
      <c r="C455" s="96"/>
      <c r="D455" s="179" t="s">
        <v>85</v>
      </c>
      <c r="E455" s="96"/>
      <c r="F455" s="180" t="s">
        <v>640</v>
      </c>
      <c r="G455" s="96"/>
      <c r="H455" s="96"/>
      <c r="I455" s="26"/>
      <c r="J455" s="96"/>
      <c r="L455" s="14"/>
      <c r="M455" s="58"/>
      <c r="N455" s="18"/>
      <c r="O455" s="18"/>
      <c r="P455" s="18"/>
      <c r="Q455" s="18"/>
      <c r="R455" s="18"/>
      <c r="S455" s="18"/>
      <c r="T455" s="19"/>
      <c r="AT455" s="13" t="s">
        <v>85</v>
      </c>
      <c r="AU455" s="13" t="s">
        <v>29</v>
      </c>
    </row>
    <row r="456" spans="1:65" s="1" customFormat="1" ht="16.5" customHeight="1">
      <c r="A456" s="96"/>
      <c r="B456" s="100"/>
      <c r="C456" s="196" t="s">
        <v>641</v>
      </c>
      <c r="D456" s="196" t="s">
        <v>305</v>
      </c>
      <c r="E456" s="197" t="s">
        <v>642</v>
      </c>
      <c r="F456" s="198" t="s">
        <v>643</v>
      </c>
      <c r="G456" s="199" t="s">
        <v>279</v>
      </c>
      <c r="H456" s="200">
        <v>1</v>
      </c>
      <c r="I456" s="81"/>
      <c r="J456" s="201">
        <f>ROUND(I456*H456,2)</f>
        <v>0</v>
      </c>
      <c r="K456" s="80" t="s">
        <v>82</v>
      </c>
      <c r="L456" s="82"/>
      <c r="M456" s="83" t="s">
        <v>0</v>
      </c>
      <c r="N456" s="84" t="s">
        <v>15</v>
      </c>
      <c r="O456" s="18"/>
      <c r="P456" s="55">
        <f>O456*H456</f>
        <v>0</v>
      </c>
      <c r="Q456" s="55">
        <v>0.025</v>
      </c>
      <c r="R456" s="55">
        <f>Q456*H456</f>
        <v>0.025</v>
      </c>
      <c r="S456" s="55">
        <v>0</v>
      </c>
      <c r="T456" s="56">
        <f>S456*H456</f>
        <v>0</v>
      </c>
      <c r="AR456" s="13" t="s">
        <v>138</v>
      </c>
      <c r="AT456" s="13" t="s">
        <v>305</v>
      </c>
      <c r="AU456" s="13" t="s">
        <v>29</v>
      </c>
      <c r="AY456" s="13" t="s">
        <v>76</v>
      </c>
      <c r="BE456" s="57">
        <f>IF(N456="základní",J456,0)</f>
        <v>0</v>
      </c>
      <c r="BF456" s="57">
        <f>IF(N456="snížená",J456,0)</f>
        <v>0</v>
      </c>
      <c r="BG456" s="57">
        <f>IF(N456="zákl. přenesená",J456,0)</f>
        <v>0</v>
      </c>
      <c r="BH456" s="57">
        <f>IF(N456="sníž. přenesená",J456,0)</f>
        <v>0</v>
      </c>
      <c r="BI456" s="57">
        <f>IF(N456="nulová",J456,0)</f>
        <v>0</v>
      </c>
      <c r="BJ456" s="13" t="s">
        <v>28</v>
      </c>
      <c r="BK456" s="57">
        <f>ROUND(I456*H456,2)</f>
        <v>0</v>
      </c>
      <c r="BL456" s="13" t="s">
        <v>83</v>
      </c>
      <c r="BM456" s="13" t="s">
        <v>644</v>
      </c>
    </row>
    <row r="457" spans="1:47" s="1" customFormat="1" ht="12">
      <c r="A457" s="96"/>
      <c r="B457" s="100"/>
      <c r="C457" s="96"/>
      <c r="D457" s="179" t="s">
        <v>85</v>
      </c>
      <c r="E457" s="96"/>
      <c r="F457" s="180" t="s">
        <v>643</v>
      </c>
      <c r="G457" s="96"/>
      <c r="H457" s="96"/>
      <c r="I457" s="26"/>
      <c r="J457" s="96"/>
      <c r="L457" s="14"/>
      <c r="M457" s="58"/>
      <c r="N457" s="18"/>
      <c r="O457" s="18"/>
      <c r="P457" s="18"/>
      <c r="Q457" s="18"/>
      <c r="R457" s="18"/>
      <c r="S457" s="18"/>
      <c r="T457" s="19"/>
      <c r="AT457" s="13" t="s">
        <v>85</v>
      </c>
      <c r="AU457" s="13" t="s">
        <v>29</v>
      </c>
    </row>
    <row r="458" spans="1:65" s="1" customFormat="1" ht="16.5" customHeight="1">
      <c r="A458" s="96"/>
      <c r="B458" s="100"/>
      <c r="C458" s="173" t="s">
        <v>645</v>
      </c>
      <c r="D458" s="173" t="s">
        <v>78</v>
      </c>
      <c r="E458" s="174" t="s">
        <v>646</v>
      </c>
      <c r="F458" s="175" t="s">
        <v>647</v>
      </c>
      <c r="G458" s="176" t="s">
        <v>81</v>
      </c>
      <c r="H458" s="177">
        <v>3.76</v>
      </c>
      <c r="I458" s="52"/>
      <c r="J458" s="178">
        <f>ROUND(I458*H458,2)</f>
        <v>0</v>
      </c>
      <c r="K458" s="51" t="s">
        <v>82</v>
      </c>
      <c r="L458" s="14"/>
      <c r="M458" s="53" t="s">
        <v>0</v>
      </c>
      <c r="N458" s="54" t="s">
        <v>15</v>
      </c>
      <c r="O458" s="18"/>
      <c r="P458" s="55">
        <f>O458*H458</f>
        <v>0</v>
      </c>
      <c r="Q458" s="55">
        <v>0.28362</v>
      </c>
      <c r="R458" s="55">
        <f>Q458*H458</f>
        <v>1.0664112</v>
      </c>
      <c r="S458" s="55">
        <v>0</v>
      </c>
      <c r="T458" s="56">
        <f>S458*H458</f>
        <v>0</v>
      </c>
      <c r="AR458" s="13" t="s">
        <v>83</v>
      </c>
      <c r="AT458" s="13" t="s">
        <v>78</v>
      </c>
      <c r="AU458" s="13" t="s">
        <v>29</v>
      </c>
      <c r="AY458" s="13" t="s">
        <v>76</v>
      </c>
      <c r="BE458" s="57">
        <f>IF(N458="základní",J458,0)</f>
        <v>0</v>
      </c>
      <c r="BF458" s="57">
        <f>IF(N458="snížená",J458,0)</f>
        <v>0</v>
      </c>
      <c r="BG458" s="57">
        <f>IF(N458="zákl. přenesená",J458,0)</f>
        <v>0</v>
      </c>
      <c r="BH458" s="57">
        <f>IF(N458="sníž. přenesená",J458,0)</f>
        <v>0</v>
      </c>
      <c r="BI458" s="57">
        <f>IF(N458="nulová",J458,0)</f>
        <v>0</v>
      </c>
      <c r="BJ458" s="13" t="s">
        <v>28</v>
      </c>
      <c r="BK458" s="57">
        <f>ROUND(I458*H458,2)</f>
        <v>0</v>
      </c>
      <c r="BL458" s="13" t="s">
        <v>83</v>
      </c>
      <c r="BM458" s="13" t="s">
        <v>648</v>
      </c>
    </row>
    <row r="459" spans="1:47" s="1" customFormat="1" ht="12">
      <c r="A459" s="96"/>
      <c r="B459" s="100"/>
      <c r="C459" s="96"/>
      <c r="D459" s="179" t="s">
        <v>85</v>
      </c>
      <c r="E459" s="96"/>
      <c r="F459" s="180" t="s">
        <v>649</v>
      </c>
      <c r="G459" s="96"/>
      <c r="H459" s="96"/>
      <c r="I459" s="26"/>
      <c r="J459" s="96"/>
      <c r="L459" s="14"/>
      <c r="M459" s="58"/>
      <c r="N459" s="18"/>
      <c r="O459" s="18"/>
      <c r="P459" s="18"/>
      <c r="Q459" s="18"/>
      <c r="R459" s="18"/>
      <c r="S459" s="18"/>
      <c r="T459" s="19"/>
      <c r="AT459" s="13" t="s">
        <v>85</v>
      </c>
      <c r="AU459" s="13" t="s">
        <v>29</v>
      </c>
    </row>
    <row r="460" spans="1:51" s="10" customFormat="1" ht="12">
      <c r="A460" s="181"/>
      <c r="B460" s="182"/>
      <c r="C460" s="181"/>
      <c r="D460" s="179" t="s">
        <v>87</v>
      </c>
      <c r="E460" s="183" t="s">
        <v>0</v>
      </c>
      <c r="F460" s="184" t="s">
        <v>650</v>
      </c>
      <c r="G460" s="181"/>
      <c r="H460" s="185">
        <v>3.76</v>
      </c>
      <c r="I460" s="61"/>
      <c r="J460" s="181"/>
      <c r="L460" s="59"/>
      <c r="M460" s="62"/>
      <c r="N460" s="63"/>
      <c r="O460" s="63"/>
      <c r="P460" s="63"/>
      <c r="Q460" s="63"/>
      <c r="R460" s="63"/>
      <c r="S460" s="63"/>
      <c r="T460" s="64"/>
      <c r="AT460" s="60" t="s">
        <v>87</v>
      </c>
      <c r="AU460" s="60" t="s">
        <v>29</v>
      </c>
      <c r="AV460" s="10" t="s">
        <v>29</v>
      </c>
      <c r="AW460" s="10" t="s">
        <v>12</v>
      </c>
      <c r="AX460" s="10" t="s">
        <v>28</v>
      </c>
      <c r="AY460" s="60" t="s">
        <v>76</v>
      </c>
    </row>
    <row r="461" spans="1:63" s="9" customFormat="1" ht="22.9" customHeight="1">
      <c r="A461" s="166"/>
      <c r="B461" s="167"/>
      <c r="C461" s="166"/>
      <c r="D461" s="168" t="s">
        <v>23</v>
      </c>
      <c r="E461" s="171" t="s">
        <v>123</v>
      </c>
      <c r="F461" s="171" t="s">
        <v>124</v>
      </c>
      <c r="G461" s="166"/>
      <c r="H461" s="166"/>
      <c r="I461" s="44"/>
      <c r="J461" s="172">
        <f>BK461</f>
        <v>0</v>
      </c>
      <c r="L461" s="42"/>
      <c r="M461" s="45"/>
      <c r="N461" s="46"/>
      <c r="O461" s="46"/>
      <c r="P461" s="47">
        <f>SUM(P462:P509)</f>
        <v>0</v>
      </c>
      <c r="Q461" s="46"/>
      <c r="R461" s="47">
        <f>SUM(R462:R509)</f>
        <v>10.371250250000001</v>
      </c>
      <c r="S461" s="46"/>
      <c r="T461" s="48">
        <f>SUM(T462:T509)</f>
        <v>0.057039999999999993</v>
      </c>
      <c r="AR461" s="43" t="s">
        <v>28</v>
      </c>
      <c r="AT461" s="49" t="s">
        <v>23</v>
      </c>
      <c r="AU461" s="49" t="s">
        <v>28</v>
      </c>
      <c r="AY461" s="43" t="s">
        <v>76</v>
      </c>
      <c r="BK461" s="50">
        <f>SUM(BK462:BK509)</f>
        <v>0</v>
      </c>
    </row>
    <row r="462" spans="1:65" s="1" customFormat="1" ht="16.5" customHeight="1">
      <c r="A462" s="96"/>
      <c r="B462" s="100"/>
      <c r="C462" s="173" t="s">
        <v>651</v>
      </c>
      <c r="D462" s="173" t="s">
        <v>78</v>
      </c>
      <c r="E462" s="174" t="s">
        <v>652</v>
      </c>
      <c r="F462" s="175" t="s">
        <v>653</v>
      </c>
      <c r="G462" s="176" t="s">
        <v>160</v>
      </c>
      <c r="H462" s="177">
        <v>29.25</v>
      </c>
      <c r="I462" s="52"/>
      <c r="J462" s="178">
        <f>ROUND(I462*H462,2)</f>
        <v>0</v>
      </c>
      <c r="K462" s="51" t="s">
        <v>82</v>
      </c>
      <c r="L462" s="14"/>
      <c r="M462" s="53" t="s">
        <v>0</v>
      </c>
      <c r="N462" s="54" t="s">
        <v>15</v>
      </c>
      <c r="O462" s="18"/>
      <c r="P462" s="55">
        <f>O462*H462</f>
        <v>0</v>
      </c>
      <c r="Q462" s="55">
        <v>0.09599</v>
      </c>
      <c r="R462" s="55">
        <f>Q462*H462</f>
        <v>2.8077075000000002</v>
      </c>
      <c r="S462" s="55">
        <v>0</v>
      </c>
      <c r="T462" s="56">
        <f>S462*H462</f>
        <v>0</v>
      </c>
      <c r="AR462" s="13" t="s">
        <v>83</v>
      </c>
      <c r="AT462" s="13" t="s">
        <v>78</v>
      </c>
      <c r="AU462" s="13" t="s">
        <v>29</v>
      </c>
      <c r="AY462" s="13" t="s">
        <v>76</v>
      </c>
      <c r="BE462" s="57">
        <f>IF(N462="základní",J462,0)</f>
        <v>0</v>
      </c>
      <c r="BF462" s="57">
        <f>IF(N462="snížená",J462,0)</f>
        <v>0</v>
      </c>
      <c r="BG462" s="57">
        <f>IF(N462="zákl. přenesená",J462,0)</f>
        <v>0</v>
      </c>
      <c r="BH462" s="57">
        <f>IF(N462="sníž. přenesená",J462,0)</f>
        <v>0</v>
      </c>
      <c r="BI462" s="57">
        <f>IF(N462="nulová",J462,0)</f>
        <v>0</v>
      </c>
      <c r="BJ462" s="13" t="s">
        <v>28</v>
      </c>
      <c r="BK462" s="57">
        <f>ROUND(I462*H462,2)</f>
        <v>0</v>
      </c>
      <c r="BL462" s="13" t="s">
        <v>83</v>
      </c>
      <c r="BM462" s="13" t="s">
        <v>654</v>
      </c>
    </row>
    <row r="463" spans="1:47" s="1" customFormat="1" ht="19.5">
      <c r="A463" s="96"/>
      <c r="B463" s="100"/>
      <c r="C463" s="96"/>
      <c r="D463" s="179" t="s">
        <v>85</v>
      </c>
      <c r="E463" s="96"/>
      <c r="F463" s="180" t="s">
        <v>655</v>
      </c>
      <c r="G463" s="96"/>
      <c r="H463" s="96"/>
      <c r="I463" s="26"/>
      <c r="J463" s="96"/>
      <c r="L463" s="14"/>
      <c r="M463" s="58"/>
      <c r="N463" s="18"/>
      <c r="O463" s="18"/>
      <c r="P463" s="18"/>
      <c r="Q463" s="18"/>
      <c r="R463" s="18"/>
      <c r="S463" s="18"/>
      <c r="T463" s="19"/>
      <c r="AT463" s="13" t="s">
        <v>85</v>
      </c>
      <c r="AU463" s="13" t="s">
        <v>29</v>
      </c>
    </row>
    <row r="464" spans="1:51" s="10" customFormat="1" ht="12">
      <c r="A464" s="181"/>
      <c r="B464" s="182"/>
      <c r="C464" s="181"/>
      <c r="D464" s="179" t="s">
        <v>87</v>
      </c>
      <c r="E464" s="183" t="s">
        <v>0</v>
      </c>
      <c r="F464" s="184" t="s">
        <v>656</v>
      </c>
      <c r="G464" s="181"/>
      <c r="H464" s="185">
        <v>9.35</v>
      </c>
      <c r="I464" s="61"/>
      <c r="J464" s="181"/>
      <c r="L464" s="59"/>
      <c r="M464" s="62"/>
      <c r="N464" s="63"/>
      <c r="O464" s="63"/>
      <c r="P464" s="63"/>
      <c r="Q464" s="63"/>
      <c r="R464" s="63"/>
      <c r="S464" s="63"/>
      <c r="T464" s="64"/>
      <c r="AT464" s="60" t="s">
        <v>87</v>
      </c>
      <c r="AU464" s="60" t="s">
        <v>29</v>
      </c>
      <c r="AV464" s="10" t="s">
        <v>29</v>
      </c>
      <c r="AW464" s="10" t="s">
        <v>12</v>
      </c>
      <c r="AX464" s="10" t="s">
        <v>24</v>
      </c>
      <c r="AY464" s="60" t="s">
        <v>76</v>
      </c>
    </row>
    <row r="465" spans="1:51" s="10" customFormat="1" ht="12">
      <c r="A465" s="181"/>
      <c r="B465" s="182"/>
      <c r="C465" s="181"/>
      <c r="D465" s="179" t="s">
        <v>87</v>
      </c>
      <c r="E465" s="183" t="s">
        <v>0</v>
      </c>
      <c r="F465" s="184" t="s">
        <v>657</v>
      </c>
      <c r="G465" s="181"/>
      <c r="H465" s="185">
        <v>19.9</v>
      </c>
      <c r="I465" s="61"/>
      <c r="J465" s="181"/>
      <c r="L465" s="59"/>
      <c r="M465" s="62"/>
      <c r="N465" s="63"/>
      <c r="O465" s="63"/>
      <c r="P465" s="63"/>
      <c r="Q465" s="63"/>
      <c r="R465" s="63"/>
      <c r="S465" s="63"/>
      <c r="T465" s="64"/>
      <c r="AT465" s="60" t="s">
        <v>87</v>
      </c>
      <c r="AU465" s="60" t="s">
        <v>29</v>
      </c>
      <c r="AV465" s="10" t="s">
        <v>29</v>
      </c>
      <c r="AW465" s="10" t="s">
        <v>12</v>
      </c>
      <c r="AX465" s="10" t="s">
        <v>24</v>
      </c>
      <c r="AY465" s="60" t="s">
        <v>76</v>
      </c>
    </row>
    <row r="466" spans="1:51" s="11" customFormat="1" ht="12">
      <c r="A466" s="186"/>
      <c r="B466" s="187"/>
      <c r="C466" s="186"/>
      <c r="D466" s="179" t="s">
        <v>87</v>
      </c>
      <c r="E466" s="188" t="s">
        <v>0</v>
      </c>
      <c r="F466" s="189" t="s">
        <v>99</v>
      </c>
      <c r="G466" s="186"/>
      <c r="H466" s="190">
        <v>29.25</v>
      </c>
      <c r="I466" s="67"/>
      <c r="J466" s="186"/>
      <c r="L466" s="65"/>
      <c r="M466" s="68"/>
      <c r="N466" s="69"/>
      <c r="O466" s="69"/>
      <c r="P466" s="69"/>
      <c r="Q466" s="69"/>
      <c r="R466" s="69"/>
      <c r="S466" s="69"/>
      <c r="T466" s="70"/>
      <c r="AT466" s="66" t="s">
        <v>87</v>
      </c>
      <c r="AU466" s="66" t="s">
        <v>29</v>
      </c>
      <c r="AV466" s="11" t="s">
        <v>83</v>
      </c>
      <c r="AW466" s="11" t="s">
        <v>12</v>
      </c>
      <c r="AX466" s="11" t="s">
        <v>28</v>
      </c>
      <c r="AY466" s="66" t="s">
        <v>76</v>
      </c>
    </row>
    <row r="467" spans="1:65" s="1" customFormat="1" ht="16.5" customHeight="1">
      <c r="A467" s="96"/>
      <c r="B467" s="100"/>
      <c r="C467" s="196" t="s">
        <v>658</v>
      </c>
      <c r="D467" s="196" t="s">
        <v>305</v>
      </c>
      <c r="E467" s="197" t="s">
        <v>659</v>
      </c>
      <c r="F467" s="198" t="s">
        <v>660</v>
      </c>
      <c r="G467" s="199" t="s">
        <v>279</v>
      </c>
      <c r="H467" s="200">
        <v>58.5</v>
      </c>
      <c r="I467" s="81"/>
      <c r="J467" s="201">
        <f>ROUND(I467*H467,2)</f>
        <v>0</v>
      </c>
      <c r="K467" s="80" t="s">
        <v>82</v>
      </c>
      <c r="L467" s="82"/>
      <c r="M467" s="83" t="s">
        <v>0</v>
      </c>
      <c r="N467" s="84" t="s">
        <v>15</v>
      </c>
      <c r="O467" s="18"/>
      <c r="P467" s="55">
        <f>O467*H467</f>
        <v>0</v>
      </c>
      <c r="Q467" s="55">
        <v>0.024</v>
      </c>
      <c r="R467" s="55">
        <f>Q467*H467</f>
        <v>1.4040000000000001</v>
      </c>
      <c r="S467" s="55">
        <v>0</v>
      </c>
      <c r="T467" s="56">
        <f>S467*H467</f>
        <v>0</v>
      </c>
      <c r="AR467" s="13" t="s">
        <v>138</v>
      </c>
      <c r="AT467" s="13" t="s">
        <v>305</v>
      </c>
      <c r="AU467" s="13" t="s">
        <v>29</v>
      </c>
      <c r="AY467" s="13" t="s">
        <v>76</v>
      </c>
      <c r="BE467" s="57">
        <f>IF(N467="základní",J467,0)</f>
        <v>0</v>
      </c>
      <c r="BF467" s="57">
        <f>IF(N467="snížená",J467,0)</f>
        <v>0</v>
      </c>
      <c r="BG467" s="57">
        <f>IF(N467="zákl. přenesená",J467,0)</f>
        <v>0</v>
      </c>
      <c r="BH467" s="57">
        <f>IF(N467="sníž. přenesená",J467,0)</f>
        <v>0</v>
      </c>
      <c r="BI467" s="57">
        <f>IF(N467="nulová",J467,0)</f>
        <v>0</v>
      </c>
      <c r="BJ467" s="13" t="s">
        <v>28</v>
      </c>
      <c r="BK467" s="57">
        <f>ROUND(I467*H467,2)</f>
        <v>0</v>
      </c>
      <c r="BL467" s="13" t="s">
        <v>83</v>
      </c>
      <c r="BM467" s="13" t="s">
        <v>661</v>
      </c>
    </row>
    <row r="468" spans="1:47" s="1" customFormat="1" ht="12">
      <c r="A468" s="96"/>
      <c r="B468" s="100"/>
      <c r="C468" s="96"/>
      <c r="D468" s="179" t="s">
        <v>85</v>
      </c>
      <c r="E468" s="96"/>
      <c r="F468" s="180" t="s">
        <v>662</v>
      </c>
      <c r="G468" s="96"/>
      <c r="H468" s="96"/>
      <c r="I468" s="26"/>
      <c r="J468" s="96"/>
      <c r="L468" s="14"/>
      <c r="M468" s="58"/>
      <c r="N468" s="18"/>
      <c r="O468" s="18"/>
      <c r="P468" s="18"/>
      <c r="Q468" s="18"/>
      <c r="R468" s="18"/>
      <c r="S468" s="18"/>
      <c r="T468" s="19"/>
      <c r="AT468" s="13" t="s">
        <v>85</v>
      </c>
      <c r="AU468" s="13" t="s">
        <v>29</v>
      </c>
    </row>
    <row r="469" spans="1:51" s="10" customFormat="1" ht="12">
      <c r="A469" s="181"/>
      <c r="B469" s="182"/>
      <c r="C469" s="181"/>
      <c r="D469" s="179" t="s">
        <v>87</v>
      </c>
      <c r="E469" s="181"/>
      <c r="F469" s="184" t="s">
        <v>663</v>
      </c>
      <c r="G469" s="181"/>
      <c r="H469" s="185">
        <v>58.5</v>
      </c>
      <c r="I469" s="61"/>
      <c r="J469" s="181"/>
      <c r="L469" s="59"/>
      <c r="M469" s="62"/>
      <c r="N469" s="63"/>
      <c r="O469" s="63"/>
      <c r="P469" s="63"/>
      <c r="Q469" s="63"/>
      <c r="R469" s="63"/>
      <c r="S469" s="63"/>
      <c r="T469" s="64"/>
      <c r="AT469" s="60" t="s">
        <v>87</v>
      </c>
      <c r="AU469" s="60" t="s">
        <v>29</v>
      </c>
      <c r="AV469" s="10" t="s">
        <v>29</v>
      </c>
      <c r="AW469" s="10" t="s">
        <v>1</v>
      </c>
      <c r="AX469" s="10" t="s">
        <v>28</v>
      </c>
      <c r="AY469" s="60" t="s">
        <v>76</v>
      </c>
    </row>
    <row r="470" spans="1:65" s="1" customFormat="1" ht="16.5" customHeight="1">
      <c r="A470" s="96"/>
      <c r="B470" s="100"/>
      <c r="C470" s="173" t="s">
        <v>664</v>
      </c>
      <c r="D470" s="173" t="s">
        <v>78</v>
      </c>
      <c r="E470" s="174" t="s">
        <v>665</v>
      </c>
      <c r="F470" s="175" t="s">
        <v>666</v>
      </c>
      <c r="G470" s="176" t="s">
        <v>91</v>
      </c>
      <c r="H470" s="177">
        <v>2.633</v>
      </c>
      <c r="I470" s="52"/>
      <c r="J470" s="178">
        <f>ROUND(I470*H470,2)</f>
        <v>0</v>
      </c>
      <c r="K470" s="51" t="s">
        <v>82</v>
      </c>
      <c r="L470" s="14"/>
      <c r="M470" s="53" t="s">
        <v>0</v>
      </c>
      <c r="N470" s="54" t="s">
        <v>15</v>
      </c>
      <c r="O470" s="18"/>
      <c r="P470" s="55">
        <f>O470*H470</f>
        <v>0</v>
      </c>
      <c r="Q470" s="55">
        <v>2.25634</v>
      </c>
      <c r="R470" s="55">
        <f>Q470*H470</f>
        <v>5.940943219999999</v>
      </c>
      <c r="S470" s="55">
        <v>0</v>
      </c>
      <c r="T470" s="56">
        <f>S470*H470</f>
        <v>0</v>
      </c>
      <c r="AR470" s="13" t="s">
        <v>83</v>
      </c>
      <c r="AT470" s="13" t="s">
        <v>78</v>
      </c>
      <c r="AU470" s="13" t="s">
        <v>29</v>
      </c>
      <c r="AY470" s="13" t="s">
        <v>76</v>
      </c>
      <c r="BE470" s="57">
        <f>IF(N470="základní",J470,0)</f>
        <v>0</v>
      </c>
      <c r="BF470" s="57">
        <f>IF(N470="snížená",J470,0)</f>
        <v>0</v>
      </c>
      <c r="BG470" s="57">
        <f>IF(N470="zákl. přenesená",J470,0)</f>
        <v>0</v>
      </c>
      <c r="BH470" s="57">
        <f>IF(N470="sníž. přenesená",J470,0)</f>
        <v>0</v>
      </c>
      <c r="BI470" s="57">
        <f>IF(N470="nulová",J470,0)</f>
        <v>0</v>
      </c>
      <c r="BJ470" s="13" t="s">
        <v>28</v>
      </c>
      <c r="BK470" s="57">
        <f>ROUND(I470*H470,2)</f>
        <v>0</v>
      </c>
      <c r="BL470" s="13" t="s">
        <v>83</v>
      </c>
      <c r="BM470" s="13" t="s">
        <v>667</v>
      </c>
    </row>
    <row r="471" spans="1:47" s="1" customFormat="1" ht="19.5">
      <c r="A471" s="96"/>
      <c r="B471" s="100"/>
      <c r="C471" s="96"/>
      <c r="D471" s="179" t="s">
        <v>85</v>
      </c>
      <c r="E471" s="96"/>
      <c r="F471" s="180" t="s">
        <v>668</v>
      </c>
      <c r="G471" s="96"/>
      <c r="H471" s="96"/>
      <c r="I471" s="26"/>
      <c r="J471" s="96"/>
      <c r="L471" s="14"/>
      <c r="M471" s="58"/>
      <c r="N471" s="18"/>
      <c r="O471" s="18"/>
      <c r="P471" s="18"/>
      <c r="Q471" s="18"/>
      <c r="R471" s="18"/>
      <c r="S471" s="18"/>
      <c r="T471" s="19"/>
      <c r="AT471" s="13" t="s">
        <v>85</v>
      </c>
      <c r="AU471" s="13" t="s">
        <v>29</v>
      </c>
    </row>
    <row r="472" spans="1:51" s="10" customFormat="1" ht="12">
      <c r="A472" s="181"/>
      <c r="B472" s="182"/>
      <c r="C472" s="181"/>
      <c r="D472" s="179" t="s">
        <v>87</v>
      </c>
      <c r="E472" s="183" t="s">
        <v>0</v>
      </c>
      <c r="F472" s="184" t="s">
        <v>669</v>
      </c>
      <c r="G472" s="181"/>
      <c r="H472" s="185">
        <v>2.633</v>
      </c>
      <c r="I472" s="61"/>
      <c r="J472" s="181"/>
      <c r="L472" s="59"/>
      <c r="M472" s="62"/>
      <c r="N472" s="63"/>
      <c r="O472" s="63"/>
      <c r="P472" s="63"/>
      <c r="Q472" s="63"/>
      <c r="R472" s="63"/>
      <c r="S472" s="63"/>
      <c r="T472" s="64"/>
      <c r="AT472" s="60" t="s">
        <v>87</v>
      </c>
      <c r="AU472" s="60" t="s">
        <v>29</v>
      </c>
      <c r="AV472" s="10" t="s">
        <v>29</v>
      </c>
      <c r="AW472" s="10" t="s">
        <v>12</v>
      </c>
      <c r="AX472" s="10" t="s">
        <v>28</v>
      </c>
      <c r="AY472" s="60" t="s">
        <v>76</v>
      </c>
    </row>
    <row r="473" spans="1:65" s="1" customFormat="1" ht="16.5" customHeight="1">
      <c r="A473" s="96"/>
      <c r="B473" s="100"/>
      <c r="C473" s="173" t="s">
        <v>670</v>
      </c>
      <c r="D473" s="173" t="s">
        <v>78</v>
      </c>
      <c r="E473" s="174" t="s">
        <v>671</v>
      </c>
      <c r="F473" s="175" t="s">
        <v>672</v>
      </c>
      <c r="G473" s="176" t="s">
        <v>81</v>
      </c>
      <c r="H473" s="177">
        <v>74.41</v>
      </c>
      <c r="I473" s="52"/>
      <c r="J473" s="178">
        <f>ROUND(I473*H473,2)</f>
        <v>0</v>
      </c>
      <c r="K473" s="51" t="s">
        <v>82</v>
      </c>
      <c r="L473" s="14"/>
      <c r="M473" s="53" t="s">
        <v>0</v>
      </c>
      <c r="N473" s="54" t="s">
        <v>15</v>
      </c>
      <c r="O473" s="18"/>
      <c r="P473" s="55">
        <f>O473*H473</f>
        <v>0</v>
      </c>
      <c r="Q473" s="55">
        <v>0</v>
      </c>
      <c r="R473" s="55">
        <f>Q473*H473</f>
        <v>0</v>
      </c>
      <c r="S473" s="55">
        <v>0</v>
      </c>
      <c r="T473" s="56">
        <f>S473*H473</f>
        <v>0</v>
      </c>
      <c r="AR473" s="13" t="s">
        <v>83</v>
      </c>
      <c r="AT473" s="13" t="s">
        <v>78</v>
      </c>
      <c r="AU473" s="13" t="s">
        <v>29</v>
      </c>
      <c r="AY473" s="13" t="s">
        <v>76</v>
      </c>
      <c r="BE473" s="57">
        <f>IF(N473="základní",J473,0)</f>
        <v>0</v>
      </c>
      <c r="BF473" s="57">
        <f>IF(N473="snížená",J473,0)</f>
        <v>0</v>
      </c>
      <c r="BG473" s="57">
        <f>IF(N473="zákl. přenesená",J473,0)</f>
        <v>0</v>
      </c>
      <c r="BH473" s="57">
        <f>IF(N473="sníž. přenesená",J473,0)</f>
        <v>0</v>
      </c>
      <c r="BI473" s="57">
        <f>IF(N473="nulová",J473,0)</f>
        <v>0</v>
      </c>
      <c r="BJ473" s="13" t="s">
        <v>28</v>
      </c>
      <c r="BK473" s="57">
        <f>ROUND(I473*H473,2)</f>
        <v>0</v>
      </c>
      <c r="BL473" s="13" t="s">
        <v>83</v>
      </c>
      <c r="BM473" s="13" t="s">
        <v>673</v>
      </c>
    </row>
    <row r="474" spans="1:47" s="1" customFormat="1" ht="19.5">
      <c r="A474" s="96"/>
      <c r="B474" s="100"/>
      <c r="C474" s="96"/>
      <c r="D474" s="179" t="s">
        <v>85</v>
      </c>
      <c r="E474" s="96"/>
      <c r="F474" s="180" t="s">
        <v>674</v>
      </c>
      <c r="G474" s="96"/>
      <c r="H474" s="96"/>
      <c r="I474" s="26"/>
      <c r="J474" s="96"/>
      <c r="L474" s="14"/>
      <c r="M474" s="58"/>
      <c r="N474" s="18"/>
      <c r="O474" s="18"/>
      <c r="P474" s="18"/>
      <c r="Q474" s="18"/>
      <c r="R474" s="18"/>
      <c r="S474" s="18"/>
      <c r="T474" s="19"/>
      <c r="AT474" s="13" t="s">
        <v>85</v>
      </c>
      <c r="AU474" s="13" t="s">
        <v>29</v>
      </c>
    </row>
    <row r="475" spans="1:51" s="10" customFormat="1" ht="12">
      <c r="A475" s="181"/>
      <c r="B475" s="182"/>
      <c r="C475" s="181"/>
      <c r="D475" s="179" t="s">
        <v>87</v>
      </c>
      <c r="E475" s="183" t="s">
        <v>0</v>
      </c>
      <c r="F475" s="184" t="s">
        <v>675</v>
      </c>
      <c r="G475" s="181"/>
      <c r="H475" s="185">
        <v>74.41</v>
      </c>
      <c r="I475" s="61"/>
      <c r="J475" s="181"/>
      <c r="L475" s="59"/>
      <c r="M475" s="62"/>
      <c r="N475" s="63"/>
      <c r="O475" s="63"/>
      <c r="P475" s="63"/>
      <c r="Q475" s="63"/>
      <c r="R475" s="63"/>
      <c r="S475" s="63"/>
      <c r="T475" s="64"/>
      <c r="AT475" s="60" t="s">
        <v>87</v>
      </c>
      <c r="AU475" s="60" t="s">
        <v>29</v>
      </c>
      <c r="AV475" s="10" t="s">
        <v>29</v>
      </c>
      <c r="AW475" s="10" t="s">
        <v>12</v>
      </c>
      <c r="AX475" s="10" t="s">
        <v>28</v>
      </c>
      <c r="AY475" s="60" t="s">
        <v>76</v>
      </c>
    </row>
    <row r="476" spans="1:65" s="1" customFormat="1" ht="16.5" customHeight="1">
      <c r="A476" s="96"/>
      <c r="B476" s="100"/>
      <c r="C476" s="173" t="s">
        <v>676</v>
      </c>
      <c r="D476" s="173" t="s">
        <v>78</v>
      </c>
      <c r="E476" s="174" t="s">
        <v>677</v>
      </c>
      <c r="F476" s="175" t="s">
        <v>678</v>
      </c>
      <c r="G476" s="176" t="s">
        <v>81</v>
      </c>
      <c r="H476" s="177">
        <v>2976.4</v>
      </c>
      <c r="I476" s="52"/>
      <c r="J476" s="178">
        <f>ROUND(I476*H476,2)</f>
        <v>0</v>
      </c>
      <c r="K476" s="51" t="s">
        <v>82</v>
      </c>
      <c r="L476" s="14"/>
      <c r="M476" s="53" t="s">
        <v>0</v>
      </c>
      <c r="N476" s="54" t="s">
        <v>15</v>
      </c>
      <c r="O476" s="18"/>
      <c r="P476" s="55">
        <f>O476*H476</f>
        <v>0</v>
      </c>
      <c r="Q476" s="55">
        <v>0</v>
      </c>
      <c r="R476" s="55">
        <f>Q476*H476</f>
        <v>0</v>
      </c>
      <c r="S476" s="55">
        <v>0</v>
      </c>
      <c r="T476" s="56">
        <f>S476*H476</f>
        <v>0</v>
      </c>
      <c r="AR476" s="13" t="s">
        <v>83</v>
      </c>
      <c r="AT476" s="13" t="s">
        <v>78</v>
      </c>
      <c r="AU476" s="13" t="s">
        <v>29</v>
      </c>
      <c r="AY476" s="13" t="s">
        <v>76</v>
      </c>
      <c r="BE476" s="57">
        <f>IF(N476="základní",J476,0)</f>
        <v>0</v>
      </c>
      <c r="BF476" s="57">
        <f>IF(N476="snížená",J476,0)</f>
        <v>0</v>
      </c>
      <c r="BG476" s="57">
        <f>IF(N476="zákl. přenesená",J476,0)</f>
        <v>0</v>
      </c>
      <c r="BH476" s="57">
        <f>IF(N476="sníž. přenesená",J476,0)</f>
        <v>0</v>
      </c>
      <c r="BI476" s="57">
        <f>IF(N476="nulová",J476,0)</f>
        <v>0</v>
      </c>
      <c r="BJ476" s="13" t="s">
        <v>28</v>
      </c>
      <c r="BK476" s="57">
        <f>ROUND(I476*H476,2)</f>
        <v>0</v>
      </c>
      <c r="BL476" s="13" t="s">
        <v>83</v>
      </c>
      <c r="BM476" s="13" t="s">
        <v>679</v>
      </c>
    </row>
    <row r="477" spans="1:47" s="1" customFormat="1" ht="19.5">
      <c r="A477" s="96"/>
      <c r="B477" s="100"/>
      <c r="C477" s="96"/>
      <c r="D477" s="179" t="s">
        <v>85</v>
      </c>
      <c r="E477" s="96"/>
      <c r="F477" s="180" t="s">
        <v>680</v>
      </c>
      <c r="G477" s="96"/>
      <c r="H477" s="96"/>
      <c r="I477" s="26"/>
      <c r="J477" s="96"/>
      <c r="L477" s="14"/>
      <c r="M477" s="58"/>
      <c r="N477" s="18"/>
      <c r="O477" s="18"/>
      <c r="P477" s="18"/>
      <c r="Q477" s="18"/>
      <c r="R477" s="18"/>
      <c r="S477" s="18"/>
      <c r="T477" s="19"/>
      <c r="AT477" s="13" t="s">
        <v>85</v>
      </c>
      <c r="AU477" s="13" t="s">
        <v>29</v>
      </c>
    </row>
    <row r="478" spans="1:51" s="10" customFormat="1" ht="12">
      <c r="A478" s="181"/>
      <c r="B478" s="182"/>
      <c r="C478" s="181"/>
      <c r="D478" s="179" t="s">
        <v>87</v>
      </c>
      <c r="E478" s="181"/>
      <c r="F478" s="184" t="s">
        <v>681</v>
      </c>
      <c r="G478" s="181"/>
      <c r="H478" s="185">
        <v>2976.4</v>
      </c>
      <c r="I478" s="61"/>
      <c r="J478" s="181"/>
      <c r="L478" s="59"/>
      <c r="M478" s="62"/>
      <c r="N478" s="63"/>
      <c r="O478" s="63"/>
      <c r="P478" s="63"/>
      <c r="Q478" s="63"/>
      <c r="R478" s="63"/>
      <c r="S478" s="63"/>
      <c r="T478" s="64"/>
      <c r="AT478" s="60" t="s">
        <v>87</v>
      </c>
      <c r="AU478" s="60" t="s">
        <v>29</v>
      </c>
      <c r="AV478" s="10" t="s">
        <v>29</v>
      </c>
      <c r="AW478" s="10" t="s">
        <v>1</v>
      </c>
      <c r="AX478" s="10" t="s">
        <v>28</v>
      </c>
      <c r="AY478" s="60" t="s">
        <v>76</v>
      </c>
    </row>
    <row r="479" spans="1:65" s="1" customFormat="1" ht="16.5" customHeight="1">
      <c r="A479" s="96"/>
      <c r="B479" s="100"/>
      <c r="C479" s="173" t="s">
        <v>682</v>
      </c>
      <c r="D479" s="173" t="s">
        <v>78</v>
      </c>
      <c r="E479" s="174" t="s">
        <v>683</v>
      </c>
      <c r="F479" s="175" t="s">
        <v>684</v>
      </c>
      <c r="G479" s="176" t="s">
        <v>81</v>
      </c>
      <c r="H479" s="177">
        <v>74.41</v>
      </c>
      <c r="I479" s="52"/>
      <c r="J479" s="178">
        <f>ROUND(I479*H479,2)</f>
        <v>0</v>
      </c>
      <c r="K479" s="51" t="s">
        <v>82</v>
      </c>
      <c r="L479" s="14"/>
      <c r="M479" s="53" t="s">
        <v>0</v>
      </c>
      <c r="N479" s="54" t="s">
        <v>15</v>
      </c>
      <c r="O479" s="18"/>
      <c r="P479" s="55">
        <f>O479*H479</f>
        <v>0</v>
      </c>
      <c r="Q479" s="55">
        <v>0</v>
      </c>
      <c r="R479" s="55">
        <f>Q479*H479</f>
        <v>0</v>
      </c>
      <c r="S479" s="55">
        <v>0</v>
      </c>
      <c r="T479" s="56">
        <f>S479*H479</f>
        <v>0</v>
      </c>
      <c r="AR479" s="13" t="s">
        <v>83</v>
      </c>
      <c r="AT479" s="13" t="s">
        <v>78</v>
      </c>
      <c r="AU479" s="13" t="s">
        <v>29</v>
      </c>
      <c r="AY479" s="13" t="s">
        <v>76</v>
      </c>
      <c r="BE479" s="57">
        <f>IF(N479="základní",J479,0)</f>
        <v>0</v>
      </c>
      <c r="BF479" s="57">
        <f>IF(N479="snížená",J479,0)</f>
        <v>0</v>
      </c>
      <c r="BG479" s="57">
        <f>IF(N479="zákl. přenesená",J479,0)</f>
        <v>0</v>
      </c>
      <c r="BH479" s="57">
        <f>IF(N479="sníž. přenesená",J479,0)</f>
        <v>0</v>
      </c>
      <c r="BI479" s="57">
        <f>IF(N479="nulová",J479,0)</f>
        <v>0</v>
      </c>
      <c r="BJ479" s="13" t="s">
        <v>28</v>
      </c>
      <c r="BK479" s="57">
        <f>ROUND(I479*H479,2)</f>
        <v>0</v>
      </c>
      <c r="BL479" s="13" t="s">
        <v>83</v>
      </c>
      <c r="BM479" s="13" t="s">
        <v>685</v>
      </c>
    </row>
    <row r="480" spans="1:47" s="1" customFormat="1" ht="19.5">
      <c r="A480" s="96"/>
      <c r="B480" s="100"/>
      <c r="C480" s="96"/>
      <c r="D480" s="179" t="s">
        <v>85</v>
      </c>
      <c r="E480" s="96"/>
      <c r="F480" s="180" t="s">
        <v>686</v>
      </c>
      <c r="G480" s="96"/>
      <c r="H480" s="96"/>
      <c r="I480" s="26"/>
      <c r="J480" s="96"/>
      <c r="L480" s="14"/>
      <c r="M480" s="58"/>
      <c r="N480" s="18"/>
      <c r="O480" s="18"/>
      <c r="P480" s="18"/>
      <c r="Q480" s="18"/>
      <c r="R480" s="18"/>
      <c r="S480" s="18"/>
      <c r="T480" s="19"/>
      <c r="AT480" s="13" t="s">
        <v>85</v>
      </c>
      <c r="AU480" s="13" t="s">
        <v>29</v>
      </c>
    </row>
    <row r="481" spans="1:65" s="1" customFormat="1" ht="16.5" customHeight="1">
      <c r="A481" s="96"/>
      <c r="B481" s="100"/>
      <c r="C481" s="173" t="s">
        <v>312</v>
      </c>
      <c r="D481" s="173" t="s">
        <v>78</v>
      </c>
      <c r="E481" s="174" t="s">
        <v>687</v>
      </c>
      <c r="F481" s="175" t="s">
        <v>688</v>
      </c>
      <c r="G481" s="176" t="s">
        <v>81</v>
      </c>
      <c r="H481" s="177">
        <v>65.543</v>
      </c>
      <c r="I481" s="52"/>
      <c r="J481" s="178">
        <f>ROUND(I481*H481,2)</f>
        <v>0</v>
      </c>
      <c r="K481" s="51" t="s">
        <v>82</v>
      </c>
      <c r="L481" s="14"/>
      <c r="M481" s="53" t="s">
        <v>0</v>
      </c>
      <c r="N481" s="54" t="s">
        <v>15</v>
      </c>
      <c r="O481" s="18"/>
      <c r="P481" s="55">
        <f>O481*H481</f>
        <v>0</v>
      </c>
      <c r="Q481" s="55">
        <v>1E-05</v>
      </c>
      <c r="R481" s="55">
        <f>Q481*H481</f>
        <v>0.0006554300000000001</v>
      </c>
      <c r="S481" s="55">
        <v>0</v>
      </c>
      <c r="T481" s="56">
        <f>S481*H481</f>
        <v>0</v>
      </c>
      <c r="AR481" s="13" t="s">
        <v>83</v>
      </c>
      <c r="AT481" s="13" t="s">
        <v>78</v>
      </c>
      <c r="AU481" s="13" t="s">
        <v>29</v>
      </c>
      <c r="AY481" s="13" t="s">
        <v>76</v>
      </c>
      <c r="BE481" s="57">
        <f>IF(N481="základní",J481,0)</f>
        <v>0</v>
      </c>
      <c r="BF481" s="57">
        <f>IF(N481="snížená",J481,0)</f>
        <v>0</v>
      </c>
      <c r="BG481" s="57">
        <f>IF(N481="zákl. přenesená",J481,0)</f>
        <v>0</v>
      </c>
      <c r="BH481" s="57">
        <f>IF(N481="sníž. přenesená",J481,0)</f>
        <v>0</v>
      </c>
      <c r="BI481" s="57">
        <f>IF(N481="nulová",J481,0)</f>
        <v>0</v>
      </c>
      <c r="BJ481" s="13" t="s">
        <v>28</v>
      </c>
      <c r="BK481" s="57">
        <f>ROUND(I481*H481,2)</f>
        <v>0</v>
      </c>
      <c r="BL481" s="13" t="s">
        <v>83</v>
      </c>
      <c r="BM481" s="13" t="s">
        <v>689</v>
      </c>
    </row>
    <row r="482" spans="1:47" s="1" customFormat="1" ht="12">
      <c r="A482" s="96"/>
      <c r="B482" s="100"/>
      <c r="C482" s="96"/>
      <c r="D482" s="179" t="s">
        <v>85</v>
      </c>
      <c r="E482" s="96"/>
      <c r="F482" s="180" t="s">
        <v>690</v>
      </c>
      <c r="G482" s="96"/>
      <c r="H482" s="96"/>
      <c r="I482" s="26"/>
      <c r="J482" s="96"/>
      <c r="L482" s="14"/>
      <c r="M482" s="58"/>
      <c r="N482" s="18"/>
      <c r="O482" s="18"/>
      <c r="P482" s="18"/>
      <c r="Q482" s="18"/>
      <c r="R482" s="18"/>
      <c r="S482" s="18"/>
      <c r="T482" s="19"/>
      <c r="AT482" s="13" t="s">
        <v>85</v>
      </c>
      <c r="AU482" s="13" t="s">
        <v>29</v>
      </c>
    </row>
    <row r="483" spans="1:51" s="10" customFormat="1" ht="12">
      <c r="A483" s="181"/>
      <c r="B483" s="182"/>
      <c r="C483" s="181"/>
      <c r="D483" s="179" t="s">
        <v>87</v>
      </c>
      <c r="E483" s="183" t="s">
        <v>0</v>
      </c>
      <c r="F483" s="184" t="s">
        <v>691</v>
      </c>
      <c r="G483" s="181"/>
      <c r="H483" s="185">
        <v>65.543</v>
      </c>
      <c r="I483" s="61"/>
      <c r="J483" s="181"/>
      <c r="L483" s="59"/>
      <c r="M483" s="62"/>
      <c r="N483" s="63"/>
      <c r="O483" s="63"/>
      <c r="P483" s="63"/>
      <c r="Q483" s="63"/>
      <c r="R483" s="63"/>
      <c r="S483" s="63"/>
      <c r="T483" s="64"/>
      <c r="AT483" s="60" t="s">
        <v>87</v>
      </c>
      <c r="AU483" s="60" t="s">
        <v>29</v>
      </c>
      <c r="AV483" s="10" t="s">
        <v>29</v>
      </c>
      <c r="AW483" s="10" t="s">
        <v>12</v>
      </c>
      <c r="AX483" s="10" t="s">
        <v>28</v>
      </c>
      <c r="AY483" s="60" t="s">
        <v>76</v>
      </c>
    </row>
    <row r="484" spans="1:65" s="1" customFormat="1" ht="16.5" customHeight="1">
      <c r="A484" s="96"/>
      <c r="B484" s="100"/>
      <c r="C484" s="173" t="s">
        <v>692</v>
      </c>
      <c r="D484" s="173" t="s">
        <v>78</v>
      </c>
      <c r="E484" s="174" t="s">
        <v>693</v>
      </c>
      <c r="F484" s="175" t="s">
        <v>694</v>
      </c>
      <c r="G484" s="176" t="s">
        <v>279</v>
      </c>
      <c r="H484" s="177">
        <v>1</v>
      </c>
      <c r="I484" s="52"/>
      <c r="J484" s="178">
        <f>ROUND(I484*H484,2)</f>
        <v>0</v>
      </c>
      <c r="K484" s="51" t="s">
        <v>82</v>
      </c>
      <c r="L484" s="14"/>
      <c r="M484" s="53" t="s">
        <v>0</v>
      </c>
      <c r="N484" s="54" t="s">
        <v>15</v>
      </c>
      <c r="O484" s="18"/>
      <c r="P484" s="55">
        <f>O484*H484</f>
        <v>0</v>
      </c>
      <c r="Q484" s="55">
        <v>0.00688</v>
      </c>
      <c r="R484" s="55">
        <f>Q484*H484</f>
        <v>0.00688</v>
      </c>
      <c r="S484" s="55">
        <v>0</v>
      </c>
      <c r="T484" s="56">
        <f>S484*H484</f>
        <v>0</v>
      </c>
      <c r="AR484" s="13" t="s">
        <v>83</v>
      </c>
      <c r="AT484" s="13" t="s">
        <v>78</v>
      </c>
      <c r="AU484" s="13" t="s">
        <v>29</v>
      </c>
      <c r="AY484" s="13" t="s">
        <v>76</v>
      </c>
      <c r="BE484" s="57">
        <f>IF(N484="základní",J484,0)</f>
        <v>0</v>
      </c>
      <c r="BF484" s="57">
        <f>IF(N484="snížená",J484,0)</f>
        <v>0</v>
      </c>
      <c r="BG484" s="57">
        <f>IF(N484="zákl. přenesená",J484,0)</f>
        <v>0</v>
      </c>
      <c r="BH484" s="57">
        <f>IF(N484="sníž. přenesená",J484,0)</f>
        <v>0</v>
      </c>
      <c r="BI484" s="57">
        <f>IF(N484="nulová",J484,0)</f>
        <v>0</v>
      </c>
      <c r="BJ484" s="13" t="s">
        <v>28</v>
      </c>
      <c r="BK484" s="57">
        <f>ROUND(I484*H484,2)</f>
        <v>0</v>
      </c>
      <c r="BL484" s="13" t="s">
        <v>83</v>
      </c>
      <c r="BM484" s="13" t="s">
        <v>695</v>
      </c>
    </row>
    <row r="485" spans="1:47" s="1" customFormat="1" ht="12">
      <c r="A485" s="96"/>
      <c r="B485" s="100"/>
      <c r="C485" s="96"/>
      <c r="D485" s="179" t="s">
        <v>85</v>
      </c>
      <c r="E485" s="96"/>
      <c r="F485" s="180" t="s">
        <v>696</v>
      </c>
      <c r="G485" s="96"/>
      <c r="H485" s="96"/>
      <c r="I485" s="26"/>
      <c r="J485" s="96"/>
      <c r="L485" s="14"/>
      <c r="M485" s="58"/>
      <c r="N485" s="18"/>
      <c r="O485" s="18"/>
      <c r="P485" s="18"/>
      <c r="Q485" s="18"/>
      <c r="R485" s="18"/>
      <c r="S485" s="18"/>
      <c r="T485" s="19"/>
      <c r="AT485" s="13" t="s">
        <v>85</v>
      </c>
      <c r="AU485" s="13" t="s">
        <v>29</v>
      </c>
    </row>
    <row r="486" spans="1:65" s="1" customFormat="1" ht="22.5" customHeight="1">
      <c r="A486" s="96"/>
      <c r="B486" s="100"/>
      <c r="C486" s="196" t="s">
        <v>697</v>
      </c>
      <c r="D486" s="196" t="s">
        <v>305</v>
      </c>
      <c r="E486" s="197" t="s">
        <v>698</v>
      </c>
      <c r="F486" s="198" t="s">
        <v>699</v>
      </c>
      <c r="G486" s="199" t="s">
        <v>279</v>
      </c>
      <c r="H486" s="200">
        <v>1</v>
      </c>
      <c r="I486" s="81"/>
      <c r="J486" s="201">
        <f>ROUND(I486*H486,2)</f>
        <v>0</v>
      </c>
      <c r="K486" s="80" t="s">
        <v>82</v>
      </c>
      <c r="L486" s="82"/>
      <c r="M486" s="83" t="s">
        <v>0</v>
      </c>
      <c r="N486" s="84" t="s">
        <v>15</v>
      </c>
      <c r="O486" s="18"/>
      <c r="P486" s="55">
        <f>O486*H486</f>
        <v>0</v>
      </c>
      <c r="Q486" s="55">
        <v>0.165</v>
      </c>
      <c r="R486" s="55">
        <f>Q486*H486</f>
        <v>0.165</v>
      </c>
      <c r="S486" s="55">
        <v>0</v>
      </c>
      <c r="T486" s="56">
        <f>S486*H486</f>
        <v>0</v>
      </c>
      <c r="AR486" s="13" t="s">
        <v>138</v>
      </c>
      <c r="AT486" s="13" t="s">
        <v>305</v>
      </c>
      <c r="AU486" s="13" t="s">
        <v>29</v>
      </c>
      <c r="AY486" s="13" t="s">
        <v>76</v>
      </c>
      <c r="BE486" s="57">
        <f>IF(N486="základní",J486,0)</f>
        <v>0</v>
      </c>
      <c r="BF486" s="57">
        <f>IF(N486="snížená",J486,0)</f>
        <v>0</v>
      </c>
      <c r="BG486" s="57">
        <f>IF(N486="zákl. přenesená",J486,0)</f>
        <v>0</v>
      </c>
      <c r="BH486" s="57">
        <f>IF(N486="sníž. přenesená",J486,0)</f>
        <v>0</v>
      </c>
      <c r="BI486" s="57">
        <f>IF(N486="nulová",J486,0)</f>
        <v>0</v>
      </c>
      <c r="BJ486" s="13" t="s">
        <v>28</v>
      </c>
      <c r="BK486" s="57">
        <f>ROUND(I486*H486,2)</f>
        <v>0</v>
      </c>
      <c r="BL486" s="13" t="s">
        <v>83</v>
      </c>
      <c r="BM486" s="13" t="s">
        <v>700</v>
      </c>
    </row>
    <row r="487" spans="1:47" s="1" customFormat="1" ht="12">
      <c r="A487" s="96"/>
      <c r="B487" s="100"/>
      <c r="C487" s="96"/>
      <c r="D487" s="179" t="s">
        <v>85</v>
      </c>
      <c r="E487" s="96"/>
      <c r="F487" s="180" t="s">
        <v>699</v>
      </c>
      <c r="G487" s="96"/>
      <c r="H487" s="96"/>
      <c r="I487" s="26"/>
      <c r="J487" s="96"/>
      <c r="L487" s="14"/>
      <c r="M487" s="58"/>
      <c r="N487" s="18"/>
      <c r="O487" s="18"/>
      <c r="P487" s="18"/>
      <c r="Q487" s="18"/>
      <c r="R487" s="18"/>
      <c r="S487" s="18"/>
      <c r="T487" s="19"/>
      <c r="AT487" s="13" t="s">
        <v>85</v>
      </c>
      <c r="AU487" s="13" t="s">
        <v>29</v>
      </c>
    </row>
    <row r="488" spans="1:65" s="1" customFormat="1" ht="16.5" customHeight="1">
      <c r="A488" s="96"/>
      <c r="B488" s="100"/>
      <c r="C488" s="173" t="s">
        <v>701</v>
      </c>
      <c r="D488" s="173" t="s">
        <v>78</v>
      </c>
      <c r="E488" s="174" t="s">
        <v>702</v>
      </c>
      <c r="F488" s="175" t="s">
        <v>703</v>
      </c>
      <c r="G488" s="176" t="s">
        <v>279</v>
      </c>
      <c r="H488" s="177">
        <v>11</v>
      </c>
      <c r="I488" s="52"/>
      <c r="J488" s="178">
        <f>ROUND(I488*H488,2)</f>
        <v>0</v>
      </c>
      <c r="K488" s="51" t="s">
        <v>82</v>
      </c>
      <c r="L488" s="14"/>
      <c r="M488" s="53" t="s">
        <v>0</v>
      </c>
      <c r="N488" s="54" t="s">
        <v>15</v>
      </c>
      <c r="O488" s="18"/>
      <c r="P488" s="55">
        <f>O488*H488</f>
        <v>0</v>
      </c>
      <c r="Q488" s="55">
        <v>1E-05</v>
      </c>
      <c r="R488" s="55">
        <f>Q488*H488</f>
        <v>0.00011</v>
      </c>
      <c r="S488" s="55">
        <v>0</v>
      </c>
      <c r="T488" s="56">
        <f>S488*H488</f>
        <v>0</v>
      </c>
      <c r="AR488" s="13" t="s">
        <v>83</v>
      </c>
      <c r="AT488" s="13" t="s">
        <v>78</v>
      </c>
      <c r="AU488" s="13" t="s">
        <v>29</v>
      </c>
      <c r="AY488" s="13" t="s">
        <v>76</v>
      </c>
      <c r="BE488" s="57">
        <f>IF(N488="základní",J488,0)</f>
        <v>0</v>
      </c>
      <c r="BF488" s="57">
        <f>IF(N488="snížená",J488,0)</f>
        <v>0</v>
      </c>
      <c r="BG488" s="57">
        <f>IF(N488="zákl. přenesená",J488,0)</f>
        <v>0</v>
      </c>
      <c r="BH488" s="57">
        <f>IF(N488="sníž. přenesená",J488,0)</f>
        <v>0</v>
      </c>
      <c r="BI488" s="57">
        <f>IF(N488="nulová",J488,0)</f>
        <v>0</v>
      </c>
      <c r="BJ488" s="13" t="s">
        <v>28</v>
      </c>
      <c r="BK488" s="57">
        <f>ROUND(I488*H488,2)</f>
        <v>0</v>
      </c>
      <c r="BL488" s="13" t="s">
        <v>83</v>
      </c>
      <c r="BM488" s="13" t="s">
        <v>704</v>
      </c>
    </row>
    <row r="489" spans="1:47" s="1" customFormat="1" ht="12">
      <c r="A489" s="96"/>
      <c r="B489" s="100"/>
      <c r="C489" s="96"/>
      <c r="D489" s="179" t="s">
        <v>85</v>
      </c>
      <c r="E489" s="96"/>
      <c r="F489" s="180" t="s">
        <v>705</v>
      </c>
      <c r="G489" s="96"/>
      <c r="H489" s="96"/>
      <c r="I489" s="26"/>
      <c r="J489" s="96"/>
      <c r="L489" s="14"/>
      <c r="M489" s="58"/>
      <c r="N489" s="18"/>
      <c r="O489" s="18"/>
      <c r="P489" s="18"/>
      <c r="Q489" s="18"/>
      <c r="R489" s="18"/>
      <c r="S489" s="18"/>
      <c r="T489" s="19"/>
      <c r="AT489" s="13" t="s">
        <v>85</v>
      </c>
      <c r="AU489" s="13" t="s">
        <v>29</v>
      </c>
    </row>
    <row r="490" spans="1:51" s="10" customFormat="1" ht="12">
      <c r="A490" s="181"/>
      <c r="B490" s="182"/>
      <c r="C490" s="181"/>
      <c r="D490" s="179" t="s">
        <v>87</v>
      </c>
      <c r="E490" s="183" t="s">
        <v>0</v>
      </c>
      <c r="F490" s="184" t="s">
        <v>706</v>
      </c>
      <c r="G490" s="181"/>
      <c r="H490" s="185">
        <v>11</v>
      </c>
      <c r="I490" s="61"/>
      <c r="J490" s="181"/>
      <c r="L490" s="59"/>
      <c r="M490" s="62"/>
      <c r="N490" s="63"/>
      <c r="O490" s="63"/>
      <c r="P490" s="63"/>
      <c r="Q490" s="63"/>
      <c r="R490" s="63"/>
      <c r="S490" s="63"/>
      <c r="T490" s="64"/>
      <c r="AT490" s="60" t="s">
        <v>87</v>
      </c>
      <c r="AU490" s="60" t="s">
        <v>29</v>
      </c>
      <c r="AV490" s="10" t="s">
        <v>29</v>
      </c>
      <c r="AW490" s="10" t="s">
        <v>12</v>
      </c>
      <c r="AX490" s="10" t="s">
        <v>28</v>
      </c>
      <c r="AY490" s="60" t="s">
        <v>76</v>
      </c>
    </row>
    <row r="491" spans="1:65" s="1" customFormat="1" ht="16.5" customHeight="1">
      <c r="A491" s="96"/>
      <c r="B491" s="100"/>
      <c r="C491" s="173" t="s">
        <v>707</v>
      </c>
      <c r="D491" s="173" t="s">
        <v>78</v>
      </c>
      <c r="E491" s="174" t="s">
        <v>708</v>
      </c>
      <c r="F491" s="175" t="s">
        <v>709</v>
      </c>
      <c r="G491" s="176" t="s">
        <v>160</v>
      </c>
      <c r="H491" s="177">
        <v>0.23</v>
      </c>
      <c r="I491" s="52"/>
      <c r="J491" s="178">
        <f>ROUND(I491*H491,2)</f>
        <v>0</v>
      </c>
      <c r="K491" s="51" t="s">
        <v>82</v>
      </c>
      <c r="L491" s="14"/>
      <c r="M491" s="53" t="s">
        <v>0</v>
      </c>
      <c r="N491" s="54" t="s">
        <v>15</v>
      </c>
      <c r="O491" s="18"/>
      <c r="P491" s="55">
        <f>O491*H491</f>
        <v>0</v>
      </c>
      <c r="Q491" s="55">
        <v>0.00107</v>
      </c>
      <c r="R491" s="55">
        <f>Q491*H491</f>
        <v>0.0002461</v>
      </c>
      <c r="S491" s="55">
        <v>0.038</v>
      </c>
      <c r="T491" s="56">
        <f>S491*H491</f>
        <v>0.00874</v>
      </c>
      <c r="AR491" s="13" t="s">
        <v>83</v>
      </c>
      <c r="AT491" s="13" t="s">
        <v>78</v>
      </c>
      <c r="AU491" s="13" t="s">
        <v>29</v>
      </c>
      <c r="AY491" s="13" t="s">
        <v>76</v>
      </c>
      <c r="BE491" s="57">
        <f>IF(N491="základní",J491,0)</f>
        <v>0</v>
      </c>
      <c r="BF491" s="57">
        <f>IF(N491="snížená",J491,0)</f>
        <v>0</v>
      </c>
      <c r="BG491" s="57">
        <f>IF(N491="zákl. přenesená",J491,0)</f>
        <v>0</v>
      </c>
      <c r="BH491" s="57">
        <f>IF(N491="sníž. přenesená",J491,0)</f>
        <v>0</v>
      </c>
      <c r="BI491" s="57">
        <f>IF(N491="nulová",J491,0)</f>
        <v>0</v>
      </c>
      <c r="BJ491" s="13" t="s">
        <v>28</v>
      </c>
      <c r="BK491" s="57">
        <f>ROUND(I491*H491,2)</f>
        <v>0</v>
      </c>
      <c r="BL491" s="13" t="s">
        <v>83</v>
      </c>
      <c r="BM491" s="13" t="s">
        <v>710</v>
      </c>
    </row>
    <row r="492" spans="1:47" s="1" customFormat="1" ht="19.5">
      <c r="A492" s="96"/>
      <c r="B492" s="100"/>
      <c r="C492" s="96"/>
      <c r="D492" s="179" t="s">
        <v>85</v>
      </c>
      <c r="E492" s="96"/>
      <c r="F492" s="180" t="s">
        <v>711</v>
      </c>
      <c r="G492" s="96"/>
      <c r="H492" s="96"/>
      <c r="I492" s="26"/>
      <c r="J492" s="96"/>
      <c r="L492" s="14"/>
      <c r="M492" s="58"/>
      <c r="N492" s="18"/>
      <c r="O492" s="18"/>
      <c r="P492" s="18"/>
      <c r="Q492" s="18"/>
      <c r="R492" s="18"/>
      <c r="S492" s="18"/>
      <c r="T492" s="19"/>
      <c r="AT492" s="13" t="s">
        <v>85</v>
      </c>
      <c r="AU492" s="13" t="s">
        <v>29</v>
      </c>
    </row>
    <row r="493" spans="1:51" s="10" customFormat="1" ht="12">
      <c r="A493" s="181"/>
      <c r="B493" s="182"/>
      <c r="C493" s="181"/>
      <c r="D493" s="179" t="s">
        <v>87</v>
      </c>
      <c r="E493" s="183" t="s">
        <v>0</v>
      </c>
      <c r="F493" s="184" t="s">
        <v>712</v>
      </c>
      <c r="G493" s="181"/>
      <c r="H493" s="185">
        <v>0.23</v>
      </c>
      <c r="I493" s="61"/>
      <c r="J493" s="181"/>
      <c r="L493" s="59"/>
      <c r="M493" s="62"/>
      <c r="N493" s="63"/>
      <c r="O493" s="63"/>
      <c r="P493" s="63"/>
      <c r="Q493" s="63"/>
      <c r="R493" s="63"/>
      <c r="S493" s="63"/>
      <c r="T493" s="64"/>
      <c r="AT493" s="60" t="s">
        <v>87</v>
      </c>
      <c r="AU493" s="60" t="s">
        <v>29</v>
      </c>
      <c r="AV493" s="10" t="s">
        <v>29</v>
      </c>
      <c r="AW493" s="10" t="s">
        <v>12</v>
      </c>
      <c r="AX493" s="10" t="s">
        <v>28</v>
      </c>
      <c r="AY493" s="60" t="s">
        <v>76</v>
      </c>
    </row>
    <row r="494" spans="1:65" s="1" customFormat="1" ht="16.5" customHeight="1">
      <c r="A494" s="96"/>
      <c r="B494" s="100"/>
      <c r="C494" s="173" t="s">
        <v>713</v>
      </c>
      <c r="D494" s="173" t="s">
        <v>78</v>
      </c>
      <c r="E494" s="174" t="s">
        <v>714</v>
      </c>
      <c r="F494" s="175" t="s">
        <v>715</v>
      </c>
      <c r="G494" s="176" t="s">
        <v>160</v>
      </c>
      <c r="H494" s="177">
        <v>0.15</v>
      </c>
      <c r="I494" s="52"/>
      <c r="J494" s="178">
        <f>ROUND(I494*H494,2)</f>
        <v>0</v>
      </c>
      <c r="K494" s="51" t="s">
        <v>82</v>
      </c>
      <c r="L494" s="14"/>
      <c r="M494" s="53" t="s">
        <v>0</v>
      </c>
      <c r="N494" s="54" t="s">
        <v>15</v>
      </c>
      <c r="O494" s="18"/>
      <c r="P494" s="55">
        <f>O494*H494</f>
        <v>0</v>
      </c>
      <c r="Q494" s="55">
        <v>0.00309</v>
      </c>
      <c r="R494" s="55">
        <f>Q494*H494</f>
        <v>0.00046349999999999994</v>
      </c>
      <c r="S494" s="55">
        <v>0.126</v>
      </c>
      <c r="T494" s="56">
        <f>S494*H494</f>
        <v>0.0189</v>
      </c>
      <c r="AR494" s="13" t="s">
        <v>83</v>
      </c>
      <c r="AT494" s="13" t="s">
        <v>78</v>
      </c>
      <c r="AU494" s="13" t="s">
        <v>29</v>
      </c>
      <c r="AY494" s="13" t="s">
        <v>76</v>
      </c>
      <c r="BE494" s="57">
        <f>IF(N494="základní",J494,0)</f>
        <v>0</v>
      </c>
      <c r="BF494" s="57">
        <f>IF(N494="snížená",J494,0)</f>
        <v>0</v>
      </c>
      <c r="BG494" s="57">
        <f>IF(N494="zákl. přenesená",J494,0)</f>
        <v>0</v>
      </c>
      <c r="BH494" s="57">
        <f>IF(N494="sníž. přenesená",J494,0)</f>
        <v>0</v>
      </c>
      <c r="BI494" s="57">
        <f>IF(N494="nulová",J494,0)</f>
        <v>0</v>
      </c>
      <c r="BJ494" s="13" t="s">
        <v>28</v>
      </c>
      <c r="BK494" s="57">
        <f>ROUND(I494*H494,2)</f>
        <v>0</v>
      </c>
      <c r="BL494" s="13" t="s">
        <v>83</v>
      </c>
      <c r="BM494" s="13" t="s">
        <v>716</v>
      </c>
    </row>
    <row r="495" spans="1:47" s="1" customFormat="1" ht="19.5">
      <c r="A495" s="96"/>
      <c r="B495" s="100"/>
      <c r="C495" s="96"/>
      <c r="D495" s="179" t="s">
        <v>85</v>
      </c>
      <c r="E495" s="96"/>
      <c r="F495" s="180" t="s">
        <v>717</v>
      </c>
      <c r="G495" s="96"/>
      <c r="H495" s="96"/>
      <c r="I495" s="26"/>
      <c r="J495" s="96"/>
      <c r="L495" s="14"/>
      <c r="M495" s="58"/>
      <c r="N495" s="18"/>
      <c r="O495" s="18"/>
      <c r="P495" s="18"/>
      <c r="Q495" s="18"/>
      <c r="R495" s="18"/>
      <c r="S495" s="18"/>
      <c r="T495" s="19"/>
      <c r="AT495" s="13" t="s">
        <v>85</v>
      </c>
      <c r="AU495" s="13" t="s">
        <v>29</v>
      </c>
    </row>
    <row r="496" spans="1:51" s="10" customFormat="1" ht="12">
      <c r="A496" s="181"/>
      <c r="B496" s="182"/>
      <c r="C496" s="181"/>
      <c r="D496" s="179" t="s">
        <v>87</v>
      </c>
      <c r="E496" s="183" t="s">
        <v>0</v>
      </c>
      <c r="F496" s="184" t="s">
        <v>718</v>
      </c>
      <c r="G496" s="181"/>
      <c r="H496" s="185">
        <v>0.15</v>
      </c>
      <c r="I496" s="61"/>
      <c r="J496" s="181"/>
      <c r="L496" s="59"/>
      <c r="M496" s="62"/>
      <c r="N496" s="63"/>
      <c r="O496" s="63"/>
      <c r="P496" s="63"/>
      <c r="Q496" s="63"/>
      <c r="R496" s="63"/>
      <c r="S496" s="63"/>
      <c r="T496" s="64"/>
      <c r="AT496" s="60" t="s">
        <v>87</v>
      </c>
      <c r="AU496" s="60" t="s">
        <v>29</v>
      </c>
      <c r="AV496" s="10" t="s">
        <v>29</v>
      </c>
      <c r="AW496" s="10" t="s">
        <v>12</v>
      </c>
      <c r="AX496" s="10" t="s">
        <v>28</v>
      </c>
      <c r="AY496" s="60" t="s">
        <v>76</v>
      </c>
    </row>
    <row r="497" spans="1:65" s="1" customFormat="1" ht="16.5" customHeight="1">
      <c r="A497" s="96"/>
      <c r="B497" s="100"/>
      <c r="C497" s="173" t="s">
        <v>719</v>
      </c>
      <c r="D497" s="173" t="s">
        <v>78</v>
      </c>
      <c r="E497" s="174" t="s">
        <v>720</v>
      </c>
      <c r="F497" s="175" t="s">
        <v>721</v>
      </c>
      <c r="G497" s="176" t="s">
        <v>160</v>
      </c>
      <c r="H497" s="177">
        <v>0.15</v>
      </c>
      <c r="I497" s="52"/>
      <c r="J497" s="178">
        <f>ROUND(I497*H497,2)</f>
        <v>0</v>
      </c>
      <c r="K497" s="51" t="s">
        <v>82</v>
      </c>
      <c r="L497" s="14"/>
      <c r="M497" s="53" t="s">
        <v>0</v>
      </c>
      <c r="N497" s="54" t="s">
        <v>15</v>
      </c>
      <c r="O497" s="18"/>
      <c r="P497" s="55">
        <f>O497*H497</f>
        <v>0</v>
      </c>
      <c r="Q497" s="55">
        <v>0.00363</v>
      </c>
      <c r="R497" s="55">
        <f>Q497*H497</f>
        <v>0.0005445</v>
      </c>
      <c r="S497" s="55">
        <v>0.196</v>
      </c>
      <c r="T497" s="56">
        <f>S497*H497</f>
        <v>0.0294</v>
      </c>
      <c r="AR497" s="13" t="s">
        <v>83</v>
      </c>
      <c r="AT497" s="13" t="s">
        <v>78</v>
      </c>
      <c r="AU497" s="13" t="s">
        <v>29</v>
      </c>
      <c r="AY497" s="13" t="s">
        <v>76</v>
      </c>
      <c r="BE497" s="57">
        <f>IF(N497="základní",J497,0)</f>
        <v>0</v>
      </c>
      <c r="BF497" s="57">
        <f>IF(N497="snížená",J497,0)</f>
        <v>0</v>
      </c>
      <c r="BG497" s="57">
        <f>IF(N497="zákl. přenesená",J497,0)</f>
        <v>0</v>
      </c>
      <c r="BH497" s="57">
        <f>IF(N497="sníž. přenesená",J497,0)</f>
        <v>0</v>
      </c>
      <c r="BI497" s="57">
        <f>IF(N497="nulová",J497,0)</f>
        <v>0</v>
      </c>
      <c r="BJ497" s="13" t="s">
        <v>28</v>
      </c>
      <c r="BK497" s="57">
        <f>ROUND(I497*H497,2)</f>
        <v>0</v>
      </c>
      <c r="BL497" s="13" t="s">
        <v>83</v>
      </c>
      <c r="BM497" s="13" t="s">
        <v>722</v>
      </c>
    </row>
    <row r="498" spans="1:47" s="1" customFormat="1" ht="19.5">
      <c r="A498" s="96"/>
      <c r="B498" s="100"/>
      <c r="C498" s="96"/>
      <c r="D498" s="179" t="s">
        <v>85</v>
      </c>
      <c r="E498" s="96"/>
      <c r="F498" s="180" t="s">
        <v>723</v>
      </c>
      <c r="G498" s="96"/>
      <c r="H498" s="96"/>
      <c r="I498" s="26"/>
      <c r="J498" s="96"/>
      <c r="L498" s="14"/>
      <c r="M498" s="58"/>
      <c r="N498" s="18"/>
      <c r="O498" s="18"/>
      <c r="P498" s="18"/>
      <c r="Q498" s="18"/>
      <c r="R498" s="18"/>
      <c r="S498" s="18"/>
      <c r="T498" s="19"/>
      <c r="AT498" s="13" t="s">
        <v>85</v>
      </c>
      <c r="AU498" s="13" t="s">
        <v>29</v>
      </c>
    </row>
    <row r="499" spans="1:51" s="10" customFormat="1" ht="12">
      <c r="A499" s="181"/>
      <c r="B499" s="182"/>
      <c r="C499" s="181"/>
      <c r="D499" s="179" t="s">
        <v>87</v>
      </c>
      <c r="E499" s="183" t="s">
        <v>0</v>
      </c>
      <c r="F499" s="184" t="s">
        <v>724</v>
      </c>
      <c r="G499" s="181"/>
      <c r="H499" s="185">
        <v>0.15</v>
      </c>
      <c r="I499" s="61"/>
      <c r="J499" s="181"/>
      <c r="L499" s="59"/>
      <c r="M499" s="62"/>
      <c r="N499" s="63"/>
      <c r="O499" s="63"/>
      <c r="P499" s="63"/>
      <c r="Q499" s="63"/>
      <c r="R499" s="63"/>
      <c r="S499" s="63"/>
      <c r="T499" s="64"/>
      <c r="AT499" s="60" t="s">
        <v>87</v>
      </c>
      <c r="AU499" s="60" t="s">
        <v>29</v>
      </c>
      <c r="AV499" s="10" t="s">
        <v>29</v>
      </c>
      <c r="AW499" s="10" t="s">
        <v>12</v>
      </c>
      <c r="AX499" s="10" t="s">
        <v>28</v>
      </c>
      <c r="AY499" s="60" t="s">
        <v>76</v>
      </c>
    </row>
    <row r="500" spans="1:65" s="89" customFormat="1" ht="30.75" customHeight="1">
      <c r="A500" s="96"/>
      <c r="B500" s="100"/>
      <c r="C500" s="173" t="s">
        <v>2240</v>
      </c>
      <c r="D500" s="173" t="s">
        <v>78</v>
      </c>
      <c r="E500" s="174"/>
      <c r="F500" s="175" t="s">
        <v>2242</v>
      </c>
      <c r="G500" s="176" t="s">
        <v>736</v>
      </c>
      <c r="H500" s="177">
        <v>7</v>
      </c>
      <c r="I500" s="52"/>
      <c r="J500" s="178">
        <f>ROUND(I500*H500,2)</f>
        <v>0</v>
      </c>
      <c r="K500" s="51" t="s">
        <v>0</v>
      </c>
      <c r="L500" s="14"/>
      <c r="M500" s="53" t="s">
        <v>0</v>
      </c>
      <c r="N500" s="54" t="s">
        <v>15</v>
      </c>
      <c r="O500" s="18"/>
      <c r="P500" s="55">
        <f>O500*H500</f>
        <v>0</v>
      </c>
      <c r="Q500" s="55">
        <v>0.00435</v>
      </c>
      <c r="R500" s="55">
        <f>Q500*H500</f>
        <v>0.030449999999999998</v>
      </c>
      <c r="S500" s="55">
        <v>0</v>
      </c>
      <c r="T500" s="56">
        <f>S500*H500</f>
        <v>0</v>
      </c>
      <c r="AR500" s="90" t="s">
        <v>83</v>
      </c>
      <c r="AT500" s="90" t="s">
        <v>78</v>
      </c>
      <c r="AU500" s="90" t="s">
        <v>29</v>
      </c>
      <c r="AY500" s="90" t="s">
        <v>76</v>
      </c>
      <c r="BE500" s="57">
        <f>IF(N500="základní",J500,0)</f>
        <v>0</v>
      </c>
      <c r="BF500" s="57">
        <f>IF(N500="snížená",J500,0)</f>
        <v>0</v>
      </c>
      <c r="BG500" s="57">
        <f>IF(N500="zákl. přenesená",J500,0)</f>
        <v>0</v>
      </c>
      <c r="BH500" s="57">
        <f>IF(N500="sníž. přenesená",J500,0)</f>
        <v>0</v>
      </c>
      <c r="BI500" s="57">
        <f>IF(N500="nulová",J500,0)</f>
        <v>0</v>
      </c>
      <c r="BJ500" s="90" t="s">
        <v>28</v>
      </c>
      <c r="BK500" s="57">
        <f>ROUND(I500*H500,2)</f>
        <v>0</v>
      </c>
      <c r="BL500" s="90" t="s">
        <v>83</v>
      </c>
      <c r="BM500" s="90" t="s">
        <v>737</v>
      </c>
    </row>
    <row r="501" spans="1:51" s="10" customFormat="1" ht="12">
      <c r="A501" s="181"/>
      <c r="B501" s="182"/>
      <c r="C501" s="181"/>
      <c r="D501" s="179" t="s">
        <v>87</v>
      </c>
      <c r="E501" s="183" t="s">
        <v>0</v>
      </c>
      <c r="F501" s="184" t="s">
        <v>2241</v>
      </c>
      <c r="G501" s="181"/>
      <c r="H501" s="185">
        <v>3</v>
      </c>
      <c r="I501" s="61"/>
      <c r="J501" s="181"/>
      <c r="L501" s="59"/>
      <c r="M501" s="62"/>
      <c r="N501" s="63"/>
      <c r="O501" s="63"/>
      <c r="P501" s="63"/>
      <c r="Q501" s="63"/>
      <c r="R501" s="63"/>
      <c r="S501" s="63"/>
      <c r="T501" s="64"/>
      <c r="AT501" s="60" t="s">
        <v>87</v>
      </c>
      <c r="AU501" s="60" t="s">
        <v>29</v>
      </c>
      <c r="AV501" s="10" t="s">
        <v>29</v>
      </c>
      <c r="AW501" s="10" t="s">
        <v>12</v>
      </c>
      <c r="AX501" s="10" t="s">
        <v>28</v>
      </c>
      <c r="AY501" s="60" t="s">
        <v>76</v>
      </c>
    </row>
    <row r="502" spans="1:65" s="1" customFormat="1" ht="16.5" customHeight="1">
      <c r="A502" s="96"/>
      <c r="B502" s="100"/>
      <c r="C502" s="173" t="s">
        <v>725</v>
      </c>
      <c r="D502" s="173" t="s">
        <v>78</v>
      </c>
      <c r="E502" s="174" t="s">
        <v>726</v>
      </c>
      <c r="F502" s="175" t="s">
        <v>727</v>
      </c>
      <c r="G502" s="176" t="s">
        <v>728</v>
      </c>
      <c r="H502" s="177">
        <v>3</v>
      </c>
      <c r="I502" s="52"/>
      <c r="J502" s="178">
        <f>ROUND(I502*H502,2)</f>
        <v>0</v>
      </c>
      <c r="K502" s="51" t="s">
        <v>82</v>
      </c>
      <c r="L502" s="14"/>
      <c r="M502" s="53" t="s">
        <v>0</v>
      </c>
      <c r="N502" s="54" t="s">
        <v>15</v>
      </c>
      <c r="O502" s="18"/>
      <c r="P502" s="55">
        <f>O502*H502</f>
        <v>0</v>
      </c>
      <c r="Q502" s="55">
        <v>0.0004</v>
      </c>
      <c r="R502" s="55">
        <f>Q502*H502</f>
        <v>0.0012000000000000001</v>
      </c>
      <c r="S502" s="55">
        <v>0</v>
      </c>
      <c r="T502" s="56">
        <f>S502*H502</f>
        <v>0</v>
      </c>
      <c r="AR502" s="13" t="s">
        <v>83</v>
      </c>
      <c r="AT502" s="13" t="s">
        <v>78</v>
      </c>
      <c r="AU502" s="13" t="s">
        <v>29</v>
      </c>
      <c r="AY502" s="13" t="s">
        <v>76</v>
      </c>
      <c r="BE502" s="57">
        <f>IF(N502="základní",J502,0)</f>
        <v>0</v>
      </c>
      <c r="BF502" s="57">
        <f>IF(N502="snížená",J502,0)</f>
        <v>0</v>
      </c>
      <c r="BG502" s="57">
        <f>IF(N502="zákl. přenesená",J502,0)</f>
        <v>0</v>
      </c>
      <c r="BH502" s="57">
        <f>IF(N502="sníž. přenesená",J502,0)</f>
        <v>0</v>
      </c>
      <c r="BI502" s="57">
        <f>IF(N502="nulová",J502,0)</f>
        <v>0</v>
      </c>
      <c r="BJ502" s="13" t="s">
        <v>28</v>
      </c>
      <c r="BK502" s="57">
        <f>ROUND(I502*H502,2)</f>
        <v>0</v>
      </c>
      <c r="BL502" s="13" t="s">
        <v>83</v>
      </c>
      <c r="BM502" s="13" t="s">
        <v>729</v>
      </c>
    </row>
    <row r="503" spans="1:47" s="1" customFormat="1" ht="12">
      <c r="A503" s="96"/>
      <c r="B503" s="100"/>
      <c r="C503" s="96"/>
      <c r="D503" s="179" t="s">
        <v>85</v>
      </c>
      <c r="E503" s="96"/>
      <c r="F503" s="180" t="s">
        <v>730</v>
      </c>
      <c r="G503" s="96"/>
      <c r="H503" s="96"/>
      <c r="I503" s="26"/>
      <c r="J503" s="96"/>
      <c r="L503" s="14"/>
      <c r="M503" s="58"/>
      <c r="N503" s="18"/>
      <c r="O503" s="18"/>
      <c r="P503" s="18"/>
      <c r="Q503" s="18"/>
      <c r="R503" s="18"/>
      <c r="S503" s="18"/>
      <c r="T503" s="19"/>
      <c r="AT503" s="13" t="s">
        <v>85</v>
      </c>
      <c r="AU503" s="13" t="s">
        <v>29</v>
      </c>
    </row>
    <row r="504" spans="1:51" s="10" customFormat="1" ht="12">
      <c r="A504" s="181"/>
      <c r="B504" s="182"/>
      <c r="C504" s="181"/>
      <c r="D504" s="179" t="s">
        <v>87</v>
      </c>
      <c r="E504" s="183" t="s">
        <v>0</v>
      </c>
      <c r="F504" s="184" t="s">
        <v>731</v>
      </c>
      <c r="G504" s="181"/>
      <c r="H504" s="185">
        <v>2</v>
      </c>
      <c r="I504" s="61"/>
      <c r="J504" s="181"/>
      <c r="L504" s="59"/>
      <c r="M504" s="62"/>
      <c r="N504" s="63"/>
      <c r="O504" s="63"/>
      <c r="P504" s="63"/>
      <c r="Q504" s="63"/>
      <c r="R504" s="63"/>
      <c r="S504" s="63"/>
      <c r="T504" s="64"/>
      <c r="AT504" s="60" t="s">
        <v>87</v>
      </c>
      <c r="AU504" s="60" t="s">
        <v>29</v>
      </c>
      <c r="AV504" s="10" t="s">
        <v>29</v>
      </c>
      <c r="AW504" s="10" t="s">
        <v>12</v>
      </c>
      <c r="AX504" s="10" t="s">
        <v>24</v>
      </c>
      <c r="AY504" s="60" t="s">
        <v>76</v>
      </c>
    </row>
    <row r="505" spans="1:51" s="10" customFormat="1" ht="12">
      <c r="A505" s="181"/>
      <c r="B505" s="182"/>
      <c r="C505" s="181"/>
      <c r="D505" s="179" t="s">
        <v>87</v>
      </c>
      <c r="E505" s="183" t="s">
        <v>0</v>
      </c>
      <c r="F505" s="184" t="s">
        <v>732</v>
      </c>
      <c r="G505" s="181"/>
      <c r="H505" s="185">
        <v>1</v>
      </c>
      <c r="I505" s="61"/>
      <c r="J505" s="181"/>
      <c r="L505" s="59"/>
      <c r="M505" s="62"/>
      <c r="N505" s="63"/>
      <c r="O505" s="63"/>
      <c r="P505" s="63"/>
      <c r="Q505" s="63"/>
      <c r="R505" s="63"/>
      <c r="S505" s="63"/>
      <c r="T505" s="64"/>
      <c r="AT505" s="60" t="s">
        <v>87</v>
      </c>
      <c r="AU505" s="60" t="s">
        <v>29</v>
      </c>
      <c r="AV505" s="10" t="s">
        <v>29</v>
      </c>
      <c r="AW505" s="10" t="s">
        <v>12</v>
      </c>
      <c r="AX505" s="10" t="s">
        <v>24</v>
      </c>
      <c r="AY505" s="60" t="s">
        <v>76</v>
      </c>
    </row>
    <row r="506" spans="1:51" s="11" customFormat="1" ht="12">
      <c r="A506" s="186"/>
      <c r="B506" s="187"/>
      <c r="C506" s="186"/>
      <c r="D506" s="179" t="s">
        <v>87</v>
      </c>
      <c r="E506" s="188" t="s">
        <v>0</v>
      </c>
      <c r="F506" s="189" t="s">
        <v>99</v>
      </c>
      <c r="G506" s="186"/>
      <c r="H506" s="190">
        <v>3</v>
      </c>
      <c r="I506" s="67"/>
      <c r="J506" s="186"/>
      <c r="L506" s="65"/>
      <c r="M506" s="68"/>
      <c r="N506" s="69"/>
      <c r="O506" s="69"/>
      <c r="P506" s="69"/>
      <c r="Q506" s="69"/>
      <c r="R506" s="69"/>
      <c r="S506" s="69"/>
      <c r="T506" s="70"/>
      <c r="AT506" s="66" t="s">
        <v>87</v>
      </c>
      <c r="AU506" s="66" t="s">
        <v>29</v>
      </c>
      <c r="AV506" s="11" t="s">
        <v>83</v>
      </c>
      <c r="AW506" s="11" t="s">
        <v>12</v>
      </c>
      <c r="AX506" s="11" t="s">
        <v>28</v>
      </c>
      <c r="AY506" s="66" t="s">
        <v>76</v>
      </c>
    </row>
    <row r="507" spans="1:65" s="1" customFormat="1" ht="16.5" customHeight="1">
      <c r="A507" s="96"/>
      <c r="B507" s="100"/>
      <c r="C507" s="173" t="s">
        <v>733</v>
      </c>
      <c r="D507" s="173" t="s">
        <v>78</v>
      </c>
      <c r="E507" s="174" t="s">
        <v>734</v>
      </c>
      <c r="F507" s="175" t="s">
        <v>735</v>
      </c>
      <c r="G507" s="176" t="s">
        <v>736</v>
      </c>
      <c r="H507" s="177">
        <v>3</v>
      </c>
      <c r="I507" s="52"/>
      <c r="J507" s="178">
        <f>ROUND(I507*H507,2)</f>
        <v>0</v>
      </c>
      <c r="K507" s="51" t="s">
        <v>0</v>
      </c>
      <c r="L507" s="14"/>
      <c r="M507" s="53" t="s">
        <v>0</v>
      </c>
      <c r="N507" s="54" t="s">
        <v>15</v>
      </c>
      <c r="O507" s="18"/>
      <c r="P507" s="55">
        <f>O507*H507</f>
        <v>0</v>
      </c>
      <c r="Q507" s="55">
        <v>0.00435</v>
      </c>
      <c r="R507" s="55">
        <f>Q507*H507</f>
        <v>0.013049999999999999</v>
      </c>
      <c r="S507" s="55">
        <v>0</v>
      </c>
      <c r="T507" s="56">
        <f>S507*H507</f>
        <v>0</v>
      </c>
      <c r="AR507" s="13" t="s">
        <v>83</v>
      </c>
      <c r="AT507" s="13" t="s">
        <v>78</v>
      </c>
      <c r="AU507" s="13" t="s">
        <v>29</v>
      </c>
      <c r="AY507" s="13" t="s">
        <v>76</v>
      </c>
      <c r="BE507" s="57">
        <f>IF(N507="základní",J507,0)</f>
        <v>0</v>
      </c>
      <c r="BF507" s="57">
        <f>IF(N507="snížená",J507,0)</f>
        <v>0</v>
      </c>
      <c r="BG507" s="57">
        <f>IF(N507="zákl. přenesená",J507,0)</f>
        <v>0</v>
      </c>
      <c r="BH507" s="57">
        <f>IF(N507="sníž. přenesená",J507,0)</f>
        <v>0</v>
      </c>
      <c r="BI507" s="57">
        <f>IF(N507="nulová",J507,0)</f>
        <v>0</v>
      </c>
      <c r="BJ507" s="13" t="s">
        <v>28</v>
      </c>
      <c r="BK507" s="57">
        <f>ROUND(I507*H507,2)</f>
        <v>0</v>
      </c>
      <c r="BL507" s="13" t="s">
        <v>83</v>
      </c>
      <c r="BM507" s="13" t="s">
        <v>737</v>
      </c>
    </row>
    <row r="508" spans="1:47" s="1" customFormat="1" ht="12">
      <c r="A508" s="96"/>
      <c r="B508" s="100"/>
      <c r="C508" s="96"/>
      <c r="D508" s="179" t="s">
        <v>85</v>
      </c>
      <c r="E508" s="96"/>
      <c r="F508" s="180" t="s">
        <v>738</v>
      </c>
      <c r="G508" s="96"/>
      <c r="H508" s="96"/>
      <c r="I508" s="26"/>
      <c r="J508" s="96"/>
      <c r="L508" s="14"/>
      <c r="M508" s="58"/>
      <c r="N508" s="18"/>
      <c r="O508" s="18"/>
      <c r="P508" s="18"/>
      <c r="Q508" s="18"/>
      <c r="R508" s="18"/>
      <c r="S508" s="18"/>
      <c r="T508" s="19"/>
      <c r="AT508" s="13" t="s">
        <v>85</v>
      </c>
      <c r="AU508" s="13" t="s">
        <v>29</v>
      </c>
    </row>
    <row r="509" spans="1:51" s="10" customFormat="1" ht="12">
      <c r="A509" s="181"/>
      <c r="B509" s="182"/>
      <c r="C509" s="181"/>
      <c r="D509" s="179" t="s">
        <v>87</v>
      </c>
      <c r="E509" s="183" t="s">
        <v>0</v>
      </c>
      <c r="F509" s="184" t="s">
        <v>739</v>
      </c>
      <c r="G509" s="181"/>
      <c r="H509" s="185">
        <v>3</v>
      </c>
      <c r="I509" s="61"/>
      <c r="J509" s="181"/>
      <c r="L509" s="59"/>
      <c r="M509" s="62"/>
      <c r="N509" s="63"/>
      <c r="O509" s="63"/>
      <c r="P509" s="63"/>
      <c r="Q509" s="63"/>
      <c r="R509" s="63"/>
      <c r="S509" s="63"/>
      <c r="T509" s="64"/>
      <c r="AT509" s="60" t="s">
        <v>87</v>
      </c>
      <c r="AU509" s="60" t="s">
        <v>29</v>
      </c>
      <c r="AV509" s="10" t="s">
        <v>29</v>
      </c>
      <c r="AW509" s="10" t="s">
        <v>12</v>
      </c>
      <c r="AX509" s="10" t="s">
        <v>28</v>
      </c>
      <c r="AY509" s="60" t="s">
        <v>76</v>
      </c>
    </row>
    <row r="510" spans="1:63" s="9" customFormat="1" ht="22.9" customHeight="1">
      <c r="A510" s="166"/>
      <c r="B510" s="167"/>
      <c r="C510" s="166"/>
      <c r="D510" s="168" t="s">
        <v>23</v>
      </c>
      <c r="E510" s="171" t="s">
        <v>194</v>
      </c>
      <c r="F510" s="171" t="s">
        <v>195</v>
      </c>
      <c r="G510" s="166"/>
      <c r="H510" s="166"/>
      <c r="I510" s="44"/>
      <c r="J510" s="172">
        <f>BK510</f>
        <v>0</v>
      </c>
      <c r="L510" s="42"/>
      <c r="M510" s="45"/>
      <c r="N510" s="46"/>
      <c r="O510" s="46"/>
      <c r="P510" s="47">
        <f>SUM(P511:P517)</f>
        <v>0</v>
      </c>
      <c r="Q510" s="46"/>
      <c r="R510" s="47">
        <f>SUM(R511:R517)</f>
        <v>0</v>
      </c>
      <c r="S510" s="46"/>
      <c r="T510" s="48">
        <f>SUM(T511:T517)</f>
        <v>0</v>
      </c>
      <c r="AR510" s="43" t="s">
        <v>28</v>
      </c>
      <c r="AT510" s="49" t="s">
        <v>23</v>
      </c>
      <c r="AU510" s="49" t="s">
        <v>28</v>
      </c>
      <c r="AY510" s="43" t="s">
        <v>76</v>
      </c>
      <c r="BK510" s="50">
        <f>SUM(BK511:BK517)</f>
        <v>0</v>
      </c>
    </row>
    <row r="511" spans="1:65" s="1" customFormat="1" ht="16.5" customHeight="1">
      <c r="A511" s="96"/>
      <c r="B511" s="100"/>
      <c r="C511" s="173" t="s">
        <v>740</v>
      </c>
      <c r="D511" s="173" t="s">
        <v>78</v>
      </c>
      <c r="E511" s="174" t="s">
        <v>197</v>
      </c>
      <c r="F511" s="175" t="s">
        <v>198</v>
      </c>
      <c r="G511" s="176" t="s">
        <v>199</v>
      </c>
      <c r="H511" s="177">
        <v>0.057</v>
      </c>
      <c r="I511" s="52"/>
      <c r="J511" s="178">
        <f>ROUND(I511*H511,2)</f>
        <v>0</v>
      </c>
      <c r="K511" s="51" t="s">
        <v>82</v>
      </c>
      <c r="L511" s="14"/>
      <c r="M511" s="53" t="s">
        <v>0</v>
      </c>
      <c r="N511" s="54" t="s">
        <v>15</v>
      </c>
      <c r="O511" s="18"/>
      <c r="P511" s="55">
        <f>O511*H511</f>
        <v>0</v>
      </c>
      <c r="Q511" s="55">
        <v>0</v>
      </c>
      <c r="R511" s="55">
        <f>Q511*H511</f>
        <v>0</v>
      </c>
      <c r="S511" s="55">
        <v>0</v>
      </c>
      <c r="T511" s="56">
        <f>S511*H511</f>
        <v>0</v>
      </c>
      <c r="AR511" s="13" t="s">
        <v>83</v>
      </c>
      <c r="AT511" s="13" t="s">
        <v>78</v>
      </c>
      <c r="AU511" s="13" t="s">
        <v>29</v>
      </c>
      <c r="AY511" s="13" t="s">
        <v>76</v>
      </c>
      <c r="BE511" s="57">
        <f>IF(N511="základní",J511,0)</f>
        <v>0</v>
      </c>
      <c r="BF511" s="57">
        <f>IF(N511="snížená",J511,0)</f>
        <v>0</v>
      </c>
      <c r="BG511" s="57">
        <f>IF(N511="zákl. přenesená",J511,0)</f>
        <v>0</v>
      </c>
      <c r="BH511" s="57">
        <f>IF(N511="sníž. přenesená",J511,0)</f>
        <v>0</v>
      </c>
      <c r="BI511" s="57">
        <f>IF(N511="nulová",J511,0)</f>
        <v>0</v>
      </c>
      <c r="BJ511" s="13" t="s">
        <v>28</v>
      </c>
      <c r="BK511" s="57">
        <f>ROUND(I511*H511,2)</f>
        <v>0</v>
      </c>
      <c r="BL511" s="13" t="s">
        <v>83</v>
      </c>
      <c r="BM511" s="13" t="s">
        <v>741</v>
      </c>
    </row>
    <row r="512" spans="1:47" s="1" customFormat="1" ht="12">
      <c r="A512" s="96"/>
      <c r="B512" s="100"/>
      <c r="C512" s="96"/>
      <c r="D512" s="179" t="s">
        <v>85</v>
      </c>
      <c r="E512" s="96"/>
      <c r="F512" s="180" t="s">
        <v>201</v>
      </c>
      <c r="G512" s="96"/>
      <c r="H512" s="96"/>
      <c r="I512" s="26"/>
      <c r="J512" s="96"/>
      <c r="L512" s="14"/>
      <c r="M512" s="58"/>
      <c r="N512" s="18"/>
      <c r="O512" s="18"/>
      <c r="P512" s="18"/>
      <c r="Q512" s="18"/>
      <c r="R512" s="18"/>
      <c r="S512" s="18"/>
      <c r="T512" s="19"/>
      <c r="AT512" s="13" t="s">
        <v>85</v>
      </c>
      <c r="AU512" s="13" t="s">
        <v>29</v>
      </c>
    </row>
    <row r="513" spans="1:65" s="1" customFormat="1" ht="16.5" customHeight="1">
      <c r="A513" s="96"/>
      <c r="B513" s="100"/>
      <c r="C513" s="173" t="s">
        <v>742</v>
      </c>
      <c r="D513" s="173" t="s">
        <v>78</v>
      </c>
      <c r="E513" s="174" t="s">
        <v>203</v>
      </c>
      <c r="F513" s="175" t="s">
        <v>204</v>
      </c>
      <c r="G513" s="176" t="s">
        <v>199</v>
      </c>
      <c r="H513" s="177">
        <v>0.399</v>
      </c>
      <c r="I513" s="52"/>
      <c r="J513" s="178">
        <f>ROUND(I513*H513,2)</f>
        <v>0</v>
      </c>
      <c r="K513" s="51" t="s">
        <v>82</v>
      </c>
      <c r="L513" s="14"/>
      <c r="M513" s="53" t="s">
        <v>0</v>
      </c>
      <c r="N513" s="54" t="s">
        <v>15</v>
      </c>
      <c r="O513" s="18"/>
      <c r="P513" s="55">
        <f>O513*H513</f>
        <v>0</v>
      </c>
      <c r="Q513" s="55">
        <v>0</v>
      </c>
      <c r="R513" s="55">
        <f>Q513*H513</f>
        <v>0</v>
      </c>
      <c r="S513" s="55">
        <v>0</v>
      </c>
      <c r="T513" s="56">
        <f>S513*H513</f>
        <v>0</v>
      </c>
      <c r="AR513" s="13" t="s">
        <v>83</v>
      </c>
      <c r="AT513" s="13" t="s">
        <v>78</v>
      </c>
      <c r="AU513" s="13" t="s">
        <v>29</v>
      </c>
      <c r="AY513" s="13" t="s">
        <v>76</v>
      </c>
      <c r="BE513" s="57">
        <f>IF(N513="základní",J513,0)</f>
        <v>0</v>
      </c>
      <c r="BF513" s="57">
        <f>IF(N513="snížená",J513,0)</f>
        <v>0</v>
      </c>
      <c r="BG513" s="57">
        <f>IF(N513="zákl. přenesená",J513,0)</f>
        <v>0</v>
      </c>
      <c r="BH513" s="57">
        <f>IF(N513="sníž. přenesená",J513,0)</f>
        <v>0</v>
      </c>
      <c r="BI513" s="57">
        <f>IF(N513="nulová",J513,0)</f>
        <v>0</v>
      </c>
      <c r="BJ513" s="13" t="s">
        <v>28</v>
      </c>
      <c r="BK513" s="57">
        <f>ROUND(I513*H513,2)</f>
        <v>0</v>
      </c>
      <c r="BL513" s="13" t="s">
        <v>83</v>
      </c>
      <c r="BM513" s="13" t="s">
        <v>743</v>
      </c>
    </row>
    <row r="514" spans="1:47" s="1" customFormat="1" ht="19.5">
      <c r="A514" s="96"/>
      <c r="B514" s="100"/>
      <c r="C514" s="96"/>
      <c r="D514" s="179" t="s">
        <v>85</v>
      </c>
      <c r="E514" s="96"/>
      <c r="F514" s="180" t="s">
        <v>206</v>
      </c>
      <c r="G514" s="96"/>
      <c r="H514" s="96"/>
      <c r="I514" s="26"/>
      <c r="J514" s="96"/>
      <c r="L514" s="14"/>
      <c r="M514" s="58"/>
      <c r="N514" s="18"/>
      <c r="O514" s="18"/>
      <c r="P514" s="18"/>
      <c r="Q514" s="18"/>
      <c r="R514" s="18"/>
      <c r="S514" s="18"/>
      <c r="T514" s="19"/>
      <c r="AT514" s="13" t="s">
        <v>85</v>
      </c>
      <c r="AU514" s="13" t="s">
        <v>29</v>
      </c>
    </row>
    <row r="515" spans="1:51" s="10" customFormat="1" ht="12">
      <c r="A515" s="181"/>
      <c r="B515" s="182"/>
      <c r="C515" s="181"/>
      <c r="D515" s="179" t="s">
        <v>87</v>
      </c>
      <c r="E515" s="181"/>
      <c r="F515" s="184" t="s">
        <v>744</v>
      </c>
      <c r="G515" s="181"/>
      <c r="H515" s="185">
        <v>0.399</v>
      </c>
      <c r="I515" s="61"/>
      <c r="J515" s="181"/>
      <c r="L515" s="59"/>
      <c r="M515" s="62"/>
      <c r="N515" s="63"/>
      <c r="O515" s="63"/>
      <c r="P515" s="63"/>
      <c r="Q515" s="63"/>
      <c r="R515" s="63"/>
      <c r="S515" s="63"/>
      <c r="T515" s="64"/>
      <c r="AT515" s="60" t="s">
        <v>87</v>
      </c>
      <c r="AU515" s="60" t="s">
        <v>29</v>
      </c>
      <c r="AV515" s="10" t="s">
        <v>29</v>
      </c>
      <c r="AW515" s="10" t="s">
        <v>1</v>
      </c>
      <c r="AX515" s="10" t="s">
        <v>28</v>
      </c>
      <c r="AY515" s="60" t="s">
        <v>76</v>
      </c>
    </row>
    <row r="516" spans="1:65" s="1" customFormat="1" ht="16.5" customHeight="1">
      <c r="A516" s="96"/>
      <c r="B516" s="100"/>
      <c r="C516" s="173" t="s">
        <v>745</v>
      </c>
      <c r="D516" s="173" t="s">
        <v>78</v>
      </c>
      <c r="E516" s="174" t="s">
        <v>209</v>
      </c>
      <c r="F516" s="175" t="s">
        <v>210</v>
      </c>
      <c r="G516" s="176" t="s">
        <v>199</v>
      </c>
      <c r="H516" s="177">
        <v>0.057</v>
      </c>
      <c r="I516" s="52"/>
      <c r="J516" s="178">
        <f>ROUND(I516*H516,2)</f>
        <v>0</v>
      </c>
      <c r="K516" s="51" t="s">
        <v>82</v>
      </c>
      <c r="L516" s="14"/>
      <c r="M516" s="53" t="s">
        <v>0</v>
      </c>
      <c r="N516" s="54" t="s">
        <v>15</v>
      </c>
      <c r="O516" s="18"/>
      <c r="P516" s="55">
        <f>O516*H516</f>
        <v>0</v>
      </c>
      <c r="Q516" s="55">
        <v>0</v>
      </c>
      <c r="R516" s="55">
        <f>Q516*H516</f>
        <v>0</v>
      </c>
      <c r="S516" s="55">
        <v>0</v>
      </c>
      <c r="T516" s="56">
        <f>S516*H516</f>
        <v>0</v>
      </c>
      <c r="AR516" s="13" t="s">
        <v>83</v>
      </c>
      <c r="AT516" s="13" t="s">
        <v>78</v>
      </c>
      <c r="AU516" s="13" t="s">
        <v>29</v>
      </c>
      <c r="AY516" s="13" t="s">
        <v>76</v>
      </c>
      <c r="BE516" s="57">
        <f>IF(N516="základní",J516,0)</f>
        <v>0</v>
      </c>
      <c r="BF516" s="57">
        <f>IF(N516="snížená",J516,0)</f>
        <v>0</v>
      </c>
      <c r="BG516" s="57">
        <f>IF(N516="zákl. přenesená",J516,0)</f>
        <v>0</v>
      </c>
      <c r="BH516" s="57">
        <f>IF(N516="sníž. přenesená",J516,0)</f>
        <v>0</v>
      </c>
      <c r="BI516" s="57">
        <f>IF(N516="nulová",J516,0)</f>
        <v>0</v>
      </c>
      <c r="BJ516" s="13" t="s">
        <v>28</v>
      </c>
      <c r="BK516" s="57">
        <f>ROUND(I516*H516,2)</f>
        <v>0</v>
      </c>
      <c r="BL516" s="13" t="s">
        <v>83</v>
      </c>
      <c r="BM516" s="13" t="s">
        <v>746</v>
      </c>
    </row>
    <row r="517" spans="1:47" s="1" customFormat="1" ht="12">
      <c r="A517" s="96"/>
      <c r="B517" s="100"/>
      <c r="C517" s="96"/>
      <c r="D517" s="179" t="s">
        <v>85</v>
      </c>
      <c r="E517" s="96"/>
      <c r="F517" s="180" t="s">
        <v>212</v>
      </c>
      <c r="G517" s="96"/>
      <c r="H517" s="96"/>
      <c r="I517" s="26"/>
      <c r="J517" s="96"/>
      <c r="L517" s="14"/>
      <c r="M517" s="58"/>
      <c r="N517" s="18"/>
      <c r="O517" s="18"/>
      <c r="P517" s="18"/>
      <c r="Q517" s="18"/>
      <c r="R517" s="18"/>
      <c r="S517" s="18"/>
      <c r="T517" s="19"/>
      <c r="AT517" s="13" t="s">
        <v>85</v>
      </c>
      <c r="AU517" s="13" t="s">
        <v>29</v>
      </c>
    </row>
    <row r="518" spans="1:63" s="9" customFormat="1" ht="22.9" customHeight="1">
      <c r="A518" s="166"/>
      <c r="B518" s="167"/>
      <c r="C518" s="166"/>
      <c r="D518" s="168" t="s">
        <v>23</v>
      </c>
      <c r="E518" s="171" t="s">
        <v>747</v>
      </c>
      <c r="F518" s="171" t="s">
        <v>748</v>
      </c>
      <c r="G518" s="166"/>
      <c r="H518" s="166"/>
      <c r="I518" s="44"/>
      <c r="J518" s="172">
        <f>BK518</f>
        <v>0</v>
      </c>
      <c r="L518" s="42"/>
      <c r="M518" s="45"/>
      <c r="N518" s="46"/>
      <c r="O518" s="46"/>
      <c r="P518" s="47">
        <f>SUM(P519:P522)</f>
        <v>0</v>
      </c>
      <c r="Q518" s="46"/>
      <c r="R518" s="47">
        <f>SUM(R519:R522)</f>
        <v>0</v>
      </c>
      <c r="S518" s="46"/>
      <c r="T518" s="48">
        <f>SUM(T519:T522)</f>
        <v>0</v>
      </c>
      <c r="AR518" s="43" t="s">
        <v>28</v>
      </c>
      <c r="AT518" s="49" t="s">
        <v>23</v>
      </c>
      <c r="AU518" s="49" t="s">
        <v>28</v>
      </c>
      <c r="AY518" s="43" t="s">
        <v>76</v>
      </c>
      <c r="BK518" s="50">
        <f>SUM(BK519:BK522)</f>
        <v>0</v>
      </c>
    </row>
    <row r="519" spans="1:65" s="1" customFormat="1" ht="16.5" customHeight="1">
      <c r="A519" s="96"/>
      <c r="B519" s="100"/>
      <c r="C519" s="173" t="s">
        <v>749</v>
      </c>
      <c r="D519" s="173" t="s">
        <v>78</v>
      </c>
      <c r="E519" s="174" t="s">
        <v>750</v>
      </c>
      <c r="F519" s="175" t="s">
        <v>751</v>
      </c>
      <c r="G519" s="176" t="s">
        <v>199</v>
      </c>
      <c r="H519" s="177">
        <v>149.954</v>
      </c>
      <c r="I519" s="52"/>
      <c r="J519" s="178">
        <f>ROUND(I519*H519,2)</f>
        <v>0</v>
      </c>
      <c r="K519" s="51" t="s">
        <v>82</v>
      </c>
      <c r="L519" s="14"/>
      <c r="M519" s="53" t="s">
        <v>0</v>
      </c>
      <c r="N519" s="54" t="s">
        <v>15</v>
      </c>
      <c r="O519" s="18"/>
      <c r="P519" s="55">
        <f>O519*H519</f>
        <v>0</v>
      </c>
      <c r="Q519" s="55">
        <v>0</v>
      </c>
      <c r="R519" s="55">
        <f>Q519*H519</f>
        <v>0</v>
      </c>
      <c r="S519" s="55">
        <v>0</v>
      </c>
      <c r="T519" s="56">
        <f>S519*H519</f>
        <v>0</v>
      </c>
      <c r="AR519" s="13" t="s">
        <v>83</v>
      </c>
      <c r="AT519" s="13" t="s">
        <v>78</v>
      </c>
      <c r="AU519" s="13" t="s">
        <v>29</v>
      </c>
      <c r="AY519" s="13" t="s">
        <v>76</v>
      </c>
      <c r="BE519" s="57">
        <f>IF(N519="základní",J519,0)</f>
        <v>0</v>
      </c>
      <c r="BF519" s="57">
        <f>IF(N519="snížená",J519,0)</f>
        <v>0</v>
      </c>
      <c r="BG519" s="57">
        <f>IF(N519="zákl. přenesená",J519,0)</f>
        <v>0</v>
      </c>
      <c r="BH519" s="57">
        <f>IF(N519="sníž. přenesená",J519,0)</f>
        <v>0</v>
      </c>
      <c r="BI519" s="57">
        <f>IF(N519="nulová",J519,0)</f>
        <v>0</v>
      </c>
      <c r="BJ519" s="13" t="s">
        <v>28</v>
      </c>
      <c r="BK519" s="57">
        <f>ROUND(I519*H519,2)</f>
        <v>0</v>
      </c>
      <c r="BL519" s="13" t="s">
        <v>83</v>
      </c>
      <c r="BM519" s="13" t="s">
        <v>752</v>
      </c>
    </row>
    <row r="520" spans="1:47" s="1" customFormat="1" ht="12">
      <c r="A520" s="96"/>
      <c r="B520" s="100"/>
      <c r="C520" s="96"/>
      <c r="D520" s="179" t="s">
        <v>85</v>
      </c>
      <c r="E520" s="96"/>
      <c r="F520" s="180" t="s">
        <v>753</v>
      </c>
      <c r="G520" s="96"/>
      <c r="H520" s="96"/>
      <c r="I520" s="26"/>
      <c r="J520" s="96"/>
      <c r="L520" s="14"/>
      <c r="M520" s="58"/>
      <c r="N520" s="18"/>
      <c r="O520" s="18"/>
      <c r="P520" s="18"/>
      <c r="Q520" s="18"/>
      <c r="R520" s="18"/>
      <c r="S520" s="18"/>
      <c r="T520" s="19"/>
      <c r="AT520" s="13" t="s">
        <v>85</v>
      </c>
      <c r="AU520" s="13" t="s">
        <v>29</v>
      </c>
    </row>
    <row r="521" spans="1:65" s="1" customFormat="1" ht="16.5" customHeight="1">
      <c r="A521" s="96"/>
      <c r="B521" s="100"/>
      <c r="C521" s="173" t="s">
        <v>754</v>
      </c>
      <c r="D521" s="173" t="s">
        <v>78</v>
      </c>
      <c r="E521" s="174" t="s">
        <v>755</v>
      </c>
      <c r="F521" s="175" t="s">
        <v>756</v>
      </c>
      <c r="G521" s="176" t="s">
        <v>199</v>
      </c>
      <c r="H521" s="177">
        <v>65.212</v>
      </c>
      <c r="I521" s="52"/>
      <c r="J521" s="178">
        <f>ROUND(I521*H521,2)</f>
        <v>0</v>
      </c>
      <c r="K521" s="51" t="s">
        <v>82</v>
      </c>
      <c r="L521" s="14"/>
      <c r="M521" s="53" t="s">
        <v>0</v>
      </c>
      <c r="N521" s="54" t="s">
        <v>15</v>
      </c>
      <c r="O521" s="18"/>
      <c r="P521" s="55">
        <f>O521*H521</f>
        <v>0</v>
      </c>
      <c r="Q521" s="55">
        <v>0</v>
      </c>
      <c r="R521" s="55">
        <f>Q521*H521</f>
        <v>0</v>
      </c>
      <c r="S521" s="55">
        <v>0</v>
      </c>
      <c r="T521" s="56">
        <f>S521*H521</f>
        <v>0</v>
      </c>
      <c r="AR521" s="13" t="s">
        <v>83</v>
      </c>
      <c r="AT521" s="13" t="s">
        <v>78</v>
      </c>
      <c r="AU521" s="13" t="s">
        <v>29</v>
      </c>
      <c r="AY521" s="13" t="s">
        <v>76</v>
      </c>
      <c r="BE521" s="57">
        <f>IF(N521="základní",J521,0)</f>
        <v>0</v>
      </c>
      <c r="BF521" s="57">
        <f>IF(N521="snížená",J521,0)</f>
        <v>0</v>
      </c>
      <c r="BG521" s="57">
        <f>IF(N521="zákl. přenesená",J521,0)</f>
        <v>0</v>
      </c>
      <c r="BH521" s="57">
        <f>IF(N521="sníž. přenesená",J521,0)</f>
        <v>0</v>
      </c>
      <c r="BI521" s="57">
        <f>IF(N521="nulová",J521,0)</f>
        <v>0</v>
      </c>
      <c r="BJ521" s="13" t="s">
        <v>28</v>
      </c>
      <c r="BK521" s="57">
        <f>ROUND(I521*H521,2)</f>
        <v>0</v>
      </c>
      <c r="BL521" s="13" t="s">
        <v>83</v>
      </c>
      <c r="BM521" s="13" t="s">
        <v>757</v>
      </c>
    </row>
    <row r="522" spans="1:47" s="1" customFormat="1" ht="19.5">
      <c r="A522" s="96"/>
      <c r="B522" s="100"/>
      <c r="C522" s="96"/>
      <c r="D522" s="179" t="s">
        <v>85</v>
      </c>
      <c r="E522" s="96"/>
      <c r="F522" s="180" t="s">
        <v>758</v>
      </c>
      <c r="G522" s="96"/>
      <c r="H522" s="96"/>
      <c r="I522" s="26"/>
      <c r="J522" s="96"/>
      <c r="L522" s="14"/>
      <c r="M522" s="58"/>
      <c r="N522" s="18"/>
      <c r="O522" s="18"/>
      <c r="P522" s="18"/>
      <c r="Q522" s="18"/>
      <c r="R522" s="18"/>
      <c r="S522" s="18"/>
      <c r="T522" s="19"/>
      <c r="AT522" s="13" t="s">
        <v>85</v>
      </c>
      <c r="AU522" s="13" t="s">
        <v>29</v>
      </c>
    </row>
    <row r="523" spans="1:63" s="9" customFormat="1" ht="25.9" customHeight="1">
      <c r="A523" s="166"/>
      <c r="B523" s="167"/>
      <c r="C523" s="166"/>
      <c r="D523" s="168" t="s">
        <v>23</v>
      </c>
      <c r="E523" s="169" t="s">
        <v>213</v>
      </c>
      <c r="F523" s="169" t="s">
        <v>214</v>
      </c>
      <c r="G523" s="166"/>
      <c r="H523" s="166"/>
      <c r="I523" s="44"/>
      <c r="J523" s="170">
        <f>J236</f>
        <v>0</v>
      </c>
      <c r="L523" s="42"/>
      <c r="M523" s="45"/>
      <c r="N523" s="46"/>
      <c r="O523" s="46"/>
      <c r="P523" s="47">
        <f>P524+P589+P626+P661+P750+P771+P778+P815+P828+P847+P868</f>
        <v>0</v>
      </c>
      <c r="Q523" s="46"/>
      <c r="R523" s="47">
        <f>R524+R589+R626+R661+R750+R771+R778+R815+R828+R847+R868</f>
        <v>11.228331290000002</v>
      </c>
      <c r="S523" s="46"/>
      <c r="T523" s="48">
        <f>T524+T589+T626+T661+T750+T771+T778+T815+T828+T847+T868</f>
        <v>0</v>
      </c>
      <c r="AR523" s="43" t="s">
        <v>29</v>
      </c>
      <c r="AT523" s="49" t="s">
        <v>23</v>
      </c>
      <c r="AU523" s="49" t="s">
        <v>24</v>
      </c>
      <c r="AY523" s="43" t="s">
        <v>76</v>
      </c>
      <c r="BK523" s="50">
        <f>BK524+BK589+BK626+BK661+BK750+BK771+BK778+BK815+BK828+BK847+BK868</f>
        <v>0</v>
      </c>
    </row>
    <row r="524" spans="1:63" s="9" customFormat="1" ht="22.9" customHeight="1">
      <c r="A524" s="166"/>
      <c r="B524" s="167"/>
      <c r="C524" s="166"/>
      <c r="D524" s="168" t="s">
        <v>23</v>
      </c>
      <c r="E524" s="171" t="s">
        <v>215</v>
      </c>
      <c r="F524" s="171" t="s">
        <v>216</v>
      </c>
      <c r="G524" s="166"/>
      <c r="H524" s="166"/>
      <c r="I524" s="44"/>
      <c r="J524" s="172">
        <f>BK524</f>
        <v>0</v>
      </c>
      <c r="L524" s="42"/>
      <c r="M524" s="45"/>
      <c r="N524" s="46"/>
      <c r="O524" s="46"/>
      <c r="P524" s="47">
        <f>SUM(P525:P588)</f>
        <v>0</v>
      </c>
      <c r="Q524" s="46"/>
      <c r="R524" s="47">
        <f>SUM(R525:R588)</f>
        <v>2.1778664</v>
      </c>
      <c r="S524" s="46"/>
      <c r="T524" s="48">
        <f>SUM(T525:T588)</f>
        <v>0</v>
      </c>
      <c r="AR524" s="43" t="s">
        <v>29</v>
      </c>
      <c r="AT524" s="49" t="s">
        <v>23</v>
      </c>
      <c r="AU524" s="49" t="s">
        <v>28</v>
      </c>
      <c r="AY524" s="43" t="s">
        <v>76</v>
      </c>
      <c r="BK524" s="50">
        <f>SUM(BK525:BK588)</f>
        <v>0</v>
      </c>
    </row>
    <row r="525" spans="1:65" s="1" customFormat="1" ht="16.5" customHeight="1">
      <c r="A525" s="96"/>
      <c r="B525" s="100"/>
      <c r="C525" s="173" t="s">
        <v>759</v>
      </c>
      <c r="D525" s="173" t="s">
        <v>78</v>
      </c>
      <c r="E525" s="174" t="s">
        <v>760</v>
      </c>
      <c r="F525" s="175" t="s">
        <v>761</v>
      </c>
      <c r="G525" s="176" t="s">
        <v>81</v>
      </c>
      <c r="H525" s="177">
        <v>132.33</v>
      </c>
      <c r="I525" s="52"/>
      <c r="J525" s="178">
        <f>ROUND(I525*H525,2)</f>
        <v>0</v>
      </c>
      <c r="K525" s="51" t="s">
        <v>82</v>
      </c>
      <c r="L525" s="14"/>
      <c r="M525" s="53" t="s">
        <v>0</v>
      </c>
      <c r="N525" s="54" t="s">
        <v>15</v>
      </c>
      <c r="O525" s="18"/>
      <c r="P525" s="55">
        <f>O525*H525</f>
        <v>0</v>
      </c>
      <c r="Q525" s="55">
        <v>0</v>
      </c>
      <c r="R525" s="55">
        <f>Q525*H525</f>
        <v>0</v>
      </c>
      <c r="S525" s="55">
        <v>0</v>
      </c>
      <c r="T525" s="56">
        <f>S525*H525</f>
        <v>0</v>
      </c>
      <c r="AR525" s="13" t="s">
        <v>189</v>
      </c>
      <c r="AT525" s="13" t="s">
        <v>78</v>
      </c>
      <c r="AU525" s="13" t="s">
        <v>29</v>
      </c>
      <c r="AY525" s="13" t="s">
        <v>76</v>
      </c>
      <c r="BE525" s="57">
        <f>IF(N525="základní",J525,0)</f>
        <v>0</v>
      </c>
      <c r="BF525" s="57">
        <f>IF(N525="snížená",J525,0)</f>
        <v>0</v>
      </c>
      <c r="BG525" s="57">
        <f>IF(N525="zákl. přenesená",J525,0)</f>
        <v>0</v>
      </c>
      <c r="BH525" s="57">
        <f>IF(N525="sníž. přenesená",J525,0)</f>
        <v>0</v>
      </c>
      <c r="BI525" s="57">
        <f>IF(N525="nulová",J525,0)</f>
        <v>0</v>
      </c>
      <c r="BJ525" s="13" t="s">
        <v>28</v>
      </c>
      <c r="BK525" s="57">
        <f>ROUND(I525*H525,2)</f>
        <v>0</v>
      </c>
      <c r="BL525" s="13" t="s">
        <v>189</v>
      </c>
      <c r="BM525" s="13" t="s">
        <v>762</v>
      </c>
    </row>
    <row r="526" spans="1:47" s="1" customFormat="1" ht="12">
      <c r="A526" s="96"/>
      <c r="B526" s="100"/>
      <c r="C526" s="96"/>
      <c r="D526" s="179" t="s">
        <v>85</v>
      </c>
      <c r="E526" s="96"/>
      <c r="F526" s="180" t="s">
        <v>763</v>
      </c>
      <c r="G526" s="96"/>
      <c r="H526" s="96"/>
      <c r="I526" s="26"/>
      <c r="J526" s="96"/>
      <c r="L526" s="14"/>
      <c r="M526" s="58"/>
      <c r="N526" s="18"/>
      <c r="O526" s="18"/>
      <c r="P526" s="18"/>
      <c r="Q526" s="18"/>
      <c r="R526" s="18"/>
      <c r="S526" s="18"/>
      <c r="T526" s="19"/>
      <c r="AT526" s="13" t="s">
        <v>85</v>
      </c>
      <c r="AU526" s="13" t="s">
        <v>29</v>
      </c>
    </row>
    <row r="527" spans="1:51" s="10" customFormat="1" ht="12">
      <c r="A527" s="181"/>
      <c r="B527" s="182"/>
      <c r="C527" s="181"/>
      <c r="D527" s="179" t="s">
        <v>87</v>
      </c>
      <c r="E527" s="183" t="s">
        <v>0</v>
      </c>
      <c r="F527" s="184" t="s">
        <v>764</v>
      </c>
      <c r="G527" s="181"/>
      <c r="H527" s="185">
        <v>8.504</v>
      </c>
      <c r="I527" s="61"/>
      <c r="J527" s="181"/>
      <c r="L527" s="59"/>
      <c r="M527" s="62"/>
      <c r="N527" s="63"/>
      <c r="O527" s="63"/>
      <c r="P527" s="63"/>
      <c r="Q527" s="63"/>
      <c r="R527" s="63"/>
      <c r="S527" s="63"/>
      <c r="T527" s="64"/>
      <c r="AT527" s="60" t="s">
        <v>87</v>
      </c>
      <c r="AU527" s="60" t="s">
        <v>29</v>
      </c>
      <c r="AV527" s="10" t="s">
        <v>29</v>
      </c>
      <c r="AW527" s="10" t="s">
        <v>12</v>
      </c>
      <c r="AX527" s="10" t="s">
        <v>24</v>
      </c>
      <c r="AY527" s="60" t="s">
        <v>76</v>
      </c>
    </row>
    <row r="528" spans="1:51" s="10" customFormat="1" ht="12">
      <c r="A528" s="181"/>
      <c r="B528" s="182"/>
      <c r="C528" s="181"/>
      <c r="D528" s="179" t="s">
        <v>87</v>
      </c>
      <c r="E528" s="183" t="s">
        <v>0</v>
      </c>
      <c r="F528" s="184" t="s">
        <v>765</v>
      </c>
      <c r="G528" s="181"/>
      <c r="H528" s="185">
        <v>29.152</v>
      </c>
      <c r="I528" s="61"/>
      <c r="J528" s="181"/>
      <c r="L528" s="59"/>
      <c r="M528" s="62"/>
      <c r="N528" s="63"/>
      <c r="O528" s="63"/>
      <c r="P528" s="63"/>
      <c r="Q528" s="63"/>
      <c r="R528" s="63"/>
      <c r="S528" s="63"/>
      <c r="T528" s="64"/>
      <c r="AT528" s="60" t="s">
        <v>87</v>
      </c>
      <c r="AU528" s="60" t="s">
        <v>29</v>
      </c>
      <c r="AV528" s="10" t="s">
        <v>29</v>
      </c>
      <c r="AW528" s="10" t="s">
        <v>12</v>
      </c>
      <c r="AX528" s="10" t="s">
        <v>24</v>
      </c>
      <c r="AY528" s="60" t="s">
        <v>76</v>
      </c>
    </row>
    <row r="529" spans="1:51" s="10" customFormat="1" ht="12">
      <c r="A529" s="181"/>
      <c r="B529" s="182"/>
      <c r="C529" s="181"/>
      <c r="D529" s="179" t="s">
        <v>87</v>
      </c>
      <c r="E529" s="183" t="s">
        <v>0</v>
      </c>
      <c r="F529" s="184" t="s">
        <v>766</v>
      </c>
      <c r="G529" s="181"/>
      <c r="H529" s="185">
        <v>8.438</v>
      </c>
      <c r="I529" s="61"/>
      <c r="J529" s="181"/>
      <c r="L529" s="59"/>
      <c r="M529" s="62"/>
      <c r="N529" s="63"/>
      <c r="O529" s="63"/>
      <c r="P529" s="63"/>
      <c r="Q529" s="63"/>
      <c r="R529" s="63"/>
      <c r="S529" s="63"/>
      <c r="T529" s="64"/>
      <c r="AT529" s="60" t="s">
        <v>87</v>
      </c>
      <c r="AU529" s="60" t="s">
        <v>29</v>
      </c>
      <c r="AV529" s="10" t="s">
        <v>29</v>
      </c>
      <c r="AW529" s="10" t="s">
        <v>12</v>
      </c>
      <c r="AX529" s="10" t="s">
        <v>24</v>
      </c>
      <c r="AY529" s="60" t="s">
        <v>76</v>
      </c>
    </row>
    <row r="530" spans="1:51" s="10" customFormat="1" ht="12">
      <c r="A530" s="181"/>
      <c r="B530" s="182"/>
      <c r="C530" s="181"/>
      <c r="D530" s="179" t="s">
        <v>87</v>
      </c>
      <c r="E530" s="183" t="s">
        <v>319</v>
      </c>
      <c r="F530" s="184" t="s">
        <v>767</v>
      </c>
      <c r="G530" s="181"/>
      <c r="H530" s="185">
        <v>63.617</v>
      </c>
      <c r="I530" s="61"/>
      <c r="J530" s="181"/>
      <c r="L530" s="59"/>
      <c r="M530" s="62"/>
      <c r="N530" s="63"/>
      <c r="O530" s="63"/>
      <c r="P530" s="63"/>
      <c r="Q530" s="63"/>
      <c r="R530" s="63"/>
      <c r="S530" s="63"/>
      <c r="T530" s="64"/>
      <c r="AT530" s="60" t="s">
        <v>87</v>
      </c>
      <c r="AU530" s="60" t="s">
        <v>29</v>
      </c>
      <c r="AV530" s="10" t="s">
        <v>29</v>
      </c>
      <c r="AW530" s="10" t="s">
        <v>12</v>
      </c>
      <c r="AX530" s="10" t="s">
        <v>24</v>
      </c>
      <c r="AY530" s="60" t="s">
        <v>76</v>
      </c>
    </row>
    <row r="531" spans="1:51" s="10" customFormat="1" ht="12">
      <c r="A531" s="181"/>
      <c r="B531" s="182"/>
      <c r="C531" s="181"/>
      <c r="D531" s="179" t="s">
        <v>87</v>
      </c>
      <c r="E531" s="183" t="s">
        <v>320</v>
      </c>
      <c r="F531" s="184" t="s">
        <v>768</v>
      </c>
      <c r="G531" s="181"/>
      <c r="H531" s="185">
        <v>22.619</v>
      </c>
      <c r="I531" s="61"/>
      <c r="J531" s="181"/>
      <c r="L531" s="59"/>
      <c r="M531" s="62"/>
      <c r="N531" s="63"/>
      <c r="O531" s="63"/>
      <c r="P531" s="63"/>
      <c r="Q531" s="63"/>
      <c r="R531" s="63"/>
      <c r="S531" s="63"/>
      <c r="T531" s="64"/>
      <c r="AT531" s="60" t="s">
        <v>87</v>
      </c>
      <c r="AU531" s="60" t="s">
        <v>29</v>
      </c>
      <c r="AV531" s="10" t="s">
        <v>29</v>
      </c>
      <c r="AW531" s="10" t="s">
        <v>12</v>
      </c>
      <c r="AX531" s="10" t="s">
        <v>24</v>
      </c>
      <c r="AY531" s="60" t="s">
        <v>76</v>
      </c>
    </row>
    <row r="532" spans="1:51" s="11" customFormat="1" ht="12">
      <c r="A532" s="186"/>
      <c r="B532" s="187"/>
      <c r="C532" s="186"/>
      <c r="D532" s="179" t="s">
        <v>87</v>
      </c>
      <c r="E532" s="188" t="s">
        <v>0</v>
      </c>
      <c r="F532" s="189" t="s">
        <v>99</v>
      </c>
      <c r="G532" s="186"/>
      <c r="H532" s="190">
        <v>132.33</v>
      </c>
      <c r="I532" s="67"/>
      <c r="J532" s="186"/>
      <c r="L532" s="65"/>
      <c r="M532" s="68"/>
      <c r="N532" s="69"/>
      <c r="O532" s="69"/>
      <c r="P532" s="69"/>
      <c r="Q532" s="69"/>
      <c r="R532" s="69"/>
      <c r="S532" s="69"/>
      <c r="T532" s="70"/>
      <c r="AT532" s="66" t="s">
        <v>87</v>
      </c>
      <c r="AU532" s="66" t="s">
        <v>29</v>
      </c>
      <c r="AV532" s="11" t="s">
        <v>83</v>
      </c>
      <c r="AW532" s="11" t="s">
        <v>12</v>
      </c>
      <c r="AX532" s="11" t="s">
        <v>28</v>
      </c>
      <c r="AY532" s="66" t="s">
        <v>76</v>
      </c>
    </row>
    <row r="533" spans="1:65" s="1" customFormat="1" ht="16.5" customHeight="1">
      <c r="A533" s="96"/>
      <c r="B533" s="100"/>
      <c r="C533" s="196" t="s">
        <v>769</v>
      </c>
      <c r="D533" s="196" t="s">
        <v>305</v>
      </c>
      <c r="E533" s="197" t="s">
        <v>770</v>
      </c>
      <c r="F533" s="198" t="s">
        <v>771</v>
      </c>
      <c r="G533" s="199" t="s">
        <v>199</v>
      </c>
      <c r="H533" s="200">
        <v>0.053</v>
      </c>
      <c r="I533" s="81"/>
      <c r="J533" s="201">
        <f>ROUND(I533*H533,2)</f>
        <v>0</v>
      </c>
      <c r="K533" s="80" t="s">
        <v>82</v>
      </c>
      <c r="L533" s="82"/>
      <c r="M533" s="83" t="s">
        <v>0</v>
      </c>
      <c r="N533" s="84" t="s">
        <v>15</v>
      </c>
      <c r="O533" s="18"/>
      <c r="P533" s="55">
        <f>O533*H533</f>
        <v>0</v>
      </c>
      <c r="Q533" s="55">
        <v>1</v>
      </c>
      <c r="R533" s="55">
        <f>Q533*H533</f>
        <v>0.053</v>
      </c>
      <c r="S533" s="55">
        <v>0</v>
      </c>
      <c r="T533" s="56">
        <f>S533*H533</f>
        <v>0</v>
      </c>
      <c r="AR533" s="13" t="s">
        <v>289</v>
      </c>
      <c r="AT533" s="13" t="s">
        <v>305</v>
      </c>
      <c r="AU533" s="13" t="s">
        <v>29</v>
      </c>
      <c r="AY533" s="13" t="s">
        <v>76</v>
      </c>
      <c r="BE533" s="57">
        <f>IF(N533="základní",J533,0)</f>
        <v>0</v>
      </c>
      <c r="BF533" s="57">
        <f>IF(N533="snížená",J533,0)</f>
        <v>0</v>
      </c>
      <c r="BG533" s="57">
        <f>IF(N533="zákl. přenesená",J533,0)</f>
        <v>0</v>
      </c>
      <c r="BH533" s="57">
        <f>IF(N533="sníž. přenesená",J533,0)</f>
        <v>0</v>
      </c>
      <c r="BI533" s="57">
        <f>IF(N533="nulová",J533,0)</f>
        <v>0</v>
      </c>
      <c r="BJ533" s="13" t="s">
        <v>28</v>
      </c>
      <c r="BK533" s="57">
        <f>ROUND(I533*H533,2)</f>
        <v>0</v>
      </c>
      <c r="BL533" s="13" t="s">
        <v>189</v>
      </c>
      <c r="BM533" s="13" t="s">
        <v>772</v>
      </c>
    </row>
    <row r="534" spans="1:47" s="1" customFormat="1" ht="12">
      <c r="A534" s="96"/>
      <c r="B534" s="100"/>
      <c r="C534" s="96"/>
      <c r="D534" s="179" t="s">
        <v>85</v>
      </c>
      <c r="E534" s="96"/>
      <c r="F534" s="180" t="s">
        <v>773</v>
      </c>
      <c r="G534" s="96"/>
      <c r="H534" s="96"/>
      <c r="I534" s="26"/>
      <c r="J534" s="96"/>
      <c r="L534" s="14"/>
      <c r="M534" s="58"/>
      <c r="N534" s="18"/>
      <c r="O534" s="18"/>
      <c r="P534" s="18"/>
      <c r="Q534" s="18"/>
      <c r="R534" s="18"/>
      <c r="S534" s="18"/>
      <c r="T534" s="19"/>
      <c r="AT534" s="13" t="s">
        <v>85</v>
      </c>
      <c r="AU534" s="13" t="s">
        <v>29</v>
      </c>
    </row>
    <row r="535" spans="1:51" s="10" customFormat="1" ht="12">
      <c r="A535" s="181"/>
      <c r="B535" s="182"/>
      <c r="C535" s="181"/>
      <c r="D535" s="179" t="s">
        <v>87</v>
      </c>
      <c r="E535" s="181"/>
      <c r="F535" s="184" t="s">
        <v>774</v>
      </c>
      <c r="G535" s="181"/>
      <c r="H535" s="185">
        <v>0.053</v>
      </c>
      <c r="I535" s="61"/>
      <c r="J535" s="181"/>
      <c r="L535" s="59"/>
      <c r="M535" s="62"/>
      <c r="N535" s="63"/>
      <c r="O535" s="63"/>
      <c r="P535" s="63"/>
      <c r="Q535" s="63"/>
      <c r="R535" s="63"/>
      <c r="S535" s="63"/>
      <c r="T535" s="64"/>
      <c r="AT535" s="60" t="s">
        <v>87</v>
      </c>
      <c r="AU535" s="60" t="s">
        <v>29</v>
      </c>
      <c r="AV535" s="10" t="s">
        <v>29</v>
      </c>
      <c r="AW535" s="10" t="s">
        <v>1</v>
      </c>
      <c r="AX535" s="10" t="s">
        <v>28</v>
      </c>
      <c r="AY535" s="60" t="s">
        <v>76</v>
      </c>
    </row>
    <row r="536" spans="1:65" s="1" customFormat="1" ht="16.5" customHeight="1">
      <c r="A536" s="96"/>
      <c r="B536" s="100"/>
      <c r="C536" s="173" t="s">
        <v>775</v>
      </c>
      <c r="D536" s="173" t="s">
        <v>78</v>
      </c>
      <c r="E536" s="174" t="s">
        <v>776</v>
      </c>
      <c r="F536" s="175" t="s">
        <v>777</v>
      </c>
      <c r="G536" s="176" t="s">
        <v>81</v>
      </c>
      <c r="H536" s="177">
        <v>63.617</v>
      </c>
      <c r="I536" s="52"/>
      <c r="J536" s="178">
        <f>ROUND(I536*H536,2)</f>
        <v>0</v>
      </c>
      <c r="K536" s="51" t="s">
        <v>82</v>
      </c>
      <c r="L536" s="14"/>
      <c r="M536" s="53" t="s">
        <v>0</v>
      </c>
      <c r="N536" s="54" t="s">
        <v>15</v>
      </c>
      <c r="O536" s="18"/>
      <c r="P536" s="55">
        <f>O536*H536</f>
        <v>0</v>
      </c>
      <c r="Q536" s="55">
        <v>0</v>
      </c>
      <c r="R536" s="55">
        <f>Q536*H536</f>
        <v>0</v>
      </c>
      <c r="S536" s="55">
        <v>0</v>
      </c>
      <c r="T536" s="56">
        <f>S536*H536</f>
        <v>0</v>
      </c>
      <c r="AR536" s="13" t="s">
        <v>189</v>
      </c>
      <c r="AT536" s="13" t="s">
        <v>78</v>
      </c>
      <c r="AU536" s="13" t="s">
        <v>29</v>
      </c>
      <c r="AY536" s="13" t="s">
        <v>76</v>
      </c>
      <c r="BE536" s="57">
        <f>IF(N536="základní",J536,0)</f>
        <v>0</v>
      </c>
      <c r="BF536" s="57">
        <f>IF(N536="snížená",J536,0)</f>
        <v>0</v>
      </c>
      <c r="BG536" s="57">
        <f>IF(N536="zákl. přenesená",J536,0)</f>
        <v>0</v>
      </c>
      <c r="BH536" s="57">
        <f>IF(N536="sníž. přenesená",J536,0)</f>
        <v>0</v>
      </c>
      <c r="BI536" s="57">
        <f>IF(N536="nulová",J536,0)</f>
        <v>0</v>
      </c>
      <c r="BJ536" s="13" t="s">
        <v>28</v>
      </c>
      <c r="BK536" s="57">
        <f>ROUND(I536*H536,2)</f>
        <v>0</v>
      </c>
      <c r="BL536" s="13" t="s">
        <v>189</v>
      </c>
      <c r="BM536" s="13" t="s">
        <v>778</v>
      </c>
    </row>
    <row r="537" spans="1:47" s="1" customFormat="1" ht="12">
      <c r="A537" s="96"/>
      <c r="B537" s="100"/>
      <c r="C537" s="96"/>
      <c r="D537" s="179" t="s">
        <v>85</v>
      </c>
      <c r="E537" s="96"/>
      <c r="F537" s="180" t="s">
        <v>779</v>
      </c>
      <c r="G537" s="96"/>
      <c r="H537" s="96"/>
      <c r="I537" s="26"/>
      <c r="J537" s="96"/>
      <c r="L537" s="14"/>
      <c r="M537" s="58"/>
      <c r="N537" s="18"/>
      <c r="O537" s="18"/>
      <c r="P537" s="18"/>
      <c r="Q537" s="18"/>
      <c r="R537" s="18"/>
      <c r="S537" s="18"/>
      <c r="T537" s="19"/>
      <c r="AT537" s="13" t="s">
        <v>85</v>
      </c>
      <c r="AU537" s="13" t="s">
        <v>29</v>
      </c>
    </row>
    <row r="538" spans="1:51" s="10" customFormat="1" ht="12">
      <c r="A538" s="181"/>
      <c r="B538" s="182"/>
      <c r="C538" s="181"/>
      <c r="D538" s="179" t="s">
        <v>87</v>
      </c>
      <c r="E538" s="183" t="s">
        <v>0</v>
      </c>
      <c r="F538" s="184" t="s">
        <v>780</v>
      </c>
      <c r="G538" s="181"/>
      <c r="H538" s="185">
        <v>63.617</v>
      </c>
      <c r="I538" s="61"/>
      <c r="J538" s="181"/>
      <c r="L538" s="59"/>
      <c r="M538" s="62"/>
      <c r="N538" s="63"/>
      <c r="O538" s="63"/>
      <c r="P538" s="63"/>
      <c r="Q538" s="63"/>
      <c r="R538" s="63"/>
      <c r="S538" s="63"/>
      <c r="T538" s="64"/>
      <c r="AT538" s="60" t="s">
        <v>87</v>
      </c>
      <c r="AU538" s="60" t="s">
        <v>29</v>
      </c>
      <c r="AV538" s="10" t="s">
        <v>29</v>
      </c>
      <c r="AW538" s="10" t="s">
        <v>12</v>
      </c>
      <c r="AX538" s="10" t="s">
        <v>28</v>
      </c>
      <c r="AY538" s="60" t="s">
        <v>76</v>
      </c>
    </row>
    <row r="539" spans="1:65" s="1" customFormat="1" ht="16.5" customHeight="1">
      <c r="A539" s="96"/>
      <c r="B539" s="100"/>
      <c r="C539" s="173" t="s">
        <v>781</v>
      </c>
      <c r="D539" s="173" t="s">
        <v>78</v>
      </c>
      <c r="E539" s="174" t="s">
        <v>782</v>
      </c>
      <c r="F539" s="175" t="s">
        <v>783</v>
      </c>
      <c r="G539" s="176" t="s">
        <v>81</v>
      </c>
      <c r="H539" s="177">
        <v>49.942</v>
      </c>
      <c r="I539" s="52"/>
      <c r="J539" s="178">
        <f>ROUND(I539*H539,2)</f>
        <v>0</v>
      </c>
      <c r="K539" s="51" t="s">
        <v>82</v>
      </c>
      <c r="L539" s="14"/>
      <c r="M539" s="53" t="s">
        <v>0</v>
      </c>
      <c r="N539" s="54" t="s">
        <v>15</v>
      </c>
      <c r="O539" s="18"/>
      <c r="P539" s="55">
        <f>O539*H539</f>
        <v>0</v>
      </c>
      <c r="Q539" s="55">
        <v>0</v>
      </c>
      <c r="R539" s="55">
        <f>Q539*H539</f>
        <v>0</v>
      </c>
      <c r="S539" s="55">
        <v>0</v>
      </c>
      <c r="T539" s="56">
        <f>S539*H539</f>
        <v>0</v>
      </c>
      <c r="AR539" s="13" t="s">
        <v>189</v>
      </c>
      <c r="AT539" s="13" t="s">
        <v>78</v>
      </c>
      <c r="AU539" s="13" t="s">
        <v>29</v>
      </c>
      <c r="AY539" s="13" t="s">
        <v>76</v>
      </c>
      <c r="BE539" s="57">
        <f>IF(N539="základní",J539,0)</f>
        <v>0</v>
      </c>
      <c r="BF539" s="57">
        <f>IF(N539="snížená",J539,0)</f>
        <v>0</v>
      </c>
      <c r="BG539" s="57">
        <f>IF(N539="zákl. přenesená",J539,0)</f>
        <v>0</v>
      </c>
      <c r="BH539" s="57">
        <f>IF(N539="sníž. přenesená",J539,0)</f>
        <v>0</v>
      </c>
      <c r="BI539" s="57">
        <f>IF(N539="nulová",J539,0)</f>
        <v>0</v>
      </c>
      <c r="BJ539" s="13" t="s">
        <v>28</v>
      </c>
      <c r="BK539" s="57">
        <f>ROUND(I539*H539,2)</f>
        <v>0</v>
      </c>
      <c r="BL539" s="13" t="s">
        <v>189</v>
      </c>
      <c r="BM539" s="13" t="s">
        <v>784</v>
      </c>
    </row>
    <row r="540" spans="1:47" s="1" customFormat="1" ht="12">
      <c r="A540" s="96"/>
      <c r="B540" s="100"/>
      <c r="C540" s="96"/>
      <c r="D540" s="179" t="s">
        <v>85</v>
      </c>
      <c r="E540" s="96"/>
      <c r="F540" s="180" t="s">
        <v>785</v>
      </c>
      <c r="G540" s="96"/>
      <c r="H540" s="96"/>
      <c r="I540" s="26"/>
      <c r="J540" s="96"/>
      <c r="L540" s="14"/>
      <c r="M540" s="58"/>
      <c r="N540" s="18"/>
      <c r="O540" s="18"/>
      <c r="P540" s="18"/>
      <c r="Q540" s="18"/>
      <c r="R540" s="18"/>
      <c r="S540" s="18"/>
      <c r="T540" s="19"/>
      <c r="AT540" s="13" t="s">
        <v>85</v>
      </c>
      <c r="AU540" s="13" t="s">
        <v>29</v>
      </c>
    </row>
    <row r="541" spans="1:51" s="10" customFormat="1" ht="12">
      <c r="A541" s="181"/>
      <c r="B541" s="182"/>
      <c r="C541" s="181"/>
      <c r="D541" s="179" t="s">
        <v>87</v>
      </c>
      <c r="E541" s="183" t="s">
        <v>0</v>
      </c>
      <c r="F541" s="184" t="s">
        <v>786</v>
      </c>
      <c r="G541" s="181"/>
      <c r="H541" s="185">
        <v>10.205</v>
      </c>
      <c r="I541" s="61"/>
      <c r="J541" s="181"/>
      <c r="L541" s="59"/>
      <c r="M541" s="62"/>
      <c r="N541" s="63"/>
      <c r="O541" s="63"/>
      <c r="P541" s="63"/>
      <c r="Q541" s="63"/>
      <c r="R541" s="63"/>
      <c r="S541" s="63"/>
      <c r="T541" s="64"/>
      <c r="AT541" s="60" t="s">
        <v>87</v>
      </c>
      <c r="AU541" s="60" t="s">
        <v>29</v>
      </c>
      <c r="AV541" s="10" t="s">
        <v>29</v>
      </c>
      <c r="AW541" s="10" t="s">
        <v>12</v>
      </c>
      <c r="AX541" s="10" t="s">
        <v>24</v>
      </c>
      <c r="AY541" s="60" t="s">
        <v>76</v>
      </c>
    </row>
    <row r="542" spans="1:51" s="10" customFormat="1" ht="12">
      <c r="A542" s="181"/>
      <c r="B542" s="182"/>
      <c r="C542" s="181"/>
      <c r="D542" s="179" t="s">
        <v>87</v>
      </c>
      <c r="E542" s="183" t="s">
        <v>0</v>
      </c>
      <c r="F542" s="184" t="s">
        <v>787</v>
      </c>
      <c r="G542" s="181"/>
      <c r="H542" s="185">
        <v>22.619</v>
      </c>
      <c r="I542" s="61"/>
      <c r="J542" s="181"/>
      <c r="L542" s="59"/>
      <c r="M542" s="62"/>
      <c r="N542" s="63"/>
      <c r="O542" s="63"/>
      <c r="P542" s="63"/>
      <c r="Q542" s="63"/>
      <c r="R542" s="63"/>
      <c r="S542" s="63"/>
      <c r="T542" s="64"/>
      <c r="AT542" s="60" t="s">
        <v>87</v>
      </c>
      <c r="AU542" s="60" t="s">
        <v>29</v>
      </c>
      <c r="AV542" s="10" t="s">
        <v>29</v>
      </c>
      <c r="AW542" s="10" t="s">
        <v>12</v>
      </c>
      <c r="AX542" s="10" t="s">
        <v>24</v>
      </c>
      <c r="AY542" s="60" t="s">
        <v>76</v>
      </c>
    </row>
    <row r="543" spans="1:51" s="10" customFormat="1" ht="12">
      <c r="A543" s="181"/>
      <c r="B543" s="182"/>
      <c r="C543" s="181"/>
      <c r="D543" s="179" t="s">
        <v>87</v>
      </c>
      <c r="E543" s="183" t="s">
        <v>0</v>
      </c>
      <c r="F543" s="184" t="s">
        <v>788</v>
      </c>
      <c r="G543" s="181"/>
      <c r="H543" s="185">
        <v>7.238</v>
      </c>
      <c r="I543" s="61"/>
      <c r="J543" s="181"/>
      <c r="L543" s="59"/>
      <c r="M543" s="62"/>
      <c r="N543" s="63"/>
      <c r="O543" s="63"/>
      <c r="P543" s="63"/>
      <c r="Q543" s="63"/>
      <c r="R543" s="63"/>
      <c r="S543" s="63"/>
      <c r="T543" s="64"/>
      <c r="AT543" s="60" t="s">
        <v>87</v>
      </c>
      <c r="AU543" s="60" t="s">
        <v>29</v>
      </c>
      <c r="AV543" s="10" t="s">
        <v>29</v>
      </c>
      <c r="AW543" s="10" t="s">
        <v>12</v>
      </c>
      <c r="AX543" s="10" t="s">
        <v>24</v>
      </c>
      <c r="AY543" s="60" t="s">
        <v>76</v>
      </c>
    </row>
    <row r="544" spans="1:51" s="10" customFormat="1" ht="12">
      <c r="A544" s="181"/>
      <c r="B544" s="182"/>
      <c r="C544" s="181"/>
      <c r="D544" s="179" t="s">
        <v>87</v>
      </c>
      <c r="E544" s="183" t="s">
        <v>0</v>
      </c>
      <c r="F544" s="184" t="s">
        <v>789</v>
      </c>
      <c r="G544" s="181"/>
      <c r="H544" s="185">
        <v>9.88</v>
      </c>
      <c r="I544" s="61"/>
      <c r="J544" s="181"/>
      <c r="L544" s="59"/>
      <c r="M544" s="62"/>
      <c r="N544" s="63"/>
      <c r="O544" s="63"/>
      <c r="P544" s="63"/>
      <c r="Q544" s="63"/>
      <c r="R544" s="63"/>
      <c r="S544" s="63"/>
      <c r="T544" s="64"/>
      <c r="AT544" s="60" t="s">
        <v>87</v>
      </c>
      <c r="AU544" s="60" t="s">
        <v>29</v>
      </c>
      <c r="AV544" s="10" t="s">
        <v>29</v>
      </c>
      <c r="AW544" s="10" t="s">
        <v>12</v>
      </c>
      <c r="AX544" s="10" t="s">
        <v>24</v>
      </c>
      <c r="AY544" s="60" t="s">
        <v>76</v>
      </c>
    </row>
    <row r="545" spans="1:51" s="11" customFormat="1" ht="12">
      <c r="A545" s="186"/>
      <c r="B545" s="187"/>
      <c r="C545" s="186"/>
      <c r="D545" s="179" t="s">
        <v>87</v>
      </c>
      <c r="E545" s="188" t="s">
        <v>0</v>
      </c>
      <c r="F545" s="189" t="s">
        <v>99</v>
      </c>
      <c r="G545" s="186"/>
      <c r="H545" s="190">
        <v>49.942</v>
      </c>
      <c r="I545" s="67"/>
      <c r="J545" s="186"/>
      <c r="L545" s="65"/>
      <c r="M545" s="68"/>
      <c r="N545" s="69"/>
      <c r="O545" s="69"/>
      <c r="P545" s="69"/>
      <c r="Q545" s="69"/>
      <c r="R545" s="69"/>
      <c r="S545" s="69"/>
      <c r="T545" s="70"/>
      <c r="AT545" s="66" t="s">
        <v>87</v>
      </c>
      <c r="AU545" s="66" t="s">
        <v>29</v>
      </c>
      <c r="AV545" s="11" t="s">
        <v>83</v>
      </c>
      <c r="AW545" s="11" t="s">
        <v>12</v>
      </c>
      <c r="AX545" s="11" t="s">
        <v>28</v>
      </c>
      <c r="AY545" s="66" t="s">
        <v>76</v>
      </c>
    </row>
    <row r="546" spans="1:65" s="1" customFormat="1" ht="16.5" customHeight="1">
      <c r="A546" s="96"/>
      <c r="B546" s="100"/>
      <c r="C546" s="196" t="s">
        <v>790</v>
      </c>
      <c r="D546" s="196" t="s">
        <v>305</v>
      </c>
      <c r="E546" s="197" t="s">
        <v>791</v>
      </c>
      <c r="F546" s="198" t="s">
        <v>792</v>
      </c>
      <c r="G546" s="199" t="s">
        <v>81</v>
      </c>
      <c r="H546" s="200">
        <v>130.593</v>
      </c>
      <c r="I546" s="81"/>
      <c r="J546" s="201">
        <f>ROUND(I546*H546,2)</f>
        <v>0</v>
      </c>
      <c r="K546" s="80" t="s">
        <v>82</v>
      </c>
      <c r="L546" s="82"/>
      <c r="M546" s="83" t="s">
        <v>0</v>
      </c>
      <c r="N546" s="84" t="s">
        <v>15</v>
      </c>
      <c r="O546" s="18"/>
      <c r="P546" s="55">
        <f>O546*H546</f>
        <v>0</v>
      </c>
      <c r="Q546" s="55">
        <v>0.0003</v>
      </c>
      <c r="R546" s="55">
        <f>Q546*H546</f>
        <v>0.039177899999999995</v>
      </c>
      <c r="S546" s="55">
        <v>0</v>
      </c>
      <c r="T546" s="56">
        <f>S546*H546</f>
        <v>0</v>
      </c>
      <c r="AR546" s="13" t="s">
        <v>289</v>
      </c>
      <c r="AT546" s="13" t="s">
        <v>305</v>
      </c>
      <c r="AU546" s="13" t="s">
        <v>29</v>
      </c>
      <c r="AY546" s="13" t="s">
        <v>76</v>
      </c>
      <c r="BE546" s="57">
        <f>IF(N546="základní",J546,0)</f>
        <v>0</v>
      </c>
      <c r="BF546" s="57">
        <f>IF(N546="snížená",J546,0)</f>
        <v>0</v>
      </c>
      <c r="BG546" s="57">
        <f>IF(N546="zákl. přenesená",J546,0)</f>
        <v>0</v>
      </c>
      <c r="BH546" s="57">
        <f>IF(N546="sníž. přenesená",J546,0)</f>
        <v>0</v>
      </c>
      <c r="BI546" s="57">
        <f>IF(N546="nulová",J546,0)</f>
        <v>0</v>
      </c>
      <c r="BJ546" s="13" t="s">
        <v>28</v>
      </c>
      <c r="BK546" s="57">
        <f>ROUND(I546*H546,2)</f>
        <v>0</v>
      </c>
      <c r="BL546" s="13" t="s">
        <v>189</v>
      </c>
      <c r="BM546" s="13" t="s">
        <v>793</v>
      </c>
    </row>
    <row r="547" spans="1:47" s="1" customFormat="1" ht="12">
      <c r="A547" s="96"/>
      <c r="B547" s="100"/>
      <c r="C547" s="96"/>
      <c r="D547" s="179" t="s">
        <v>85</v>
      </c>
      <c r="E547" s="96"/>
      <c r="F547" s="180" t="s">
        <v>792</v>
      </c>
      <c r="G547" s="96"/>
      <c r="H547" s="96"/>
      <c r="I547" s="26"/>
      <c r="J547" s="96"/>
      <c r="L547" s="14"/>
      <c r="M547" s="58"/>
      <c r="N547" s="18"/>
      <c r="O547" s="18"/>
      <c r="P547" s="18"/>
      <c r="Q547" s="18"/>
      <c r="R547" s="18"/>
      <c r="S547" s="18"/>
      <c r="T547" s="19"/>
      <c r="AT547" s="13" t="s">
        <v>85</v>
      </c>
      <c r="AU547" s="13" t="s">
        <v>29</v>
      </c>
    </row>
    <row r="548" spans="1:51" s="10" customFormat="1" ht="12">
      <c r="A548" s="181"/>
      <c r="B548" s="182"/>
      <c r="C548" s="181"/>
      <c r="D548" s="179" t="s">
        <v>87</v>
      </c>
      <c r="E548" s="181"/>
      <c r="F548" s="184" t="s">
        <v>794</v>
      </c>
      <c r="G548" s="181"/>
      <c r="H548" s="185">
        <v>130.593</v>
      </c>
      <c r="I548" s="61"/>
      <c r="J548" s="181"/>
      <c r="L548" s="59"/>
      <c r="M548" s="62"/>
      <c r="N548" s="63"/>
      <c r="O548" s="63"/>
      <c r="P548" s="63"/>
      <c r="Q548" s="63"/>
      <c r="R548" s="63"/>
      <c r="S548" s="63"/>
      <c r="T548" s="64"/>
      <c r="AT548" s="60" t="s">
        <v>87</v>
      </c>
      <c r="AU548" s="60" t="s">
        <v>29</v>
      </c>
      <c r="AV548" s="10" t="s">
        <v>29</v>
      </c>
      <c r="AW548" s="10" t="s">
        <v>1</v>
      </c>
      <c r="AX548" s="10" t="s">
        <v>28</v>
      </c>
      <c r="AY548" s="60" t="s">
        <v>76</v>
      </c>
    </row>
    <row r="549" spans="1:65" s="1" customFormat="1" ht="16.5" customHeight="1">
      <c r="A549" s="96"/>
      <c r="B549" s="100"/>
      <c r="C549" s="173" t="s">
        <v>795</v>
      </c>
      <c r="D549" s="173" t="s">
        <v>78</v>
      </c>
      <c r="E549" s="174" t="s">
        <v>796</v>
      </c>
      <c r="F549" s="175" t="s">
        <v>797</v>
      </c>
      <c r="G549" s="176" t="s">
        <v>81</v>
      </c>
      <c r="H549" s="177">
        <v>152.465</v>
      </c>
      <c r="I549" s="52"/>
      <c r="J549" s="178">
        <f>ROUND(I549*H549,2)</f>
        <v>0</v>
      </c>
      <c r="K549" s="51" t="s">
        <v>82</v>
      </c>
      <c r="L549" s="14"/>
      <c r="M549" s="53" t="s">
        <v>0</v>
      </c>
      <c r="N549" s="54" t="s">
        <v>15</v>
      </c>
      <c r="O549" s="18"/>
      <c r="P549" s="55">
        <f>O549*H549</f>
        <v>0</v>
      </c>
      <c r="Q549" s="55">
        <v>0.0004</v>
      </c>
      <c r="R549" s="55">
        <f>Q549*H549</f>
        <v>0.060986000000000005</v>
      </c>
      <c r="S549" s="55">
        <v>0</v>
      </c>
      <c r="T549" s="56">
        <f>S549*H549</f>
        <v>0</v>
      </c>
      <c r="AR549" s="13" t="s">
        <v>189</v>
      </c>
      <c r="AT549" s="13" t="s">
        <v>78</v>
      </c>
      <c r="AU549" s="13" t="s">
        <v>29</v>
      </c>
      <c r="AY549" s="13" t="s">
        <v>76</v>
      </c>
      <c r="BE549" s="57">
        <f>IF(N549="základní",J549,0)</f>
        <v>0</v>
      </c>
      <c r="BF549" s="57">
        <f>IF(N549="snížená",J549,0)</f>
        <v>0</v>
      </c>
      <c r="BG549" s="57">
        <f>IF(N549="zákl. přenesená",J549,0)</f>
        <v>0</v>
      </c>
      <c r="BH549" s="57">
        <f>IF(N549="sníž. přenesená",J549,0)</f>
        <v>0</v>
      </c>
      <c r="BI549" s="57">
        <f>IF(N549="nulová",J549,0)</f>
        <v>0</v>
      </c>
      <c r="BJ549" s="13" t="s">
        <v>28</v>
      </c>
      <c r="BK549" s="57">
        <f>ROUND(I549*H549,2)</f>
        <v>0</v>
      </c>
      <c r="BL549" s="13" t="s">
        <v>189</v>
      </c>
      <c r="BM549" s="13" t="s">
        <v>798</v>
      </c>
    </row>
    <row r="550" spans="1:47" s="1" customFormat="1" ht="12">
      <c r="A550" s="96"/>
      <c r="B550" s="100"/>
      <c r="C550" s="96"/>
      <c r="D550" s="179" t="s">
        <v>85</v>
      </c>
      <c r="E550" s="96"/>
      <c r="F550" s="180" t="s">
        <v>799</v>
      </c>
      <c r="G550" s="96"/>
      <c r="H550" s="96"/>
      <c r="I550" s="26"/>
      <c r="J550" s="96"/>
      <c r="L550" s="14"/>
      <c r="M550" s="58"/>
      <c r="N550" s="18"/>
      <c r="O550" s="18"/>
      <c r="P550" s="18"/>
      <c r="Q550" s="18"/>
      <c r="R550" s="18"/>
      <c r="S550" s="18"/>
      <c r="T550" s="19"/>
      <c r="AT550" s="13" t="s">
        <v>85</v>
      </c>
      <c r="AU550" s="13" t="s">
        <v>29</v>
      </c>
    </row>
    <row r="551" spans="1:51" s="10" customFormat="1" ht="12">
      <c r="A551" s="181"/>
      <c r="B551" s="182"/>
      <c r="C551" s="181"/>
      <c r="D551" s="179" t="s">
        <v>87</v>
      </c>
      <c r="E551" s="183" t="s">
        <v>0</v>
      </c>
      <c r="F551" s="184" t="s">
        <v>800</v>
      </c>
      <c r="G551" s="181"/>
      <c r="H551" s="185">
        <v>25.231</v>
      </c>
      <c r="I551" s="61"/>
      <c r="J551" s="181"/>
      <c r="L551" s="59"/>
      <c r="M551" s="62"/>
      <c r="N551" s="63"/>
      <c r="O551" s="63"/>
      <c r="P551" s="63"/>
      <c r="Q551" s="63"/>
      <c r="R551" s="63"/>
      <c r="S551" s="63"/>
      <c r="T551" s="64"/>
      <c r="AT551" s="60" t="s">
        <v>87</v>
      </c>
      <c r="AU551" s="60" t="s">
        <v>29</v>
      </c>
      <c r="AV551" s="10" t="s">
        <v>29</v>
      </c>
      <c r="AW551" s="10" t="s">
        <v>12</v>
      </c>
      <c r="AX551" s="10" t="s">
        <v>24</v>
      </c>
      <c r="AY551" s="60" t="s">
        <v>76</v>
      </c>
    </row>
    <row r="552" spans="1:51" s="10" customFormat="1" ht="12">
      <c r="A552" s="181"/>
      <c r="B552" s="182"/>
      <c r="C552" s="181"/>
      <c r="D552" s="179" t="s">
        <v>87</v>
      </c>
      <c r="E552" s="183" t="s">
        <v>0</v>
      </c>
      <c r="F552" s="184" t="s">
        <v>801</v>
      </c>
      <c r="G552" s="181"/>
      <c r="H552" s="185">
        <v>127.234</v>
      </c>
      <c r="I552" s="61"/>
      <c r="J552" s="181"/>
      <c r="L552" s="59"/>
      <c r="M552" s="62"/>
      <c r="N552" s="63"/>
      <c r="O552" s="63"/>
      <c r="P552" s="63"/>
      <c r="Q552" s="63"/>
      <c r="R552" s="63"/>
      <c r="S552" s="63"/>
      <c r="T552" s="64"/>
      <c r="AT552" s="60" t="s">
        <v>87</v>
      </c>
      <c r="AU552" s="60" t="s">
        <v>29</v>
      </c>
      <c r="AV552" s="10" t="s">
        <v>29</v>
      </c>
      <c r="AW552" s="10" t="s">
        <v>12</v>
      </c>
      <c r="AX552" s="10" t="s">
        <v>24</v>
      </c>
      <c r="AY552" s="60" t="s">
        <v>76</v>
      </c>
    </row>
    <row r="553" spans="1:51" s="11" customFormat="1" ht="12">
      <c r="A553" s="186"/>
      <c r="B553" s="187"/>
      <c r="C553" s="186"/>
      <c r="D553" s="179" t="s">
        <v>87</v>
      </c>
      <c r="E553" s="188" t="s">
        <v>0</v>
      </c>
      <c r="F553" s="189" t="s">
        <v>99</v>
      </c>
      <c r="G553" s="186"/>
      <c r="H553" s="190">
        <v>152.465</v>
      </c>
      <c r="I553" s="67"/>
      <c r="J553" s="186"/>
      <c r="L553" s="65"/>
      <c r="M553" s="68"/>
      <c r="N553" s="69"/>
      <c r="O553" s="69"/>
      <c r="P553" s="69"/>
      <c r="Q553" s="69"/>
      <c r="R553" s="69"/>
      <c r="S553" s="69"/>
      <c r="T553" s="70"/>
      <c r="AT553" s="66" t="s">
        <v>87</v>
      </c>
      <c r="AU553" s="66" t="s">
        <v>29</v>
      </c>
      <c r="AV553" s="11" t="s">
        <v>83</v>
      </c>
      <c r="AW553" s="11" t="s">
        <v>12</v>
      </c>
      <c r="AX553" s="11" t="s">
        <v>28</v>
      </c>
      <c r="AY553" s="66" t="s">
        <v>76</v>
      </c>
    </row>
    <row r="554" spans="1:65" s="1" customFormat="1" ht="16.5" customHeight="1">
      <c r="A554" s="96"/>
      <c r="B554" s="100"/>
      <c r="C554" s="173" t="s">
        <v>802</v>
      </c>
      <c r="D554" s="173" t="s">
        <v>78</v>
      </c>
      <c r="E554" s="174" t="s">
        <v>803</v>
      </c>
      <c r="F554" s="175" t="s">
        <v>804</v>
      </c>
      <c r="G554" s="176" t="s">
        <v>81</v>
      </c>
      <c r="H554" s="177">
        <v>96.261</v>
      </c>
      <c r="I554" s="52"/>
      <c r="J554" s="178">
        <f>ROUND(I554*H554,2)</f>
        <v>0</v>
      </c>
      <c r="K554" s="51" t="s">
        <v>82</v>
      </c>
      <c r="L554" s="14"/>
      <c r="M554" s="53" t="s">
        <v>0</v>
      </c>
      <c r="N554" s="54" t="s">
        <v>15</v>
      </c>
      <c r="O554" s="18"/>
      <c r="P554" s="55">
        <f>O554*H554</f>
        <v>0</v>
      </c>
      <c r="Q554" s="55">
        <v>0.0004</v>
      </c>
      <c r="R554" s="55">
        <f>Q554*H554</f>
        <v>0.0385044</v>
      </c>
      <c r="S554" s="55">
        <v>0</v>
      </c>
      <c r="T554" s="56">
        <f>S554*H554</f>
        <v>0</v>
      </c>
      <c r="AR554" s="13" t="s">
        <v>189</v>
      </c>
      <c r="AT554" s="13" t="s">
        <v>78</v>
      </c>
      <c r="AU554" s="13" t="s">
        <v>29</v>
      </c>
      <c r="AY554" s="13" t="s">
        <v>76</v>
      </c>
      <c r="BE554" s="57">
        <f>IF(N554="základní",J554,0)</f>
        <v>0</v>
      </c>
      <c r="BF554" s="57">
        <f>IF(N554="snížená",J554,0)</f>
        <v>0</v>
      </c>
      <c r="BG554" s="57">
        <f>IF(N554="zákl. přenesená",J554,0)</f>
        <v>0</v>
      </c>
      <c r="BH554" s="57">
        <f>IF(N554="sníž. přenesená",J554,0)</f>
        <v>0</v>
      </c>
      <c r="BI554" s="57">
        <f>IF(N554="nulová",J554,0)</f>
        <v>0</v>
      </c>
      <c r="BJ554" s="13" t="s">
        <v>28</v>
      </c>
      <c r="BK554" s="57">
        <f>ROUND(I554*H554,2)</f>
        <v>0</v>
      </c>
      <c r="BL554" s="13" t="s">
        <v>189</v>
      </c>
      <c r="BM554" s="13" t="s">
        <v>805</v>
      </c>
    </row>
    <row r="555" spans="1:47" s="1" customFormat="1" ht="12">
      <c r="A555" s="96"/>
      <c r="B555" s="100"/>
      <c r="C555" s="96"/>
      <c r="D555" s="179" t="s">
        <v>85</v>
      </c>
      <c r="E555" s="96"/>
      <c r="F555" s="180" t="s">
        <v>806</v>
      </c>
      <c r="G555" s="96"/>
      <c r="H555" s="96"/>
      <c r="I555" s="26"/>
      <c r="J555" s="96"/>
      <c r="L555" s="14"/>
      <c r="M555" s="58"/>
      <c r="N555" s="18"/>
      <c r="O555" s="18"/>
      <c r="P555" s="18"/>
      <c r="Q555" s="18"/>
      <c r="R555" s="18"/>
      <c r="S555" s="18"/>
      <c r="T555" s="19"/>
      <c r="AT555" s="13" t="s">
        <v>85</v>
      </c>
      <c r="AU555" s="13" t="s">
        <v>29</v>
      </c>
    </row>
    <row r="556" spans="1:51" s="10" customFormat="1" ht="12">
      <c r="A556" s="181"/>
      <c r="B556" s="182"/>
      <c r="C556" s="181"/>
      <c r="D556" s="179" t="s">
        <v>87</v>
      </c>
      <c r="E556" s="183" t="s">
        <v>0</v>
      </c>
      <c r="F556" s="184" t="s">
        <v>807</v>
      </c>
      <c r="G556" s="181"/>
      <c r="H556" s="185">
        <v>19.666</v>
      </c>
      <c r="I556" s="61"/>
      <c r="J556" s="181"/>
      <c r="L556" s="59"/>
      <c r="M556" s="62"/>
      <c r="N556" s="63"/>
      <c r="O556" s="63"/>
      <c r="P556" s="63"/>
      <c r="Q556" s="63"/>
      <c r="R556" s="63"/>
      <c r="S556" s="63"/>
      <c r="T556" s="64"/>
      <c r="AT556" s="60" t="s">
        <v>87</v>
      </c>
      <c r="AU556" s="60" t="s">
        <v>29</v>
      </c>
      <c r="AV556" s="10" t="s">
        <v>29</v>
      </c>
      <c r="AW556" s="10" t="s">
        <v>12</v>
      </c>
      <c r="AX556" s="10" t="s">
        <v>24</v>
      </c>
      <c r="AY556" s="60" t="s">
        <v>76</v>
      </c>
    </row>
    <row r="557" spans="1:51" s="10" customFormat="1" ht="12">
      <c r="A557" s="181"/>
      <c r="B557" s="182"/>
      <c r="C557" s="181"/>
      <c r="D557" s="179" t="s">
        <v>87</v>
      </c>
      <c r="E557" s="183" t="s">
        <v>0</v>
      </c>
      <c r="F557" s="184" t="s">
        <v>808</v>
      </c>
      <c r="G557" s="181"/>
      <c r="H557" s="185">
        <v>29.152</v>
      </c>
      <c r="I557" s="61"/>
      <c r="J557" s="181"/>
      <c r="L557" s="59"/>
      <c r="M557" s="62"/>
      <c r="N557" s="63"/>
      <c r="O557" s="63"/>
      <c r="P557" s="63"/>
      <c r="Q557" s="63"/>
      <c r="R557" s="63"/>
      <c r="S557" s="63"/>
      <c r="T557" s="64"/>
      <c r="AT557" s="60" t="s">
        <v>87</v>
      </c>
      <c r="AU557" s="60" t="s">
        <v>29</v>
      </c>
      <c r="AV557" s="10" t="s">
        <v>29</v>
      </c>
      <c r="AW557" s="10" t="s">
        <v>12</v>
      </c>
      <c r="AX557" s="10" t="s">
        <v>24</v>
      </c>
      <c r="AY557" s="60" t="s">
        <v>76</v>
      </c>
    </row>
    <row r="558" spans="1:51" s="10" customFormat="1" ht="12">
      <c r="A558" s="181"/>
      <c r="B558" s="182"/>
      <c r="C558" s="181"/>
      <c r="D558" s="179" t="s">
        <v>87</v>
      </c>
      <c r="E558" s="183" t="s">
        <v>0</v>
      </c>
      <c r="F558" s="184" t="s">
        <v>809</v>
      </c>
      <c r="G558" s="181"/>
      <c r="H558" s="185">
        <v>2.205</v>
      </c>
      <c r="I558" s="61"/>
      <c r="J558" s="181"/>
      <c r="L558" s="59"/>
      <c r="M558" s="62"/>
      <c r="N558" s="63"/>
      <c r="O558" s="63"/>
      <c r="P558" s="63"/>
      <c r="Q558" s="63"/>
      <c r="R558" s="63"/>
      <c r="S558" s="63"/>
      <c r="T558" s="64"/>
      <c r="AT558" s="60" t="s">
        <v>87</v>
      </c>
      <c r="AU558" s="60" t="s">
        <v>29</v>
      </c>
      <c r="AV558" s="10" t="s">
        <v>29</v>
      </c>
      <c r="AW558" s="10" t="s">
        <v>12</v>
      </c>
      <c r="AX558" s="10" t="s">
        <v>24</v>
      </c>
      <c r="AY558" s="60" t="s">
        <v>76</v>
      </c>
    </row>
    <row r="559" spans="1:51" s="10" customFormat="1" ht="12">
      <c r="A559" s="181"/>
      <c r="B559" s="182"/>
      <c r="C559" s="181"/>
      <c r="D559" s="179" t="s">
        <v>87</v>
      </c>
      <c r="E559" s="183" t="s">
        <v>0</v>
      </c>
      <c r="F559" s="184" t="s">
        <v>810</v>
      </c>
      <c r="G559" s="181"/>
      <c r="H559" s="185">
        <v>45.238</v>
      </c>
      <c r="I559" s="61"/>
      <c r="J559" s="181"/>
      <c r="L559" s="59"/>
      <c r="M559" s="62"/>
      <c r="N559" s="63"/>
      <c r="O559" s="63"/>
      <c r="P559" s="63"/>
      <c r="Q559" s="63"/>
      <c r="R559" s="63"/>
      <c r="S559" s="63"/>
      <c r="T559" s="64"/>
      <c r="AT559" s="60" t="s">
        <v>87</v>
      </c>
      <c r="AU559" s="60" t="s">
        <v>29</v>
      </c>
      <c r="AV559" s="10" t="s">
        <v>29</v>
      </c>
      <c r="AW559" s="10" t="s">
        <v>12</v>
      </c>
      <c r="AX559" s="10" t="s">
        <v>24</v>
      </c>
      <c r="AY559" s="60" t="s">
        <v>76</v>
      </c>
    </row>
    <row r="560" spans="1:51" s="11" customFormat="1" ht="12">
      <c r="A560" s="186"/>
      <c r="B560" s="187"/>
      <c r="C560" s="186"/>
      <c r="D560" s="179" t="s">
        <v>87</v>
      </c>
      <c r="E560" s="188" t="s">
        <v>0</v>
      </c>
      <c r="F560" s="189" t="s">
        <v>99</v>
      </c>
      <c r="G560" s="186"/>
      <c r="H560" s="190">
        <v>96.261</v>
      </c>
      <c r="I560" s="67"/>
      <c r="J560" s="186"/>
      <c r="L560" s="65"/>
      <c r="M560" s="68"/>
      <c r="N560" s="69"/>
      <c r="O560" s="69"/>
      <c r="P560" s="69"/>
      <c r="Q560" s="69"/>
      <c r="R560" s="69"/>
      <c r="S560" s="69"/>
      <c r="T560" s="70"/>
      <c r="AT560" s="66" t="s">
        <v>87</v>
      </c>
      <c r="AU560" s="66" t="s">
        <v>29</v>
      </c>
      <c r="AV560" s="11" t="s">
        <v>83</v>
      </c>
      <c r="AW560" s="11" t="s">
        <v>12</v>
      </c>
      <c r="AX560" s="11" t="s">
        <v>28</v>
      </c>
      <c r="AY560" s="66" t="s">
        <v>76</v>
      </c>
    </row>
    <row r="561" spans="1:65" s="1" customFormat="1" ht="16.5" customHeight="1">
      <c r="A561" s="96"/>
      <c r="B561" s="100"/>
      <c r="C561" s="196" t="s">
        <v>811</v>
      </c>
      <c r="D561" s="196" t="s">
        <v>305</v>
      </c>
      <c r="E561" s="197" t="s">
        <v>812</v>
      </c>
      <c r="F561" s="198" t="s">
        <v>813</v>
      </c>
      <c r="G561" s="199" t="s">
        <v>81</v>
      </c>
      <c r="H561" s="200">
        <v>178.739</v>
      </c>
      <c r="I561" s="81"/>
      <c r="J561" s="201">
        <f>ROUND(I561*H561,2)</f>
        <v>0</v>
      </c>
      <c r="K561" s="80" t="s">
        <v>82</v>
      </c>
      <c r="L561" s="82"/>
      <c r="M561" s="83" t="s">
        <v>0</v>
      </c>
      <c r="N561" s="84" t="s">
        <v>15</v>
      </c>
      <c r="O561" s="18"/>
      <c r="P561" s="55">
        <f>O561*H561</f>
        <v>0</v>
      </c>
      <c r="Q561" s="55">
        <v>0.0069</v>
      </c>
      <c r="R561" s="55">
        <f>Q561*H561</f>
        <v>1.2332991</v>
      </c>
      <c r="S561" s="55">
        <v>0</v>
      </c>
      <c r="T561" s="56">
        <f>S561*H561</f>
        <v>0</v>
      </c>
      <c r="AR561" s="13" t="s">
        <v>289</v>
      </c>
      <c r="AT561" s="13" t="s">
        <v>305</v>
      </c>
      <c r="AU561" s="13" t="s">
        <v>29</v>
      </c>
      <c r="AY561" s="13" t="s">
        <v>76</v>
      </c>
      <c r="BE561" s="57">
        <f>IF(N561="základní",J561,0)</f>
        <v>0</v>
      </c>
      <c r="BF561" s="57">
        <f>IF(N561="snížená",J561,0)</f>
        <v>0</v>
      </c>
      <c r="BG561" s="57">
        <f>IF(N561="zákl. přenesená",J561,0)</f>
        <v>0</v>
      </c>
      <c r="BH561" s="57">
        <f>IF(N561="sníž. přenesená",J561,0)</f>
        <v>0</v>
      </c>
      <c r="BI561" s="57">
        <f>IF(N561="nulová",J561,0)</f>
        <v>0</v>
      </c>
      <c r="BJ561" s="13" t="s">
        <v>28</v>
      </c>
      <c r="BK561" s="57">
        <f>ROUND(I561*H561,2)</f>
        <v>0</v>
      </c>
      <c r="BL561" s="13" t="s">
        <v>189</v>
      </c>
      <c r="BM561" s="13" t="s">
        <v>814</v>
      </c>
    </row>
    <row r="562" spans="1:47" s="1" customFormat="1" ht="12">
      <c r="A562" s="96"/>
      <c r="B562" s="100"/>
      <c r="C562" s="96"/>
      <c r="D562" s="179" t="s">
        <v>85</v>
      </c>
      <c r="E562" s="96"/>
      <c r="F562" s="180" t="s">
        <v>813</v>
      </c>
      <c r="G562" s="96"/>
      <c r="H562" s="96"/>
      <c r="I562" s="26"/>
      <c r="J562" s="96"/>
      <c r="L562" s="14"/>
      <c r="M562" s="58"/>
      <c r="N562" s="18"/>
      <c r="O562" s="18"/>
      <c r="P562" s="18"/>
      <c r="Q562" s="18"/>
      <c r="R562" s="18"/>
      <c r="S562" s="18"/>
      <c r="T562" s="19"/>
      <c r="AT562" s="13" t="s">
        <v>85</v>
      </c>
      <c r="AU562" s="13" t="s">
        <v>29</v>
      </c>
    </row>
    <row r="563" spans="1:51" s="10" customFormat="1" ht="12">
      <c r="A563" s="181"/>
      <c r="B563" s="182"/>
      <c r="C563" s="181"/>
      <c r="D563" s="179" t="s">
        <v>87</v>
      </c>
      <c r="E563" s="183" t="s">
        <v>0</v>
      </c>
      <c r="F563" s="184" t="s">
        <v>800</v>
      </c>
      <c r="G563" s="181"/>
      <c r="H563" s="185">
        <v>25.231</v>
      </c>
      <c r="I563" s="61"/>
      <c r="J563" s="181"/>
      <c r="L563" s="59"/>
      <c r="M563" s="62"/>
      <c r="N563" s="63"/>
      <c r="O563" s="63"/>
      <c r="P563" s="63"/>
      <c r="Q563" s="63"/>
      <c r="R563" s="63"/>
      <c r="S563" s="63"/>
      <c r="T563" s="64"/>
      <c r="AT563" s="60" t="s">
        <v>87</v>
      </c>
      <c r="AU563" s="60" t="s">
        <v>29</v>
      </c>
      <c r="AV563" s="10" t="s">
        <v>29</v>
      </c>
      <c r="AW563" s="10" t="s">
        <v>12</v>
      </c>
      <c r="AX563" s="10" t="s">
        <v>24</v>
      </c>
      <c r="AY563" s="60" t="s">
        <v>76</v>
      </c>
    </row>
    <row r="564" spans="1:51" s="10" customFormat="1" ht="12">
      <c r="A564" s="181"/>
      <c r="B564" s="182"/>
      <c r="C564" s="181"/>
      <c r="D564" s="179" t="s">
        <v>87</v>
      </c>
      <c r="E564" s="183" t="s">
        <v>0</v>
      </c>
      <c r="F564" s="184" t="s">
        <v>815</v>
      </c>
      <c r="G564" s="181"/>
      <c r="H564" s="185">
        <v>63.617</v>
      </c>
      <c r="I564" s="61"/>
      <c r="J564" s="181"/>
      <c r="L564" s="59"/>
      <c r="M564" s="62"/>
      <c r="N564" s="63"/>
      <c r="O564" s="63"/>
      <c r="P564" s="63"/>
      <c r="Q564" s="63"/>
      <c r="R564" s="63"/>
      <c r="S564" s="63"/>
      <c r="T564" s="64"/>
      <c r="AT564" s="60" t="s">
        <v>87</v>
      </c>
      <c r="AU564" s="60" t="s">
        <v>29</v>
      </c>
      <c r="AV564" s="10" t="s">
        <v>29</v>
      </c>
      <c r="AW564" s="10" t="s">
        <v>12</v>
      </c>
      <c r="AX564" s="10" t="s">
        <v>24</v>
      </c>
      <c r="AY564" s="60" t="s">
        <v>76</v>
      </c>
    </row>
    <row r="565" spans="1:51" s="10" customFormat="1" ht="12">
      <c r="A565" s="181"/>
      <c r="B565" s="182"/>
      <c r="C565" s="181"/>
      <c r="D565" s="179" t="s">
        <v>87</v>
      </c>
      <c r="E565" s="183" t="s">
        <v>0</v>
      </c>
      <c r="F565" s="184" t="s">
        <v>807</v>
      </c>
      <c r="G565" s="181"/>
      <c r="H565" s="185">
        <v>19.666</v>
      </c>
      <c r="I565" s="61"/>
      <c r="J565" s="181"/>
      <c r="L565" s="59"/>
      <c r="M565" s="62"/>
      <c r="N565" s="63"/>
      <c r="O565" s="63"/>
      <c r="P565" s="63"/>
      <c r="Q565" s="63"/>
      <c r="R565" s="63"/>
      <c r="S565" s="63"/>
      <c r="T565" s="64"/>
      <c r="AT565" s="60" t="s">
        <v>87</v>
      </c>
      <c r="AU565" s="60" t="s">
        <v>29</v>
      </c>
      <c r="AV565" s="10" t="s">
        <v>29</v>
      </c>
      <c r="AW565" s="10" t="s">
        <v>12</v>
      </c>
      <c r="AX565" s="10" t="s">
        <v>24</v>
      </c>
      <c r="AY565" s="60" t="s">
        <v>76</v>
      </c>
    </row>
    <row r="566" spans="1:51" s="10" customFormat="1" ht="12">
      <c r="A566" s="181"/>
      <c r="B566" s="182"/>
      <c r="C566" s="181"/>
      <c r="D566" s="179" t="s">
        <v>87</v>
      </c>
      <c r="E566" s="183" t="s">
        <v>0</v>
      </c>
      <c r="F566" s="184" t="s">
        <v>808</v>
      </c>
      <c r="G566" s="181"/>
      <c r="H566" s="185">
        <v>29.152</v>
      </c>
      <c r="I566" s="61"/>
      <c r="J566" s="181"/>
      <c r="L566" s="59"/>
      <c r="M566" s="62"/>
      <c r="N566" s="63"/>
      <c r="O566" s="63"/>
      <c r="P566" s="63"/>
      <c r="Q566" s="63"/>
      <c r="R566" s="63"/>
      <c r="S566" s="63"/>
      <c r="T566" s="64"/>
      <c r="AT566" s="60" t="s">
        <v>87</v>
      </c>
      <c r="AU566" s="60" t="s">
        <v>29</v>
      </c>
      <c r="AV566" s="10" t="s">
        <v>29</v>
      </c>
      <c r="AW566" s="10" t="s">
        <v>12</v>
      </c>
      <c r="AX566" s="10" t="s">
        <v>24</v>
      </c>
      <c r="AY566" s="60" t="s">
        <v>76</v>
      </c>
    </row>
    <row r="567" spans="1:51" s="10" customFormat="1" ht="12">
      <c r="A567" s="181"/>
      <c r="B567" s="182"/>
      <c r="C567" s="181"/>
      <c r="D567" s="179" t="s">
        <v>87</v>
      </c>
      <c r="E567" s="183" t="s">
        <v>0</v>
      </c>
      <c r="F567" s="184" t="s">
        <v>809</v>
      </c>
      <c r="G567" s="181"/>
      <c r="H567" s="185">
        <v>2.205</v>
      </c>
      <c r="I567" s="61"/>
      <c r="J567" s="181"/>
      <c r="L567" s="59"/>
      <c r="M567" s="62"/>
      <c r="N567" s="63"/>
      <c r="O567" s="63"/>
      <c r="P567" s="63"/>
      <c r="Q567" s="63"/>
      <c r="R567" s="63"/>
      <c r="S567" s="63"/>
      <c r="T567" s="64"/>
      <c r="AT567" s="60" t="s">
        <v>87</v>
      </c>
      <c r="AU567" s="60" t="s">
        <v>29</v>
      </c>
      <c r="AV567" s="10" t="s">
        <v>29</v>
      </c>
      <c r="AW567" s="10" t="s">
        <v>12</v>
      </c>
      <c r="AX567" s="10" t="s">
        <v>24</v>
      </c>
      <c r="AY567" s="60" t="s">
        <v>76</v>
      </c>
    </row>
    <row r="568" spans="1:51" s="10" customFormat="1" ht="12">
      <c r="A568" s="181"/>
      <c r="B568" s="182"/>
      <c r="C568" s="181"/>
      <c r="D568" s="179" t="s">
        <v>87</v>
      </c>
      <c r="E568" s="183" t="s">
        <v>0</v>
      </c>
      <c r="F568" s="184" t="s">
        <v>816</v>
      </c>
      <c r="G568" s="181"/>
      <c r="H568" s="185">
        <v>22.619</v>
      </c>
      <c r="I568" s="61"/>
      <c r="J568" s="181"/>
      <c r="L568" s="59"/>
      <c r="M568" s="62"/>
      <c r="N568" s="63"/>
      <c r="O568" s="63"/>
      <c r="P568" s="63"/>
      <c r="Q568" s="63"/>
      <c r="R568" s="63"/>
      <c r="S568" s="63"/>
      <c r="T568" s="64"/>
      <c r="AT568" s="60" t="s">
        <v>87</v>
      </c>
      <c r="AU568" s="60" t="s">
        <v>29</v>
      </c>
      <c r="AV568" s="10" t="s">
        <v>29</v>
      </c>
      <c r="AW568" s="10" t="s">
        <v>12</v>
      </c>
      <c r="AX568" s="10" t="s">
        <v>24</v>
      </c>
      <c r="AY568" s="60" t="s">
        <v>76</v>
      </c>
    </row>
    <row r="569" spans="1:51" s="11" customFormat="1" ht="12">
      <c r="A569" s="186"/>
      <c r="B569" s="187"/>
      <c r="C569" s="186"/>
      <c r="D569" s="179" t="s">
        <v>87</v>
      </c>
      <c r="E569" s="188" t="s">
        <v>0</v>
      </c>
      <c r="F569" s="189" t="s">
        <v>99</v>
      </c>
      <c r="G569" s="186"/>
      <c r="H569" s="190">
        <v>162.49</v>
      </c>
      <c r="I569" s="67"/>
      <c r="J569" s="186"/>
      <c r="L569" s="65"/>
      <c r="M569" s="68"/>
      <c r="N569" s="69"/>
      <c r="O569" s="69"/>
      <c r="P569" s="69"/>
      <c r="Q569" s="69"/>
      <c r="R569" s="69"/>
      <c r="S569" s="69"/>
      <c r="T569" s="70"/>
      <c r="AT569" s="66" t="s">
        <v>87</v>
      </c>
      <c r="AU569" s="66" t="s">
        <v>29</v>
      </c>
      <c r="AV569" s="11" t="s">
        <v>83</v>
      </c>
      <c r="AW569" s="11" t="s">
        <v>12</v>
      </c>
      <c r="AX569" s="11" t="s">
        <v>28</v>
      </c>
      <c r="AY569" s="66" t="s">
        <v>76</v>
      </c>
    </row>
    <row r="570" spans="1:51" s="10" customFormat="1" ht="12">
      <c r="A570" s="181"/>
      <c r="B570" s="182"/>
      <c r="C570" s="181"/>
      <c r="D570" s="179" t="s">
        <v>87</v>
      </c>
      <c r="E570" s="181"/>
      <c r="F570" s="184" t="s">
        <v>817</v>
      </c>
      <c r="G570" s="181"/>
      <c r="H570" s="185">
        <v>178.739</v>
      </c>
      <c r="I570" s="61"/>
      <c r="J570" s="181"/>
      <c r="L570" s="59"/>
      <c r="M570" s="62"/>
      <c r="N570" s="63"/>
      <c r="O570" s="63"/>
      <c r="P570" s="63"/>
      <c r="Q570" s="63"/>
      <c r="R570" s="63"/>
      <c r="S570" s="63"/>
      <c r="T570" s="64"/>
      <c r="AT570" s="60" t="s">
        <v>87</v>
      </c>
      <c r="AU570" s="60" t="s">
        <v>29</v>
      </c>
      <c r="AV570" s="10" t="s">
        <v>29</v>
      </c>
      <c r="AW570" s="10" t="s">
        <v>1</v>
      </c>
      <c r="AX570" s="10" t="s">
        <v>28</v>
      </c>
      <c r="AY570" s="60" t="s">
        <v>76</v>
      </c>
    </row>
    <row r="571" spans="1:65" s="1" customFormat="1" ht="16.5" customHeight="1">
      <c r="A571" s="96"/>
      <c r="B571" s="100"/>
      <c r="C571" s="196" t="s">
        <v>818</v>
      </c>
      <c r="D571" s="196" t="s">
        <v>305</v>
      </c>
      <c r="E571" s="197" t="s">
        <v>819</v>
      </c>
      <c r="F571" s="198" t="s">
        <v>820</v>
      </c>
      <c r="G571" s="199" t="s">
        <v>81</v>
      </c>
      <c r="H571" s="200">
        <v>94.86</v>
      </c>
      <c r="I571" s="81"/>
      <c r="J571" s="201">
        <f>ROUND(I571*H571,2)</f>
        <v>0</v>
      </c>
      <c r="K571" s="80" t="s">
        <v>82</v>
      </c>
      <c r="L571" s="82"/>
      <c r="M571" s="83" t="s">
        <v>0</v>
      </c>
      <c r="N571" s="84" t="s">
        <v>15</v>
      </c>
      <c r="O571" s="18"/>
      <c r="P571" s="55">
        <f>O571*H571</f>
        <v>0</v>
      </c>
      <c r="Q571" s="55">
        <v>0.0049</v>
      </c>
      <c r="R571" s="55">
        <f>Q571*H571</f>
        <v>0.464814</v>
      </c>
      <c r="S571" s="55">
        <v>0</v>
      </c>
      <c r="T571" s="56">
        <f>S571*H571</f>
        <v>0</v>
      </c>
      <c r="AR571" s="13" t="s">
        <v>289</v>
      </c>
      <c r="AT571" s="13" t="s">
        <v>305</v>
      </c>
      <c r="AU571" s="13" t="s">
        <v>29</v>
      </c>
      <c r="AY571" s="13" t="s">
        <v>76</v>
      </c>
      <c r="BE571" s="57">
        <f>IF(N571="základní",J571,0)</f>
        <v>0</v>
      </c>
      <c r="BF571" s="57">
        <f>IF(N571="snížená",J571,0)</f>
        <v>0</v>
      </c>
      <c r="BG571" s="57">
        <f>IF(N571="zákl. přenesená",J571,0)</f>
        <v>0</v>
      </c>
      <c r="BH571" s="57">
        <f>IF(N571="sníž. přenesená",J571,0)</f>
        <v>0</v>
      </c>
      <c r="BI571" s="57">
        <f>IF(N571="nulová",J571,0)</f>
        <v>0</v>
      </c>
      <c r="BJ571" s="13" t="s">
        <v>28</v>
      </c>
      <c r="BK571" s="57">
        <f>ROUND(I571*H571,2)</f>
        <v>0</v>
      </c>
      <c r="BL571" s="13" t="s">
        <v>189</v>
      </c>
      <c r="BM571" s="13" t="s">
        <v>821</v>
      </c>
    </row>
    <row r="572" spans="1:47" s="1" customFormat="1" ht="12">
      <c r="A572" s="96"/>
      <c r="B572" s="100"/>
      <c r="C572" s="96"/>
      <c r="D572" s="179" t="s">
        <v>85</v>
      </c>
      <c r="E572" s="96"/>
      <c r="F572" s="180" t="s">
        <v>820</v>
      </c>
      <c r="G572" s="96"/>
      <c r="H572" s="96"/>
      <c r="I572" s="26"/>
      <c r="J572" s="96"/>
      <c r="L572" s="14"/>
      <c r="M572" s="58"/>
      <c r="N572" s="18"/>
      <c r="O572" s="18"/>
      <c r="P572" s="18"/>
      <c r="Q572" s="18"/>
      <c r="R572" s="18"/>
      <c r="S572" s="18"/>
      <c r="T572" s="19"/>
      <c r="AT572" s="13" t="s">
        <v>85</v>
      </c>
      <c r="AU572" s="13" t="s">
        <v>29</v>
      </c>
    </row>
    <row r="573" spans="1:51" s="10" customFormat="1" ht="12">
      <c r="A573" s="181"/>
      <c r="B573" s="182"/>
      <c r="C573" s="181"/>
      <c r="D573" s="179" t="s">
        <v>87</v>
      </c>
      <c r="E573" s="183" t="s">
        <v>0</v>
      </c>
      <c r="F573" s="184" t="s">
        <v>822</v>
      </c>
      <c r="G573" s="181"/>
      <c r="H573" s="185">
        <v>63.617</v>
      </c>
      <c r="I573" s="61"/>
      <c r="J573" s="181"/>
      <c r="L573" s="59"/>
      <c r="M573" s="62"/>
      <c r="N573" s="63"/>
      <c r="O573" s="63"/>
      <c r="P573" s="63"/>
      <c r="Q573" s="63"/>
      <c r="R573" s="63"/>
      <c r="S573" s="63"/>
      <c r="T573" s="64"/>
      <c r="AT573" s="60" t="s">
        <v>87</v>
      </c>
      <c r="AU573" s="60" t="s">
        <v>29</v>
      </c>
      <c r="AV573" s="10" t="s">
        <v>29</v>
      </c>
      <c r="AW573" s="10" t="s">
        <v>12</v>
      </c>
      <c r="AX573" s="10" t="s">
        <v>24</v>
      </c>
      <c r="AY573" s="60" t="s">
        <v>76</v>
      </c>
    </row>
    <row r="574" spans="1:51" s="10" customFormat="1" ht="12">
      <c r="A574" s="181"/>
      <c r="B574" s="182"/>
      <c r="C574" s="181"/>
      <c r="D574" s="179" t="s">
        <v>87</v>
      </c>
      <c r="E574" s="183" t="s">
        <v>0</v>
      </c>
      <c r="F574" s="184" t="s">
        <v>787</v>
      </c>
      <c r="G574" s="181"/>
      <c r="H574" s="185">
        <v>22.619</v>
      </c>
      <c r="I574" s="61"/>
      <c r="J574" s="181"/>
      <c r="L574" s="59"/>
      <c r="M574" s="62"/>
      <c r="N574" s="63"/>
      <c r="O574" s="63"/>
      <c r="P574" s="63"/>
      <c r="Q574" s="63"/>
      <c r="R574" s="63"/>
      <c r="S574" s="63"/>
      <c r="T574" s="64"/>
      <c r="AT574" s="60" t="s">
        <v>87</v>
      </c>
      <c r="AU574" s="60" t="s">
        <v>29</v>
      </c>
      <c r="AV574" s="10" t="s">
        <v>29</v>
      </c>
      <c r="AW574" s="10" t="s">
        <v>12</v>
      </c>
      <c r="AX574" s="10" t="s">
        <v>24</v>
      </c>
      <c r="AY574" s="60" t="s">
        <v>76</v>
      </c>
    </row>
    <row r="575" spans="1:51" s="11" customFormat="1" ht="12">
      <c r="A575" s="186"/>
      <c r="B575" s="187"/>
      <c r="C575" s="186"/>
      <c r="D575" s="179" t="s">
        <v>87</v>
      </c>
      <c r="E575" s="188" t="s">
        <v>0</v>
      </c>
      <c r="F575" s="189" t="s">
        <v>99</v>
      </c>
      <c r="G575" s="186"/>
      <c r="H575" s="190">
        <v>86.236</v>
      </c>
      <c r="I575" s="67"/>
      <c r="J575" s="186"/>
      <c r="L575" s="65"/>
      <c r="M575" s="68"/>
      <c r="N575" s="69"/>
      <c r="O575" s="69"/>
      <c r="P575" s="69"/>
      <c r="Q575" s="69"/>
      <c r="R575" s="69"/>
      <c r="S575" s="69"/>
      <c r="T575" s="70"/>
      <c r="AT575" s="66" t="s">
        <v>87</v>
      </c>
      <c r="AU575" s="66" t="s">
        <v>29</v>
      </c>
      <c r="AV575" s="11" t="s">
        <v>83</v>
      </c>
      <c r="AW575" s="11" t="s">
        <v>12</v>
      </c>
      <c r="AX575" s="11" t="s">
        <v>28</v>
      </c>
      <c r="AY575" s="66" t="s">
        <v>76</v>
      </c>
    </row>
    <row r="576" spans="1:51" s="10" customFormat="1" ht="12">
      <c r="A576" s="181"/>
      <c r="B576" s="182"/>
      <c r="C576" s="181"/>
      <c r="D576" s="179" t="s">
        <v>87</v>
      </c>
      <c r="E576" s="181"/>
      <c r="F576" s="184" t="s">
        <v>823</v>
      </c>
      <c r="G576" s="181"/>
      <c r="H576" s="185">
        <v>94.86</v>
      </c>
      <c r="I576" s="61"/>
      <c r="J576" s="181"/>
      <c r="L576" s="59"/>
      <c r="M576" s="62"/>
      <c r="N576" s="63"/>
      <c r="O576" s="63"/>
      <c r="P576" s="63"/>
      <c r="Q576" s="63"/>
      <c r="R576" s="63"/>
      <c r="S576" s="63"/>
      <c r="T576" s="64"/>
      <c r="AT576" s="60" t="s">
        <v>87</v>
      </c>
      <c r="AU576" s="60" t="s">
        <v>29</v>
      </c>
      <c r="AV576" s="10" t="s">
        <v>29</v>
      </c>
      <c r="AW576" s="10" t="s">
        <v>1</v>
      </c>
      <c r="AX576" s="10" t="s">
        <v>28</v>
      </c>
      <c r="AY576" s="60" t="s">
        <v>76</v>
      </c>
    </row>
    <row r="577" spans="1:65" s="1" customFormat="1" ht="16.5" customHeight="1">
      <c r="A577" s="96"/>
      <c r="B577" s="100"/>
      <c r="C577" s="173" t="s">
        <v>824</v>
      </c>
      <c r="D577" s="173" t="s">
        <v>78</v>
      </c>
      <c r="E577" s="174" t="s">
        <v>825</v>
      </c>
      <c r="F577" s="175" t="s">
        <v>826</v>
      </c>
      <c r="G577" s="176" t="s">
        <v>81</v>
      </c>
      <c r="H577" s="177">
        <v>116.492</v>
      </c>
      <c r="I577" s="52"/>
      <c r="J577" s="178">
        <f>ROUND(I577*H577,2)</f>
        <v>0</v>
      </c>
      <c r="K577" s="51" t="s">
        <v>82</v>
      </c>
      <c r="L577" s="14"/>
      <c r="M577" s="53" t="s">
        <v>0</v>
      </c>
      <c r="N577" s="54" t="s">
        <v>15</v>
      </c>
      <c r="O577" s="18"/>
      <c r="P577" s="55">
        <f>O577*H577</f>
        <v>0</v>
      </c>
      <c r="Q577" s="55">
        <v>0.00084</v>
      </c>
      <c r="R577" s="55">
        <f>Q577*H577</f>
        <v>0.09785328000000001</v>
      </c>
      <c r="S577" s="55">
        <v>0</v>
      </c>
      <c r="T577" s="56">
        <f>S577*H577</f>
        <v>0</v>
      </c>
      <c r="AR577" s="13" t="s">
        <v>189</v>
      </c>
      <c r="AT577" s="13" t="s">
        <v>78</v>
      </c>
      <c r="AU577" s="13" t="s">
        <v>29</v>
      </c>
      <c r="AY577" s="13" t="s">
        <v>76</v>
      </c>
      <c r="BE577" s="57">
        <f>IF(N577="základní",J577,0)</f>
        <v>0</v>
      </c>
      <c r="BF577" s="57">
        <f>IF(N577="snížená",J577,0)</f>
        <v>0</v>
      </c>
      <c r="BG577" s="57">
        <f>IF(N577="zákl. přenesená",J577,0)</f>
        <v>0</v>
      </c>
      <c r="BH577" s="57">
        <f>IF(N577="sníž. přenesená",J577,0)</f>
        <v>0</v>
      </c>
      <c r="BI577" s="57">
        <f>IF(N577="nulová",J577,0)</f>
        <v>0</v>
      </c>
      <c r="BJ577" s="13" t="s">
        <v>28</v>
      </c>
      <c r="BK577" s="57">
        <f>ROUND(I577*H577,2)</f>
        <v>0</v>
      </c>
      <c r="BL577" s="13" t="s">
        <v>189</v>
      </c>
      <c r="BM577" s="13" t="s">
        <v>827</v>
      </c>
    </row>
    <row r="578" spans="1:47" s="1" customFormat="1" ht="19.5">
      <c r="A578" s="96"/>
      <c r="B578" s="100"/>
      <c r="C578" s="96"/>
      <c r="D578" s="179" t="s">
        <v>85</v>
      </c>
      <c r="E578" s="96"/>
      <c r="F578" s="180" t="s">
        <v>828</v>
      </c>
      <c r="G578" s="96"/>
      <c r="H578" s="96"/>
      <c r="I578" s="26"/>
      <c r="J578" s="96"/>
      <c r="L578" s="14"/>
      <c r="M578" s="58"/>
      <c r="N578" s="18"/>
      <c r="O578" s="18"/>
      <c r="P578" s="18"/>
      <c r="Q578" s="18"/>
      <c r="R578" s="18"/>
      <c r="S578" s="18"/>
      <c r="T578" s="19"/>
      <c r="AT578" s="13" t="s">
        <v>85</v>
      </c>
      <c r="AU578" s="13" t="s">
        <v>29</v>
      </c>
    </row>
    <row r="579" spans="1:51" s="10" customFormat="1" ht="12">
      <c r="A579" s="181"/>
      <c r="B579" s="182"/>
      <c r="C579" s="181"/>
      <c r="D579" s="179" t="s">
        <v>87</v>
      </c>
      <c r="E579" s="183" t="s">
        <v>0</v>
      </c>
      <c r="F579" s="184" t="s">
        <v>807</v>
      </c>
      <c r="G579" s="181"/>
      <c r="H579" s="185">
        <v>19.666</v>
      </c>
      <c r="I579" s="61"/>
      <c r="J579" s="181"/>
      <c r="L579" s="59"/>
      <c r="M579" s="62"/>
      <c r="N579" s="63"/>
      <c r="O579" s="63"/>
      <c r="P579" s="63"/>
      <c r="Q579" s="63"/>
      <c r="R579" s="63"/>
      <c r="S579" s="63"/>
      <c r="T579" s="64"/>
      <c r="AT579" s="60" t="s">
        <v>87</v>
      </c>
      <c r="AU579" s="60" t="s">
        <v>29</v>
      </c>
      <c r="AV579" s="10" t="s">
        <v>29</v>
      </c>
      <c r="AW579" s="10" t="s">
        <v>12</v>
      </c>
      <c r="AX579" s="10" t="s">
        <v>24</v>
      </c>
      <c r="AY579" s="60" t="s">
        <v>76</v>
      </c>
    </row>
    <row r="580" spans="1:51" s="10" customFormat="1" ht="12">
      <c r="A580" s="181"/>
      <c r="B580" s="182"/>
      <c r="C580" s="181"/>
      <c r="D580" s="179" t="s">
        <v>87</v>
      </c>
      <c r="E580" s="183" t="s">
        <v>0</v>
      </c>
      <c r="F580" s="184" t="s">
        <v>829</v>
      </c>
      <c r="G580" s="181"/>
      <c r="H580" s="185">
        <v>63.617</v>
      </c>
      <c r="I580" s="61"/>
      <c r="J580" s="181"/>
      <c r="L580" s="59"/>
      <c r="M580" s="62"/>
      <c r="N580" s="63"/>
      <c r="O580" s="63"/>
      <c r="P580" s="63"/>
      <c r="Q580" s="63"/>
      <c r="R580" s="63"/>
      <c r="S580" s="63"/>
      <c r="T580" s="64"/>
      <c r="AT580" s="60" t="s">
        <v>87</v>
      </c>
      <c r="AU580" s="60" t="s">
        <v>29</v>
      </c>
      <c r="AV580" s="10" t="s">
        <v>29</v>
      </c>
      <c r="AW580" s="10" t="s">
        <v>12</v>
      </c>
      <c r="AX580" s="10" t="s">
        <v>24</v>
      </c>
      <c r="AY580" s="60" t="s">
        <v>76</v>
      </c>
    </row>
    <row r="581" spans="1:51" s="10" customFormat="1" ht="12">
      <c r="A581" s="181"/>
      <c r="B581" s="182"/>
      <c r="C581" s="181"/>
      <c r="D581" s="179" t="s">
        <v>87</v>
      </c>
      <c r="E581" s="183" t="s">
        <v>0</v>
      </c>
      <c r="F581" s="184" t="s">
        <v>830</v>
      </c>
      <c r="G581" s="181"/>
      <c r="H581" s="185">
        <v>22.619</v>
      </c>
      <c r="I581" s="61"/>
      <c r="J581" s="181"/>
      <c r="L581" s="59"/>
      <c r="M581" s="62"/>
      <c r="N581" s="63"/>
      <c r="O581" s="63"/>
      <c r="P581" s="63"/>
      <c r="Q581" s="63"/>
      <c r="R581" s="63"/>
      <c r="S581" s="63"/>
      <c r="T581" s="64"/>
      <c r="AT581" s="60" t="s">
        <v>87</v>
      </c>
      <c r="AU581" s="60" t="s">
        <v>29</v>
      </c>
      <c r="AV581" s="10" t="s">
        <v>29</v>
      </c>
      <c r="AW581" s="10" t="s">
        <v>12</v>
      </c>
      <c r="AX581" s="10" t="s">
        <v>24</v>
      </c>
      <c r="AY581" s="60" t="s">
        <v>76</v>
      </c>
    </row>
    <row r="582" spans="1:51" s="11" customFormat="1" ht="12">
      <c r="A582" s="186"/>
      <c r="B582" s="187"/>
      <c r="C582" s="186"/>
      <c r="D582" s="179" t="s">
        <v>87</v>
      </c>
      <c r="E582" s="188" t="s">
        <v>0</v>
      </c>
      <c r="F582" s="189" t="s">
        <v>99</v>
      </c>
      <c r="G582" s="186"/>
      <c r="H582" s="190">
        <v>105.902</v>
      </c>
      <c r="I582" s="67"/>
      <c r="J582" s="186"/>
      <c r="L582" s="65"/>
      <c r="M582" s="68"/>
      <c r="N582" s="69"/>
      <c r="O582" s="69"/>
      <c r="P582" s="69"/>
      <c r="Q582" s="69"/>
      <c r="R582" s="69"/>
      <c r="S582" s="69"/>
      <c r="T582" s="70"/>
      <c r="AT582" s="66" t="s">
        <v>87</v>
      </c>
      <c r="AU582" s="66" t="s">
        <v>29</v>
      </c>
      <c r="AV582" s="11" t="s">
        <v>83</v>
      </c>
      <c r="AW582" s="11" t="s">
        <v>12</v>
      </c>
      <c r="AX582" s="11" t="s">
        <v>28</v>
      </c>
      <c r="AY582" s="66" t="s">
        <v>76</v>
      </c>
    </row>
    <row r="583" spans="1:51" s="10" customFormat="1" ht="12">
      <c r="A583" s="181"/>
      <c r="B583" s="182"/>
      <c r="C583" s="181"/>
      <c r="D583" s="179" t="s">
        <v>87</v>
      </c>
      <c r="E583" s="181"/>
      <c r="F583" s="184" t="s">
        <v>831</v>
      </c>
      <c r="G583" s="181"/>
      <c r="H583" s="185">
        <v>116.492</v>
      </c>
      <c r="I583" s="61"/>
      <c r="J583" s="181"/>
      <c r="L583" s="59"/>
      <c r="M583" s="62"/>
      <c r="N583" s="63"/>
      <c r="O583" s="63"/>
      <c r="P583" s="63"/>
      <c r="Q583" s="63"/>
      <c r="R583" s="63"/>
      <c r="S583" s="63"/>
      <c r="T583" s="64"/>
      <c r="AT583" s="60" t="s">
        <v>87</v>
      </c>
      <c r="AU583" s="60" t="s">
        <v>29</v>
      </c>
      <c r="AV583" s="10" t="s">
        <v>29</v>
      </c>
      <c r="AW583" s="10" t="s">
        <v>1</v>
      </c>
      <c r="AX583" s="10" t="s">
        <v>28</v>
      </c>
      <c r="AY583" s="60" t="s">
        <v>76</v>
      </c>
    </row>
    <row r="584" spans="1:65" s="1" customFormat="1" ht="16.5" customHeight="1">
      <c r="A584" s="96"/>
      <c r="B584" s="100"/>
      <c r="C584" s="196" t="s">
        <v>832</v>
      </c>
      <c r="D584" s="196" t="s">
        <v>305</v>
      </c>
      <c r="E584" s="197" t="s">
        <v>833</v>
      </c>
      <c r="F584" s="198" t="s">
        <v>834</v>
      </c>
      <c r="G584" s="199" t="s">
        <v>81</v>
      </c>
      <c r="H584" s="200">
        <v>133.966</v>
      </c>
      <c r="I584" s="81"/>
      <c r="J584" s="201">
        <f>ROUND(I584*H584,2)</f>
        <v>0</v>
      </c>
      <c r="K584" s="80" t="s">
        <v>82</v>
      </c>
      <c r="L584" s="82"/>
      <c r="M584" s="83" t="s">
        <v>0</v>
      </c>
      <c r="N584" s="84" t="s">
        <v>15</v>
      </c>
      <c r="O584" s="18"/>
      <c r="P584" s="55">
        <f>O584*H584</f>
        <v>0</v>
      </c>
      <c r="Q584" s="55">
        <v>0.00142</v>
      </c>
      <c r="R584" s="55">
        <f>Q584*H584</f>
        <v>0.19023172000000002</v>
      </c>
      <c r="S584" s="55">
        <v>0</v>
      </c>
      <c r="T584" s="56">
        <f>S584*H584</f>
        <v>0</v>
      </c>
      <c r="AR584" s="13" t="s">
        <v>289</v>
      </c>
      <c r="AT584" s="13" t="s">
        <v>305</v>
      </c>
      <c r="AU584" s="13" t="s">
        <v>29</v>
      </c>
      <c r="AY584" s="13" t="s">
        <v>76</v>
      </c>
      <c r="BE584" s="57">
        <f>IF(N584="základní",J584,0)</f>
        <v>0</v>
      </c>
      <c r="BF584" s="57">
        <f>IF(N584="snížená",J584,0)</f>
        <v>0</v>
      </c>
      <c r="BG584" s="57">
        <f>IF(N584="zákl. přenesená",J584,0)</f>
        <v>0</v>
      </c>
      <c r="BH584" s="57">
        <f>IF(N584="sníž. přenesená",J584,0)</f>
        <v>0</v>
      </c>
      <c r="BI584" s="57">
        <f>IF(N584="nulová",J584,0)</f>
        <v>0</v>
      </c>
      <c r="BJ584" s="13" t="s">
        <v>28</v>
      </c>
      <c r="BK584" s="57">
        <f>ROUND(I584*H584,2)</f>
        <v>0</v>
      </c>
      <c r="BL584" s="13" t="s">
        <v>189</v>
      </c>
      <c r="BM584" s="13" t="s">
        <v>835</v>
      </c>
    </row>
    <row r="585" spans="1:47" s="1" customFormat="1" ht="12">
      <c r="A585" s="96"/>
      <c r="B585" s="100"/>
      <c r="C585" s="96"/>
      <c r="D585" s="179" t="s">
        <v>85</v>
      </c>
      <c r="E585" s="96"/>
      <c r="F585" s="180" t="s">
        <v>834</v>
      </c>
      <c r="G585" s="96"/>
      <c r="H585" s="96"/>
      <c r="I585" s="26"/>
      <c r="J585" s="96"/>
      <c r="L585" s="14"/>
      <c r="M585" s="58"/>
      <c r="N585" s="18"/>
      <c r="O585" s="18"/>
      <c r="P585" s="18"/>
      <c r="Q585" s="18"/>
      <c r="R585" s="18"/>
      <c r="S585" s="18"/>
      <c r="T585" s="19"/>
      <c r="AT585" s="13" t="s">
        <v>85</v>
      </c>
      <c r="AU585" s="13" t="s">
        <v>29</v>
      </c>
    </row>
    <row r="586" spans="1:51" s="10" customFormat="1" ht="12">
      <c r="A586" s="181"/>
      <c r="B586" s="182"/>
      <c r="C586" s="181"/>
      <c r="D586" s="179" t="s">
        <v>87</v>
      </c>
      <c r="E586" s="181"/>
      <c r="F586" s="184" t="s">
        <v>836</v>
      </c>
      <c r="G586" s="181"/>
      <c r="H586" s="185">
        <v>133.966</v>
      </c>
      <c r="I586" s="61"/>
      <c r="J586" s="181"/>
      <c r="L586" s="59"/>
      <c r="M586" s="62"/>
      <c r="N586" s="63"/>
      <c r="O586" s="63"/>
      <c r="P586" s="63"/>
      <c r="Q586" s="63"/>
      <c r="R586" s="63"/>
      <c r="S586" s="63"/>
      <c r="T586" s="64"/>
      <c r="AT586" s="60" t="s">
        <v>87</v>
      </c>
      <c r="AU586" s="60" t="s">
        <v>29</v>
      </c>
      <c r="AV586" s="10" t="s">
        <v>29</v>
      </c>
      <c r="AW586" s="10" t="s">
        <v>1</v>
      </c>
      <c r="AX586" s="10" t="s">
        <v>28</v>
      </c>
      <c r="AY586" s="60" t="s">
        <v>76</v>
      </c>
    </row>
    <row r="587" spans="1:65" s="1" customFormat="1" ht="16.5" customHeight="1">
      <c r="A587" s="96"/>
      <c r="B587" s="100"/>
      <c r="C587" s="173" t="s">
        <v>837</v>
      </c>
      <c r="D587" s="173" t="s">
        <v>78</v>
      </c>
      <c r="E587" s="174" t="s">
        <v>838</v>
      </c>
      <c r="F587" s="175" t="s">
        <v>839</v>
      </c>
      <c r="G587" s="176" t="s">
        <v>233</v>
      </c>
      <c r="H587" s="191"/>
      <c r="I587" s="52"/>
      <c r="J587" s="178">
        <f>ROUND(I587*H587,2)</f>
        <v>0</v>
      </c>
      <c r="K587" s="51" t="s">
        <v>82</v>
      </c>
      <c r="L587" s="14"/>
      <c r="M587" s="53" t="s">
        <v>0</v>
      </c>
      <c r="N587" s="54" t="s">
        <v>15</v>
      </c>
      <c r="O587" s="18"/>
      <c r="P587" s="55">
        <f>O587*H587</f>
        <v>0</v>
      </c>
      <c r="Q587" s="55">
        <v>0</v>
      </c>
      <c r="R587" s="55">
        <f>Q587*H587</f>
        <v>0</v>
      </c>
      <c r="S587" s="55">
        <v>0</v>
      </c>
      <c r="T587" s="56">
        <f>S587*H587</f>
        <v>0</v>
      </c>
      <c r="AR587" s="13" t="s">
        <v>189</v>
      </c>
      <c r="AT587" s="13" t="s">
        <v>78</v>
      </c>
      <c r="AU587" s="13" t="s">
        <v>29</v>
      </c>
      <c r="AY587" s="13" t="s">
        <v>76</v>
      </c>
      <c r="BE587" s="57">
        <f>IF(N587="základní",J587,0)</f>
        <v>0</v>
      </c>
      <c r="BF587" s="57">
        <f>IF(N587="snížená",J587,0)</f>
        <v>0</v>
      </c>
      <c r="BG587" s="57">
        <f>IF(N587="zákl. přenesená",J587,0)</f>
        <v>0</v>
      </c>
      <c r="BH587" s="57">
        <f>IF(N587="sníž. přenesená",J587,0)</f>
        <v>0</v>
      </c>
      <c r="BI587" s="57">
        <f>IF(N587="nulová",J587,0)</f>
        <v>0</v>
      </c>
      <c r="BJ587" s="13" t="s">
        <v>28</v>
      </c>
      <c r="BK587" s="57">
        <f>ROUND(I587*H587,2)</f>
        <v>0</v>
      </c>
      <c r="BL587" s="13" t="s">
        <v>189</v>
      </c>
      <c r="BM587" s="13" t="s">
        <v>840</v>
      </c>
    </row>
    <row r="588" spans="1:47" s="1" customFormat="1" ht="19.5">
      <c r="A588" s="96"/>
      <c r="B588" s="100"/>
      <c r="C588" s="96"/>
      <c r="D588" s="179" t="s">
        <v>85</v>
      </c>
      <c r="E588" s="96"/>
      <c r="F588" s="180" t="s">
        <v>841</v>
      </c>
      <c r="G588" s="96"/>
      <c r="H588" s="96"/>
      <c r="I588" s="26"/>
      <c r="J588" s="96"/>
      <c r="L588" s="14"/>
      <c r="M588" s="58"/>
      <c r="N588" s="18"/>
      <c r="O588" s="18"/>
      <c r="P588" s="18"/>
      <c r="Q588" s="18"/>
      <c r="R588" s="18"/>
      <c r="S588" s="18"/>
      <c r="T588" s="19"/>
      <c r="AT588" s="13" t="s">
        <v>85</v>
      </c>
      <c r="AU588" s="13" t="s">
        <v>29</v>
      </c>
    </row>
    <row r="589" spans="1:63" s="9" customFormat="1" ht="22.9" customHeight="1">
      <c r="A589" s="166"/>
      <c r="B589" s="167"/>
      <c r="C589" s="166"/>
      <c r="D589" s="168" t="s">
        <v>23</v>
      </c>
      <c r="E589" s="171" t="s">
        <v>842</v>
      </c>
      <c r="F589" s="171" t="s">
        <v>843</v>
      </c>
      <c r="G589" s="166"/>
      <c r="H589" s="166"/>
      <c r="I589" s="44"/>
      <c r="J589" s="172">
        <f>BK589</f>
        <v>0</v>
      </c>
      <c r="L589" s="42"/>
      <c r="M589" s="45"/>
      <c r="N589" s="46"/>
      <c r="O589" s="46"/>
      <c r="P589" s="47">
        <f>SUM(P590:P625)</f>
        <v>0</v>
      </c>
      <c r="Q589" s="46"/>
      <c r="R589" s="47">
        <f>SUM(R590:R625)</f>
        <v>2.52557506</v>
      </c>
      <c r="S589" s="46"/>
      <c r="T589" s="48">
        <f>SUM(T590:T625)</f>
        <v>0</v>
      </c>
      <c r="AR589" s="43" t="s">
        <v>29</v>
      </c>
      <c r="AT589" s="49" t="s">
        <v>23</v>
      </c>
      <c r="AU589" s="49" t="s">
        <v>28</v>
      </c>
      <c r="AY589" s="43" t="s">
        <v>76</v>
      </c>
      <c r="BK589" s="50">
        <f>SUM(BK590:BK625)</f>
        <v>0</v>
      </c>
    </row>
    <row r="590" spans="1:65" s="1" customFormat="1" ht="16.5" customHeight="1">
      <c r="A590" s="96"/>
      <c r="B590" s="100"/>
      <c r="C590" s="173" t="s">
        <v>844</v>
      </c>
      <c r="D590" s="173" t="s">
        <v>78</v>
      </c>
      <c r="E590" s="174" t="s">
        <v>845</v>
      </c>
      <c r="F590" s="175" t="s">
        <v>846</v>
      </c>
      <c r="G590" s="176" t="s">
        <v>81</v>
      </c>
      <c r="H590" s="177">
        <v>53.744</v>
      </c>
      <c r="I590" s="52"/>
      <c r="J590" s="178">
        <f>ROUND(I590*H590,2)</f>
        <v>0</v>
      </c>
      <c r="K590" s="51" t="s">
        <v>82</v>
      </c>
      <c r="L590" s="14"/>
      <c r="M590" s="53" t="s">
        <v>0</v>
      </c>
      <c r="N590" s="54" t="s">
        <v>15</v>
      </c>
      <c r="O590" s="18"/>
      <c r="P590" s="55">
        <f>O590*H590</f>
        <v>0</v>
      </c>
      <c r="Q590" s="55">
        <v>0</v>
      </c>
      <c r="R590" s="55">
        <f>Q590*H590</f>
        <v>0</v>
      </c>
      <c r="S590" s="55">
        <v>0</v>
      </c>
      <c r="T590" s="56">
        <f>S590*H590</f>
        <v>0</v>
      </c>
      <c r="AR590" s="13" t="s">
        <v>83</v>
      </c>
      <c r="AT590" s="13" t="s">
        <v>78</v>
      </c>
      <c r="AU590" s="13" t="s">
        <v>29</v>
      </c>
      <c r="AY590" s="13" t="s">
        <v>76</v>
      </c>
      <c r="BE590" s="57">
        <f>IF(N590="základní",J590,0)</f>
        <v>0</v>
      </c>
      <c r="BF590" s="57">
        <f>IF(N590="snížená",J590,0)</f>
        <v>0</v>
      </c>
      <c r="BG590" s="57">
        <f>IF(N590="zákl. přenesená",J590,0)</f>
        <v>0</v>
      </c>
      <c r="BH590" s="57">
        <f>IF(N590="sníž. přenesená",J590,0)</f>
        <v>0</v>
      </c>
      <c r="BI590" s="57">
        <f>IF(N590="nulová",J590,0)</f>
        <v>0</v>
      </c>
      <c r="BJ590" s="13" t="s">
        <v>28</v>
      </c>
      <c r="BK590" s="57">
        <f>ROUND(I590*H590,2)</f>
        <v>0</v>
      </c>
      <c r="BL590" s="13" t="s">
        <v>83</v>
      </c>
      <c r="BM590" s="13" t="s">
        <v>847</v>
      </c>
    </row>
    <row r="591" spans="1:47" s="1" customFormat="1" ht="12">
      <c r="A591" s="96"/>
      <c r="B591" s="100"/>
      <c r="C591" s="96"/>
      <c r="D591" s="179" t="s">
        <v>85</v>
      </c>
      <c r="E591" s="96"/>
      <c r="F591" s="180" t="s">
        <v>846</v>
      </c>
      <c r="G591" s="96"/>
      <c r="H591" s="96"/>
      <c r="I591" s="26"/>
      <c r="J591" s="96"/>
      <c r="L591" s="14"/>
      <c r="M591" s="58"/>
      <c r="N591" s="18"/>
      <c r="O591" s="18"/>
      <c r="P591" s="18"/>
      <c r="Q591" s="18"/>
      <c r="R591" s="18"/>
      <c r="S591" s="18"/>
      <c r="T591" s="19"/>
      <c r="AT591" s="13" t="s">
        <v>85</v>
      </c>
      <c r="AU591" s="13" t="s">
        <v>29</v>
      </c>
    </row>
    <row r="592" spans="1:51" s="12" customFormat="1" ht="12">
      <c r="A592" s="192"/>
      <c r="B592" s="193"/>
      <c r="C592" s="192"/>
      <c r="D592" s="179" t="s">
        <v>87</v>
      </c>
      <c r="E592" s="194" t="s">
        <v>0</v>
      </c>
      <c r="F592" s="195" t="s">
        <v>848</v>
      </c>
      <c r="G592" s="192"/>
      <c r="H592" s="194" t="s">
        <v>0</v>
      </c>
      <c r="I592" s="76"/>
      <c r="J592" s="192"/>
      <c r="L592" s="74"/>
      <c r="M592" s="77"/>
      <c r="N592" s="78"/>
      <c r="O592" s="78"/>
      <c r="P592" s="78"/>
      <c r="Q592" s="78"/>
      <c r="R592" s="78"/>
      <c r="S592" s="78"/>
      <c r="T592" s="79"/>
      <c r="AT592" s="75" t="s">
        <v>87</v>
      </c>
      <c r="AU592" s="75" t="s">
        <v>29</v>
      </c>
      <c r="AV592" s="12" t="s">
        <v>28</v>
      </c>
      <c r="AW592" s="12" t="s">
        <v>12</v>
      </c>
      <c r="AX592" s="12" t="s">
        <v>24</v>
      </c>
      <c r="AY592" s="75" t="s">
        <v>76</v>
      </c>
    </row>
    <row r="593" spans="1:51" s="10" customFormat="1" ht="12">
      <c r="A593" s="181"/>
      <c r="B593" s="182"/>
      <c r="C593" s="181"/>
      <c r="D593" s="179" t="s">
        <v>87</v>
      </c>
      <c r="E593" s="183" t="s">
        <v>0</v>
      </c>
      <c r="F593" s="184" t="s">
        <v>406</v>
      </c>
      <c r="G593" s="181"/>
      <c r="H593" s="185">
        <v>31.9</v>
      </c>
      <c r="I593" s="61"/>
      <c r="J593" s="181"/>
      <c r="L593" s="59"/>
      <c r="M593" s="62"/>
      <c r="N593" s="63"/>
      <c r="O593" s="63"/>
      <c r="P593" s="63"/>
      <c r="Q593" s="63"/>
      <c r="R593" s="63"/>
      <c r="S593" s="63"/>
      <c r="T593" s="64"/>
      <c r="AT593" s="60" t="s">
        <v>87</v>
      </c>
      <c r="AU593" s="60" t="s">
        <v>29</v>
      </c>
      <c r="AV593" s="10" t="s">
        <v>29</v>
      </c>
      <c r="AW593" s="10" t="s">
        <v>12</v>
      </c>
      <c r="AX593" s="10" t="s">
        <v>24</v>
      </c>
      <c r="AY593" s="60" t="s">
        <v>76</v>
      </c>
    </row>
    <row r="594" spans="1:51" s="10" customFormat="1" ht="12">
      <c r="A594" s="181"/>
      <c r="B594" s="182"/>
      <c r="C594" s="181"/>
      <c r="D594" s="179" t="s">
        <v>87</v>
      </c>
      <c r="E594" s="183" t="s">
        <v>0</v>
      </c>
      <c r="F594" s="184" t="s">
        <v>407</v>
      </c>
      <c r="G594" s="181"/>
      <c r="H594" s="185">
        <v>5.974</v>
      </c>
      <c r="I594" s="61"/>
      <c r="J594" s="181"/>
      <c r="L594" s="59"/>
      <c r="M594" s="62"/>
      <c r="N594" s="63"/>
      <c r="O594" s="63"/>
      <c r="P594" s="63"/>
      <c r="Q594" s="63"/>
      <c r="R594" s="63"/>
      <c r="S594" s="63"/>
      <c r="T594" s="64"/>
      <c r="AT594" s="60" t="s">
        <v>87</v>
      </c>
      <c r="AU594" s="60" t="s">
        <v>29</v>
      </c>
      <c r="AV594" s="10" t="s">
        <v>29</v>
      </c>
      <c r="AW594" s="10" t="s">
        <v>12</v>
      </c>
      <c r="AX594" s="10" t="s">
        <v>24</v>
      </c>
      <c r="AY594" s="60" t="s">
        <v>76</v>
      </c>
    </row>
    <row r="595" spans="1:51" s="10" customFormat="1" ht="12">
      <c r="A595" s="181"/>
      <c r="B595" s="182"/>
      <c r="C595" s="181"/>
      <c r="D595" s="179" t="s">
        <v>87</v>
      </c>
      <c r="E595" s="183" t="s">
        <v>0</v>
      </c>
      <c r="F595" s="184" t="s">
        <v>408</v>
      </c>
      <c r="G595" s="181"/>
      <c r="H595" s="185">
        <v>17.67</v>
      </c>
      <c r="I595" s="61"/>
      <c r="J595" s="181"/>
      <c r="L595" s="59"/>
      <c r="M595" s="62"/>
      <c r="N595" s="63"/>
      <c r="O595" s="63"/>
      <c r="P595" s="63"/>
      <c r="Q595" s="63"/>
      <c r="R595" s="63"/>
      <c r="S595" s="63"/>
      <c r="T595" s="64"/>
      <c r="AT595" s="60" t="s">
        <v>87</v>
      </c>
      <c r="AU595" s="60" t="s">
        <v>29</v>
      </c>
      <c r="AV595" s="10" t="s">
        <v>29</v>
      </c>
      <c r="AW595" s="10" t="s">
        <v>12</v>
      </c>
      <c r="AX595" s="10" t="s">
        <v>24</v>
      </c>
      <c r="AY595" s="60" t="s">
        <v>76</v>
      </c>
    </row>
    <row r="596" spans="1:51" s="10" customFormat="1" ht="12">
      <c r="A596" s="181"/>
      <c r="B596" s="182"/>
      <c r="C596" s="181"/>
      <c r="D596" s="179" t="s">
        <v>87</v>
      </c>
      <c r="E596" s="183" t="s">
        <v>0</v>
      </c>
      <c r="F596" s="184" t="s">
        <v>409</v>
      </c>
      <c r="G596" s="181"/>
      <c r="H596" s="185">
        <v>-1.8</v>
      </c>
      <c r="I596" s="61"/>
      <c r="J596" s="181"/>
      <c r="L596" s="59"/>
      <c r="M596" s="62"/>
      <c r="N596" s="63"/>
      <c r="O596" s="63"/>
      <c r="P596" s="63"/>
      <c r="Q596" s="63"/>
      <c r="R596" s="63"/>
      <c r="S596" s="63"/>
      <c r="T596" s="64"/>
      <c r="AT596" s="60" t="s">
        <v>87</v>
      </c>
      <c r="AU596" s="60" t="s">
        <v>29</v>
      </c>
      <c r="AV596" s="10" t="s">
        <v>29</v>
      </c>
      <c r="AW596" s="10" t="s">
        <v>12</v>
      </c>
      <c r="AX596" s="10" t="s">
        <v>24</v>
      </c>
      <c r="AY596" s="60" t="s">
        <v>76</v>
      </c>
    </row>
    <row r="597" spans="1:51" s="11" customFormat="1" ht="12">
      <c r="A597" s="186"/>
      <c r="B597" s="187"/>
      <c r="C597" s="186"/>
      <c r="D597" s="179" t="s">
        <v>87</v>
      </c>
      <c r="E597" s="188" t="s">
        <v>0</v>
      </c>
      <c r="F597" s="189" t="s">
        <v>99</v>
      </c>
      <c r="G597" s="186"/>
      <c r="H597" s="190">
        <v>53.744</v>
      </c>
      <c r="I597" s="67"/>
      <c r="J597" s="186"/>
      <c r="L597" s="65"/>
      <c r="M597" s="68"/>
      <c r="N597" s="69"/>
      <c r="O597" s="69"/>
      <c r="P597" s="69"/>
      <c r="Q597" s="69"/>
      <c r="R597" s="69"/>
      <c r="S597" s="69"/>
      <c r="T597" s="70"/>
      <c r="AT597" s="66" t="s">
        <v>87</v>
      </c>
      <c r="AU597" s="66" t="s">
        <v>29</v>
      </c>
      <c r="AV597" s="11" t="s">
        <v>83</v>
      </c>
      <c r="AW597" s="11" t="s">
        <v>12</v>
      </c>
      <c r="AX597" s="11" t="s">
        <v>28</v>
      </c>
      <c r="AY597" s="66" t="s">
        <v>76</v>
      </c>
    </row>
    <row r="598" spans="1:65" s="1" customFormat="1" ht="16.5" customHeight="1">
      <c r="A598" s="96"/>
      <c r="B598" s="100"/>
      <c r="C598" s="196" t="s">
        <v>849</v>
      </c>
      <c r="D598" s="196" t="s">
        <v>305</v>
      </c>
      <c r="E598" s="197" t="s">
        <v>850</v>
      </c>
      <c r="F598" s="198" t="s">
        <v>851</v>
      </c>
      <c r="G598" s="199" t="s">
        <v>81</v>
      </c>
      <c r="H598" s="200">
        <v>56.431</v>
      </c>
      <c r="I598" s="81"/>
      <c r="J598" s="201">
        <f>ROUND(I598*H598,2)</f>
        <v>0</v>
      </c>
      <c r="K598" s="80" t="s">
        <v>82</v>
      </c>
      <c r="L598" s="82"/>
      <c r="M598" s="83" t="s">
        <v>0</v>
      </c>
      <c r="N598" s="84" t="s">
        <v>15</v>
      </c>
      <c r="O598" s="18"/>
      <c r="P598" s="55">
        <f>O598*H598</f>
        <v>0</v>
      </c>
      <c r="Q598" s="55">
        <v>0.0042</v>
      </c>
      <c r="R598" s="55">
        <f>Q598*H598</f>
        <v>0.23701019999999998</v>
      </c>
      <c r="S598" s="55">
        <v>0</v>
      </c>
      <c r="T598" s="56">
        <f>S598*H598</f>
        <v>0</v>
      </c>
      <c r="AR598" s="13" t="s">
        <v>289</v>
      </c>
      <c r="AT598" s="13" t="s">
        <v>305</v>
      </c>
      <c r="AU598" s="13" t="s">
        <v>29</v>
      </c>
      <c r="AY598" s="13" t="s">
        <v>76</v>
      </c>
      <c r="BE598" s="57">
        <f>IF(N598="základní",J598,0)</f>
        <v>0</v>
      </c>
      <c r="BF598" s="57">
        <f>IF(N598="snížená",J598,0)</f>
        <v>0</v>
      </c>
      <c r="BG598" s="57">
        <f>IF(N598="zákl. přenesená",J598,0)</f>
        <v>0</v>
      </c>
      <c r="BH598" s="57">
        <f>IF(N598="sníž. přenesená",J598,0)</f>
        <v>0</v>
      </c>
      <c r="BI598" s="57">
        <f>IF(N598="nulová",J598,0)</f>
        <v>0</v>
      </c>
      <c r="BJ598" s="13" t="s">
        <v>28</v>
      </c>
      <c r="BK598" s="57">
        <f>ROUND(I598*H598,2)</f>
        <v>0</v>
      </c>
      <c r="BL598" s="13" t="s">
        <v>189</v>
      </c>
      <c r="BM598" s="13" t="s">
        <v>852</v>
      </c>
    </row>
    <row r="599" spans="1:47" s="1" customFormat="1" ht="12">
      <c r="A599" s="96"/>
      <c r="B599" s="100"/>
      <c r="C599" s="96"/>
      <c r="D599" s="179" t="s">
        <v>85</v>
      </c>
      <c r="E599" s="96"/>
      <c r="F599" s="180" t="s">
        <v>853</v>
      </c>
      <c r="G599" s="96"/>
      <c r="H599" s="96"/>
      <c r="I599" s="26"/>
      <c r="J599" s="96"/>
      <c r="L599" s="14"/>
      <c r="M599" s="58"/>
      <c r="N599" s="18"/>
      <c r="O599" s="18"/>
      <c r="P599" s="18"/>
      <c r="Q599" s="18"/>
      <c r="R599" s="18"/>
      <c r="S599" s="18"/>
      <c r="T599" s="19"/>
      <c r="AT599" s="13" t="s">
        <v>85</v>
      </c>
      <c r="AU599" s="13" t="s">
        <v>29</v>
      </c>
    </row>
    <row r="600" spans="1:51" s="10" customFormat="1" ht="12">
      <c r="A600" s="181"/>
      <c r="B600" s="182"/>
      <c r="C600" s="181"/>
      <c r="D600" s="179" t="s">
        <v>87</v>
      </c>
      <c r="E600" s="181"/>
      <c r="F600" s="184" t="s">
        <v>854</v>
      </c>
      <c r="G600" s="181"/>
      <c r="H600" s="185">
        <v>56.431</v>
      </c>
      <c r="I600" s="61"/>
      <c r="J600" s="181"/>
      <c r="L600" s="59"/>
      <c r="M600" s="62"/>
      <c r="N600" s="63"/>
      <c r="O600" s="63"/>
      <c r="P600" s="63"/>
      <c r="Q600" s="63"/>
      <c r="R600" s="63"/>
      <c r="S600" s="63"/>
      <c r="T600" s="64"/>
      <c r="AT600" s="60" t="s">
        <v>87</v>
      </c>
      <c r="AU600" s="60" t="s">
        <v>29</v>
      </c>
      <c r="AV600" s="10" t="s">
        <v>29</v>
      </c>
      <c r="AW600" s="10" t="s">
        <v>1</v>
      </c>
      <c r="AX600" s="10" t="s">
        <v>28</v>
      </c>
      <c r="AY600" s="60" t="s">
        <v>76</v>
      </c>
    </row>
    <row r="601" spans="1:65" s="1" customFormat="1" ht="16.5" customHeight="1">
      <c r="A601" s="96"/>
      <c r="B601" s="100"/>
      <c r="C601" s="173" t="s">
        <v>855</v>
      </c>
      <c r="D601" s="173" t="s">
        <v>78</v>
      </c>
      <c r="E601" s="174" t="s">
        <v>856</v>
      </c>
      <c r="F601" s="175" t="s">
        <v>857</v>
      </c>
      <c r="G601" s="176" t="s">
        <v>81</v>
      </c>
      <c r="H601" s="177">
        <v>63.617</v>
      </c>
      <c r="I601" s="52"/>
      <c r="J601" s="178">
        <f>ROUND(I601*H601,2)</f>
        <v>0</v>
      </c>
      <c r="K601" s="51" t="s">
        <v>82</v>
      </c>
      <c r="L601" s="14"/>
      <c r="M601" s="53" t="s">
        <v>0</v>
      </c>
      <c r="N601" s="54" t="s">
        <v>15</v>
      </c>
      <c r="O601" s="18"/>
      <c r="P601" s="55">
        <f>O601*H601</f>
        <v>0</v>
      </c>
      <c r="Q601" s="55">
        <v>0.00298</v>
      </c>
      <c r="R601" s="55">
        <f>Q601*H601</f>
        <v>0.18957865999999998</v>
      </c>
      <c r="S601" s="55">
        <v>0</v>
      </c>
      <c r="T601" s="56">
        <f>S601*H601</f>
        <v>0</v>
      </c>
      <c r="AR601" s="13" t="s">
        <v>189</v>
      </c>
      <c r="AT601" s="13" t="s">
        <v>78</v>
      </c>
      <c r="AU601" s="13" t="s">
        <v>29</v>
      </c>
      <c r="AY601" s="13" t="s">
        <v>76</v>
      </c>
      <c r="BE601" s="57">
        <f>IF(N601="základní",J601,0)</f>
        <v>0</v>
      </c>
      <c r="BF601" s="57">
        <f>IF(N601="snížená",J601,0)</f>
        <v>0</v>
      </c>
      <c r="BG601" s="57">
        <f>IF(N601="zákl. přenesená",J601,0)</f>
        <v>0</v>
      </c>
      <c r="BH601" s="57">
        <f>IF(N601="sníž. přenesená",J601,0)</f>
        <v>0</v>
      </c>
      <c r="BI601" s="57">
        <f>IF(N601="nulová",J601,0)</f>
        <v>0</v>
      </c>
      <c r="BJ601" s="13" t="s">
        <v>28</v>
      </c>
      <c r="BK601" s="57">
        <f>ROUND(I601*H601,2)</f>
        <v>0</v>
      </c>
      <c r="BL601" s="13" t="s">
        <v>189</v>
      </c>
      <c r="BM601" s="13" t="s">
        <v>858</v>
      </c>
    </row>
    <row r="602" spans="1:47" s="1" customFormat="1" ht="19.5">
      <c r="A602" s="96"/>
      <c r="B602" s="100"/>
      <c r="C602" s="96"/>
      <c r="D602" s="179" t="s">
        <v>85</v>
      </c>
      <c r="E602" s="96"/>
      <c r="F602" s="180" t="s">
        <v>859</v>
      </c>
      <c r="G602" s="96"/>
      <c r="H602" s="96"/>
      <c r="I602" s="26"/>
      <c r="J602" s="96"/>
      <c r="L602" s="14"/>
      <c r="M602" s="58"/>
      <c r="N602" s="18"/>
      <c r="O602" s="18"/>
      <c r="P602" s="18"/>
      <c r="Q602" s="18"/>
      <c r="R602" s="18"/>
      <c r="S602" s="18"/>
      <c r="T602" s="19"/>
      <c r="AT602" s="13" t="s">
        <v>85</v>
      </c>
      <c r="AU602" s="13" t="s">
        <v>29</v>
      </c>
    </row>
    <row r="603" spans="1:51" s="10" customFormat="1" ht="12">
      <c r="A603" s="181"/>
      <c r="B603" s="182"/>
      <c r="C603" s="181"/>
      <c r="D603" s="179" t="s">
        <v>87</v>
      </c>
      <c r="E603" s="183" t="s">
        <v>0</v>
      </c>
      <c r="F603" s="184" t="s">
        <v>780</v>
      </c>
      <c r="G603" s="181"/>
      <c r="H603" s="185">
        <v>63.617</v>
      </c>
      <c r="I603" s="61"/>
      <c r="J603" s="181"/>
      <c r="L603" s="59"/>
      <c r="M603" s="62"/>
      <c r="N603" s="63"/>
      <c r="O603" s="63"/>
      <c r="P603" s="63"/>
      <c r="Q603" s="63"/>
      <c r="R603" s="63"/>
      <c r="S603" s="63"/>
      <c r="T603" s="64"/>
      <c r="AT603" s="60" t="s">
        <v>87</v>
      </c>
      <c r="AU603" s="60" t="s">
        <v>29</v>
      </c>
      <c r="AV603" s="10" t="s">
        <v>29</v>
      </c>
      <c r="AW603" s="10" t="s">
        <v>12</v>
      </c>
      <c r="AX603" s="10" t="s">
        <v>28</v>
      </c>
      <c r="AY603" s="60" t="s">
        <v>76</v>
      </c>
    </row>
    <row r="604" spans="1:65" s="1" customFormat="1" ht="16.5" customHeight="1">
      <c r="A604" s="96"/>
      <c r="B604" s="100"/>
      <c r="C604" s="173" t="s">
        <v>860</v>
      </c>
      <c r="D604" s="173" t="s">
        <v>78</v>
      </c>
      <c r="E604" s="174" t="s">
        <v>861</v>
      </c>
      <c r="F604" s="175" t="s">
        <v>862</v>
      </c>
      <c r="G604" s="176" t="s">
        <v>81</v>
      </c>
      <c r="H604" s="177">
        <v>35.375</v>
      </c>
      <c r="I604" s="52"/>
      <c r="J604" s="178">
        <f>ROUND(I604*H604,2)</f>
        <v>0</v>
      </c>
      <c r="K604" s="51" t="s">
        <v>82</v>
      </c>
      <c r="L604" s="14"/>
      <c r="M604" s="53" t="s">
        <v>0</v>
      </c>
      <c r="N604" s="54" t="s">
        <v>15</v>
      </c>
      <c r="O604" s="18"/>
      <c r="P604" s="55">
        <f>O604*H604</f>
        <v>0</v>
      </c>
      <c r="Q604" s="55">
        <v>0.006</v>
      </c>
      <c r="R604" s="55">
        <f>Q604*H604</f>
        <v>0.21225</v>
      </c>
      <c r="S604" s="55">
        <v>0</v>
      </c>
      <c r="T604" s="56">
        <f>S604*H604</f>
        <v>0</v>
      </c>
      <c r="AR604" s="13" t="s">
        <v>189</v>
      </c>
      <c r="AT604" s="13" t="s">
        <v>78</v>
      </c>
      <c r="AU604" s="13" t="s">
        <v>29</v>
      </c>
      <c r="AY604" s="13" t="s">
        <v>76</v>
      </c>
      <c r="BE604" s="57">
        <f>IF(N604="základní",J604,0)</f>
        <v>0</v>
      </c>
      <c r="BF604" s="57">
        <f>IF(N604="snížená",J604,0)</f>
        <v>0</v>
      </c>
      <c r="BG604" s="57">
        <f>IF(N604="zákl. přenesená",J604,0)</f>
        <v>0</v>
      </c>
      <c r="BH604" s="57">
        <f>IF(N604="sníž. přenesená",J604,0)</f>
        <v>0</v>
      </c>
      <c r="BI604" s="57">
        <f>IF(N604="nulová",J604,0)</f>
        <v>0</v>
      </c>
      <c r="BJ604" s="13" t="s">
        <v>28</v>
      </c>
      <c r="BK604" s="57">
        <f>ROUND(I604*H604,2)</f>
        <v>0</v>
      </c>
      <c r="BL604" s="13" t="s">
        <v>189</v>
      </c>
      <c r="BM604" s="13" t="s">
        <v>863</v>
      </c>
    </row>
    <row r="605" spans="1:47" s="1" customFormat="1" ht="12">
      <c r="A605" s="96"/>
      <c r="B605" s="100"/>
      <c r="C605" s="96"/>
      <c r="D605" s="179" t="s">
        <v>85</v>
      </c>
      <c r="E605" s="96"/>
      <c r="F605" s="180" t="s">
        <v>864</v>
      </c>
      <c r="G605" s="96"/>
      <c r="H605" s="96"/>
      <c r="I605" s="26"/>
      <c r="J605" s="96"/>
      <c r="L605" s="14"/>
      <c r="M605" s="58"/>
      <c r="N605" s="18"/>
      <c r="O605" s="18"/>
      <c r="P605" s="18"/>
      <c r="Q605" s="18"/>
      <c r="R605" s="18"/>
      <c r="S605" s="18"/>
      <c r="T605" s="19"/>
      <c r="AT605" s="13" t="s">
        <v>85</v>
      </c>
      <c r="AU605" s="13" t="s">
        <v>29</v>
      </c>
    </row>
    <row r="606" spans="1:51" s="10" customFormat="1" ht="12">
      <c r="A606" s="181"/>
      <c r="B606" s="182"/>
      <c r="C606" s="181"/>
      <c r="D606" s="179" t="s">
        <v>87</v>
      </c>
      <c r="E606" s="183" t="s">
        <v>0</v>
      </c>
      <c r="F606" s="184" t="s">
        <v>865</v>
      </c>
      <c r="G606" s="181"/>
      <c r="H606" s="185">
        <v>12.756</v>
      </c>
      <c r="I606" s="61"/>
      <c r="J606" s="181"/>
      <c r="L606" s="59"/>
      <c r="M606" s="62"/>
      <c r="N606" s="63"/>
      <c r="O606" s="63"/>
      <c r="P606" s="63"/>
      <c r="Q606" s="63"/>
      <c r="R606" s="63"/>
      <c r="S606" s="63"/>
      <c r="T606" s="64"/>
      <c r="AT606" s="60" t="s">
        <v>87</v>
      </c>
      <c r="AU606" s="60" t="s">
        <v>29</v>
      </c>
      <c r="AV606" s="10" t="s">
        <v>29</v>
      </c>
      <c r="AW606" s="10" t="s">
        <v>12</v>
      </c>
      <c r="AX606" s="10" t="s">
        <v>24</v>
      </c>
      <c r="AY606" s="60" t="s">
        <v>76</v>
      </c>
    </row>
    <row r="607" spans="1:51" s="10" customFormat="1" ht="12">
      <c r="A607" s="181"/>
      <c r="B607" s="182"/>
      <c r="C607" s="181"/>
      <c r="D607" s="179" t="s">
        <v>87</v>
      </c>
      <c r="E607" s="183" t="s">
        <v>0</v>
      </c>
      <c r="F607" s="184" t="s">
        <v>787</v>
      </c>
      <c r="G607" s="181"/>
      <c r="H607" s="185">
        <v>22.619</v>
      </c>
      <c r="I607" s="61"/>
      <c r="J607" s="181"/>
      <c r="L607" s="59"/>
      <c r="M607" s="62"/>
      <c r="N607" s="63"/>
      <c r="O607" s="63"/>
      <c r="P607" s="63"/>
      <c r="Q607" s="63"/>
      <c r="R607" s="63"/>
      <c r="S607" s="63"/>
      <c r="T607" s="64"/>
      <c r="AT607" s="60" t="s">
        <v>87</v>
      </c>
      <c r="AU607" s="60" t="s">
        <v>29</v>
      </c>
      <c r="AV607" s="10" t="s">
        <v>29</v>
      </c>
      <c r="AW607" s="10" t="s">
        <v>12</v>
      </c>
      <c r="AX607" s="10" t="s">
        <v>24</v>
      </c>
      <c r="AY607" s="60" t="s">
        <v>76</v>
      </c>
    </row>
    <row r="608" spans="1:51" s="11" customFormat="1" ht="12">
      <c r="A608" s="186"/>
      <c r="B608" s="187"/>
      <c r="C608" s="186"/>
      <c r="D608" s="179" t="s">
        <v>87</v>
      </c>
      <c r="E608" s="188" t="s">
        <v>0</v>
      </c>
      <c r="F608" s="189" t="s">
        <v>99</v>
      </c>
      <c r="G608" s="186"/>
      <c r="H608" s="190">
        <v>35.375</v>
      </c>
      <c r="I608" s="67"/>
      <c r="J608" s="186"/>
      <c r="L608" s="65"/>
      <c r="M608" s="68"/>
      <c r="N608" s="69"/>
      <c r="O608" s="69"/>
      <c r="P608" s="69"/>
      <c r="Q608" s="69"/>
      <c r="R608" s="69"/>
      <c r="S608" s="69"/>
      <c r="T608" s="70"/>
      <c r="AT608" s="66" t="s">
        <v>87</v>
      </c>
      <c r="AU608" s="66" t="s">
        <v>29</v>
      </c>
      <c r="AV608" s="11" t="s">
        <v>83</v>
      </c>
      <c r="AW608" s="11" t="s">
        <v>12</v>
      </c>
      <c r="AX608" s="11" t="s">
        <v>28</v>
      </c>
      <c r="AY608" s="66" t="s">
        <v>76</v>
      </c>
    </row>
    <row r="609" spans="1:65" s="1" customFormat="1" ht="16.5" customHeight="1">
      <c r="A609" s="96"/>
      <c r="B609" s="100"/>
      <c r="C609" s="196" t="s">
        <v>866</v>
      </c>
      <c r="D609" s="196" t="s">
        <v>305</v>
      </c>
      <c r="E609" s="197" t="s">
        <v>867</v>
      </c>
      <c r="F609" s="198" t="s">
        <v>868</v>
      </c>
      <c r="G609" s="199" t="s">
        <v>81</v>
      </c>
      <c r="H609" s="200">
        <v>103.942</v>
      </c>
      <c r="I609" s="81"/>
      <c r="J609" s="201">
        <f>ROUND(I609*H609,2)</f>
        <v>0</v>
      </c>
      <c r="K609" s="80" t="s">
        <v>82</v>
      </c>
      <c r="L609" s="82"/>
      <c r="M609" s="83" t="s">
        <v>0</v>
      </c>
      <c r="N609" s="84" t="s">
        <v>15</v>
      </c>
      <c r="O609" s="18"/>
      <c r="P609" s="55">
        <f>O609*H609</f>
        <v>0</v>
      </c>
      <c r="Q609" s="55">
        <v>0.0136</v>
      </c>
      <c r="R609" s="55">
        <f>Q609*H609</f>
        <v>1.4136111999999998</v>
      </c>
      <c r="S609" s="55">
        <v>0</v>
      </c>
      <c r="T609" s="56">
        <f>S609*H609</f>
        <v>0</v>
      </c>
      <c r="AR609" s="13" t="s">
        <v>289</v>
      </c>
      <c r="AT609" s="13" t="s">
        <v>305</v>
      </c>
      <c r="AU609" s="13" t="s">
        <v>29</v>
      </c>
      <c r="AY609" s="13" t="s">
        <v>76</v>
      </c>
      <c r="BE609" s="57">
        <f>IF(N609="základní",J609,0)</f>
        <v>0</v>
      </c>
      <c r="BF609" s="57">
        <f>IF(N609="snížená",J609,0)</f>
        <v>0</v>
      </c>
      <c r="BG609" s="57">
        <f>IF(N609="zákl. přenesená",J609,0)</f>
        <v>0</v>
      </c>
      <c r="BH609" s="57">
        <f>IF(N609="sníž. přenesená",J609,0)</f>
        <v>0</v>
      </c>
      <c r="BI609" s="57">
        <f>IF(N609="nulová",J609,0)</f>
        <v>0</v>
      </c>
      <c r="BJ609" s="13" t="s">
        <v>28</v>
      </c>
      <c r="BK609" s="57">
        <f>ROUND(I609*H609,2)</f>
        <v>0</v>
      </c>
      <c r="BL609" s="13" t="s">
        <v>189</v>
      </c>
      <c r="BM609" s="13" t="s">
        <v>869</v>
      </c>
    </row>
    <row r="610" spans="1:47" s="1" customFormat="1" ht="19.5">
      <c r="A610" s="96"/>
      <c r="B610" s="100"/>
      <c r="C610" s="96"/>
      <c r="D610" s="179" t="s">
        <v>85</v>
      </c>
      <c r="E610" s="96"/>
      <c r="F610" s="180" t="s">
        <v>870</v>
      </c>
      <c r="G610" s="96"/>
      <c r="H610" s="96"/>
      <c r="I610" s="26"/>
      <c r="J610" s="96"/>
      <c r="L610" s="14"/>
      <c r="M610" s="58"/>
      <c r="N610" s="18"/>
      <c r="O610" s="18"/>
      <c r="P610" s="18"/>
      <c r="Q610" s="18"/>
      <c r="R610" s="18"/>
      <c r="S610" s="18"/>
      <c r="T610" s="19"/>
      <c r="AT610" s="13" t="s">
        <v>85</v>
      </c>
      <c r="AU610" s="13" t="s">
        <v>29</v>
      </c>
    </row>
    <row r="611" spans="1:51" s="10" customFormat="1" ht="12">
      <c r="A611" s="181"/>
      <c r="B611" s="182"/>
      <c r="C611" s="181"/>
      <c r="D611" s="179" t="s">
        <v>87</v>
      </c>
      <c r="E611" s="181"/>
      <c r="F611" s="184" t="s">
        <v>871</v>
      </c>
      <c r="G611" s="181"/>
      <c r="H611" s="185">
        <v>103.942</v>
      </c>
      <c r="I611" s="61"/>
      <c r="J611" s="181"/>
      <c r="L611" s="59"/>
      <c r="M611" s="62"/>
      <c r="N611" s="63"/>
      <c r="O611" s="63"/>
      <c r="P611" s="63"/>
      <c r="Q611" s="63"/>
      <c r="R611" s="63"/>
      <c r="S611" s="63"/>
      <c r="T611" s="64"/>
      <c r="AT611" s="60" t="s">
        <v>87</v>
      </c>
      <c r="AU611" s="60" t="s">
        <v>29</v>
      </c>
      <c r="AV611" s="10" t="s">
        <v>29</v>
      </c>
      <c r="AW611" s="10" t="s">
        <v>1</v>
      </c>
      <c r="AX611" s="10" t="s">
        <v>28</v>
      </c>
      <c r="AY611" s="60" t="s">
        <v>76</v>
      </c>
    </row>
    <row r="612" spans="1:65" s="1" customFormat="1" ht="16.5" customHeight="1">
      <c r="A612" s="96"/>
      <c r="B612" s="100"/>
      <c r="C612" s="173" t="s">
        <v>872</v>
      </c>
      <c r="D612" s="173" t="s">
        <v>78</v>
      </c>
      <c r="E612" s="174" t="s">
        <v>873</v>
      </c>
      <c r="F612" s="175" t="s">
        <v>874</v>
      </c>
      <c r="G612" s="176" t="s">
        <v>81</v>
      </c>
      <c r="H612" s="177">
        <v>86.5</v>
      </c>
      <c r="I612" s="52"/>
      <c r="J612" s="178">
        <f>ROUND(I612*H612,2)</f>
        <v>0</v>
      </c>
      <c r="K612" s="51" t="s">
        <v>82</v>
      </c>
      <c r="L612" s="14"/>
      <c r="M612" s="53" t="s">
        <v>0</v>
      </c>
      <c r="N612" s="54" t="s">
        <v>15</v>
      </c>
      <c r="O612" s="18"/>
      <c r="P612" s="55">
        <f>O612*H612</f>
        <v>0</v>
      </c>
      <c r="Q612" s="55">
        <v>0</v>
      </c>
      <c r="R612" s="55">
        <f>Q612*H612</f>
        <v>0</v>
      </c>
      <c r="S612" s="55">
        <v>0</v>
      </c>
      <c r="T612" s="56">
        <f>S612*H612</f>
        <v>0</v>
      </c>
      <c r="AR612" s="13" t="s">
        <v>189</v>
      </c>
      <c r="AT612" s="13" t="s">
        <v>78</v>
      </c>
      <c r="AU612" s="13" t="s">
        <v>29</v>
      </c>
      <c r="AY612" s="13" t="s">
        <v>76</v>
      </c>
      <c r="BE612" s="57">
        <f>IF(N612="základní",J612,0)</f>
        <v>0</v>
      </c>
      <c r="BF612" s="57">
        <f>IF(N612="snížená",J612,0)</f>
        <v>0</v>
      </c>
      <c r="BG612" s="57">
        <f>IF(N612="zákl. přenesená",J612,0)</f>
        <v>0</v>
      </c>
      <c r="BH612" s="57">
        <f>IF(N612="sníž. přenesená",J612,0)</f>
        <v>0</v>
      </c>
      <c r="BI612" s="57">
        <f>IF(N612="nulová",J612,0)</f>
        <v>0</v>
      </c>
      <c r="BJ612" s="13" t="s">
        <v>28</v>
      </c>
      <c r="BK612" s="57">
        <f>ROUND(I612*H612,2)</f>
        <v>0</v>
      </c>
      <c r="BL612" s="13" t="s">
        <v>189</v>
      </c>
      <c r="BM612" s="13" t="s">
        <v>875</v>
      </c>
    </row>
    <row r="613" spans="1:47" s="1" customFormat="1" ht="12">
      <c r="A613" s="96"/>
      <c r="B613" s="100"/>
      <c r="C613" s="96"/>
      <c r="D613" s="179" t="s">
        <v>85</v>
      </c>
      <c r="E613" s="96"/>
      <c r="F613" s="180" t="s">
        <v>876</v>
      </c>
      <c r="G613" s="96"/>
      <c r="H613" s="96"/>
      <c r="I613" s="26"/>
      <c r="J613" s="96"/>
      <c r="L613" s="14"/>
      <c r="M613" s="58"/>
      <c r="N613" s="18"/>
      <c r="O613" s="18"/>
      <c r="P613" s="18"/>
      <c r="Q613" s="18"/>
      <c r="R613" s="18"/>
      <c r="S613" s="18"/>
      <c r="T613" s="19"/>
      <c r="AT613" s="13" t="s">
        <v>85</v>
      </c>
      <c r="AU613" s="13" t="s">
        <v>29</v>
      </c>
    </row>
    <row r="614" spans="1:51" s="10" customFormat="1" ht="12">
      <c r="A614" s="181"/>
      <c r="B614" s="182"/>
      <c r="C614" s="181"/>
      <c r="D614" s="179" t="s">
        <v>87</v>
      </c>
      <c r="E614" s="183" t="s">
        <v>0</v>
      </c>
      <c r="F614" s="184" t="s">
        <v>877</v>
      </c>
      <c r="G614" s="181"/>
      <c r="H614" s="185">
        <v>86.5</v>
      </c>
      <c r="I614" s="61"/>
      <c r="J614" s="181"/>
      <c r="L614" s="59"/>
      <c r="M614" s="62"/>
      <c r="N614" s="63"/>
      <c r="O614" s="63"/>
      <c r="P614" s="63"/>
      <c r="Q614" s="63"/>
      <c r="R614" s="63"/>
      <c r="S614" s="63"/>
      <c r="T614" s="64"/>
      <c r="AT614" s="60" t="s">
        <v>87</v>
      </c>
      <c r="AU614" s="60" t="s">
        <v>29</v>
      </c>
      <c r="AV614" s="10" t="s">
        <v>29</v>
      </c>
      <c r="AW614" s="10" t="s">
        <v>12</v>
      </c>
      <c r="AX614" s="10" t="s">
        <v>28</v>
      </c>
      <c r="AY614" s="60" t="s">
        <v>76</v>
      </c>
    </row>
    <row r="615" spans="1:65" s="1" customFormat="1" ht="16.5" customHeight="1">
      <c r="A615" s="96"/>
      <c r="B615" s="100"/>
      <c r="C615" s="196" t="s">
        <v>878</v>
      </c>
      <c r="D615" s="196" t="s">
        <v>305</v>
      </c>
      <c r="E615" s="197" t="s">
        <v>879</v>
      </c>
      <c r="F615" s="198" t="s">
        <v>880</v>
      </c>
      <c r="G615" s="199" t="s">
        <v>81</v>
      </c>
      <c r="H615" s="200">
        <v>90.825</v>
      </c>
      <c r="I615" s="81"/>
      <c r="J615" s="201">
        <f>ROUND(I615*H615,2)</f>
        <v>0</v>
      </c>
      <c r="K615" s="80" t="s">
        <v>82</v>
      </c>
      <c r="L615" s="82"/>
      <c r="M615" s="83" t="s">
        <v>0</v>
      </c>
      <c r="N615" s="84" t="s">
        <v>15</v>
      </c>
      <c r="O615" s="18"/>
      <c r="P615" s="55">
        <f>O615*H615</f>
        <v>0</v>
      </c>
      <c r="Q615" s="55">
        <v>0.005</v>
      </c>
      <c r="R615" s="55">
        <f>Q615*H615</f>
        <v>0.454125</v>
      </c>
      <c r="S615" s="55">
        <v>0</v>
      </c>
      <c r="T615" s="56">
        <f>S615*H615</f>
        <v>0</v>
      </c>
      <c r="AR615" s="13" t="s">
        <v>289</v>
      </c>
      <c r="AT615" s="13" t="s">
        <v>305</v>
      </c>
      <c r="AU615" s="13" t="s">
        <v>29</v>
      </c>
      <c r="AY615" s="13" t="s">
        <v>76</v>
      </c>
      <c r="BE615" s="57">
        <f>IF(N615="základní",J615,0)</f>
        <v>0</v>
      </c>
      <c r="BF615" s="57">
        <f>IF(N615="snížená",J615,0)</f>
        <v>0</v>
      </c>
      <c r="BG615" s="57">
        <f>IF(N615="zákl. přenesená",J615,0)</f>
        <v>0</v>
      </c>
      <c r="BH615" s="57">
        <f>IF(N615="sníž. přenesená",J615,0)</f>
        <v>0</v>
      </c>
      <c r="BI615" s="57">
        <f>IF(N615="nulová",J615,0)</f>
        <v>0</v>
      </c>
      <c r="BJ615" s="13" t="s">
        <v>28</v>
      </c>
      <c r="BK615" s="57">
        <f>ROUND(I615*H615,2)</f>
        <v>0</v>
      </c>
      <c r="BL615" s="13" t="s">
        <v>189</v>
      </c>
      <c r="BM615" s="13" t="s">
        <v>881</v>
      </c>
    </row>
    <row r="616" spans="1:47" s="1" customFormat="1" ht="12">
      <c r="A616" s="96"/>
      <c r="B616" s="100"/>
      <c r="C616" s="96"/>
      <c r="D616" s="179" t="s">
        <v>85</v>
      </c>
      <c r="E616" s="96"/>
      <c r="F616" s="180" t="s">
        <v>882</v>
      </c>
      <c r="G616" s="96"/>
      <c r="H616" s="96"/>
      <c r="I616" s="26"/>
      <c r="J616" s="96"/>
      <c r="L616" s="14"/>
      <c r="M616" s="58"/>
      <c r="N616" s="18"/>
      <c r="O616" s="18"/>
      <c r="P616" s="18"/>
      <c r="Q616" s="18"/>
      <c r="R616" s="18"/>
      <c r="S616" s="18"/>
      <c r="T616" s="19"/>
      <c r="AT616" s="13" t="s">
        <v>85</v>
      </c>
      <c r="AU616" s="13" t="s">
        <v>29</v>
      </c>
    </row>
    <row r="617" spans="1:51" s="10" customFormat="1" ht="12">
      <c r="A617" s="181"/>
      <c r="B617" s="182"/>
      <c r="C617" s="181"/>
      <c r="D617" s="179" t="s">
        <v>87</v>
      </c>
      <c r="E617" s="181"/>
      <c r="F617" s="184" t="s">
        <v>883</v>
      </c>
      <c r="G617" s="181"/>
      <c r="H617" s="185">
        <v>90.825</v>
      </c>
      <c r="I617" s="61"/>
      <c r="J617" s="181"/>
      <c r="L617" s="59"/>
      <c r="M617" s="62"/>
      <c r="N617" s="63"/>
      <c r="O617" s="63"/>
      <c r="P617" s="63"/>
      <c r="Q617" s="63"/>
      <c r="R617" s="63"/>
      <c r="S617" s="63"/>
      <c r="T617" s="64"/>
      <c r="AT617" s="60" t="s">
        <v>87</v>
      </c>
      <c r="AU617" s="60" t="s">
        <v>29</v>
      </c>
      <c r="AV617" s="10" t="s">
        <v>29</v>
      </c>
      <c r="AW617" s="10" t="s">
        <v>1</v>
      </c>
      <c r="AX617" s="10" t="s">
        <v>28</v>
      </c>
      <c r="AY617" s="60" t="s">
        <v>76</v>
      </c>
    </row>
    <row r="618" spans="1:65" s="1" customFormat="1" ht="16.5" customHeight="1">
      <c r="A618" s="96"/>
      <c r="B618" s="100"/>
      <c r="C618" s="173" t="s">
        <v>884</v>
      </c>
      <c r="D618" s="173" t="s">
        <v>78</v>
      </c>
      <c r="E618" s="174" t="s">
        <v>885</v>
      </c>
      <c r="F618" s="175" t="s">
        <v>886</v>
      </c>
      <c r="G618" s="176" t="s">
        <v>81</v>
      </c>
      <c r="H618" s="177">
        <v>63.617</v>
      </c>
      <c r="I618" s="52"/>
      <c r="J618" s="178">
        <f>ROUND(I618*H618,2)</f>
        <v>0</v>
      </c>
      <c r="K618" s="51" t="s">
        <v>82</v>
      </c>
      <c r="L618" s="14"/>
      <c r="M618" s="53" t="s">
        <v>0</v>
      </c>
      <c r="N618" s="54" t="s">
        <v>15</v>
      </c>
      <c r="O618" s="18"/>
      <c r="P618" s="55">
        <f>O618*H618</f>
        <v>0</v>
      </c>
      <c r="Q618" s="55">
        <v>0</v>
      </c>
      <c r="R618" s="55">
        <f>Q618*H618</f>
        <v>0</v>
      </c>
      <c r="S618" s="55">
        <v>0</v>
      </c>
      <c r="T618" s="56">
        <f>S618*H618</f>
        <v>0</v>
      </c>
      <c r="AR618" s="13" t="s">
        <v>189</v>
      </c>
      <c r="AT618" s="13" t="s">
        <v>78</v>
      </c>
      <c r="AU618" s="13" t="s">
        <v>29</v>
      </c>
      <c r="AY618" s="13" t="s">
        <v>76</v>
      </c>
      <c r="BE618" s="57">
        <f>IF(N618="základní",J618,0)</f>
        <v>0</v>
      </c>
      <c r="BF618" s="57">
        <f>IF(N618="snížená",J618,0)</f>
        <v>0</v>
      </c>
      <c r="BG618" s="57">
        <f>IF(N618="zákl. přenesená",J618,0)</f>
        <v>0</v>
      </c>
      <c r="BH618" s="57">
        <f>IF(N618="sníž. přenesená",J618,0)</f>
        <v>0</v>
      </c>
      <c r="BI618" s="57">
        <f>IF(N618="nulová",J618,0)</f>
        <v>0</v>
      </c>
      <c r="BJ618" s="13" t="s">
        <v>28</v>
      </c>
      <c r="BK618" s="57">
        <f>ROUND(I618*H618,2)</f>
        <v>0</v>
      </c>
      <c r="BL618" s="13" t="s">
        <v>189</v>
      </c>
      <c r="BM618" s="13" t="s">
        <v>887</v>
      </c>
    </row>
    <row r="619" spans="1:47" s="1" customFormat="1" ht="19.5">
      <c r="A619" s="96"/>
      <c r="B619" s="100"/>
      <c r="C619" s="96"/>
      <c r="D619" s="179" t="s">
        <v>85</v>
      </c>
      <c r="E619" s="96"/>
      <c r="F619" s="180" t="s">
        <v>888</v>
      </c>
      <c r="G619" s="96"/>
      <c r="H619" s="96"/>
      <c r="I619" s="26"/>
      <c r="J619" s="96"/>
      <c r="L619" s="14"/>
      <c r="M619" s="58"/>
      <c r="N619" s="18"/>
      <c r="O619" s="18"/>
      <c r="P619" s="18"/>
      <c r="Q619" s="18"/>
      <c r="R619" s="18"/>
      <c r="S619" s="18"/>
      <c r="T619" s="19"/>
      <c r="AT619" s="13" t="s">
        <v>85</v>
      </c>
      <c r="AU619" s="13" t="s">
        <v>29</v>
      </c>
    </row>
    <row r="620" spans="1:51" s="10" customFormat="1" ht="12">
      <c r="A620" s="181"/>
      <c r="B620" s="182"/>
      <c r="C620" s="181"/>
      <c r="D620" s="179" t="s">
        <v>87</v>
      </c>
      <c r="E620" s="183" t="s">
        <v>0</v>
      </c>
      <c r="F620" s="184" t="s">
        <v>780</v>
      </c>
      <c r="G620" s="181"/>
      <c r="H620" s="185">
        <v>63.617</v>
      </c>
      <c r="I620" s="61"/>
      <c r="J620" s="181"/>
      <c r="L620" s="59"/>
      <c r="M620" s="62"/>
      <c r="N620" s="63"/>
      <c r="O620" s="63"/>
      <c r="P620" s="63"/>
      <c r="Q620" s="63"/>
      <c r="R620" s="63"/>
      <c r="S620" s="63"/>
      <c r="T620" s="64"/>
      <c r="AT620" s="60" t="s">
        <v>87</v>
      </c>
      <c r="AU620" s="60" t="s">
        <v>29</v>
      </c>
      <c r="AV620" s="10" t="s">
        <v>29</v>
      </c>
      <c r="AW620" s="10" t="s">
        <v>12</v>
      </c>
      <c r="AX620" s="10" t="s">
        <v>28</v>
      </c>
      <c r="AY620" s="60" t="s">
        <v>76</v>
      </c>
    </row>
    <row r="621" spans="1:65" s="1" customFormat="1" ht="16.5" customHeight="1">
      <c r="A621" s="96"/>
      <c r="B621" s="100"/>
      <c r="C621" s="196" t="s">
        <v>889</v>
      </c>
      <c r="D621" s="196" t="s">
        <v>305</v>
      </c>
      <c r="E621" s="197" t="s">
        <v>890</v>
      </c>
      <c r="F621" s="198" t="s">
        <v>891</v>
      </c>
      <c r="G621" s="199" t="s">
        <v>199</v>
      </c>
      <c r="H621" s="200">
        <v>0.019</v>
      </c>
      <c r="I621" s="81"/>
      <c r="J621" s="201">
        <f>ROUND(I621*H621,2)</f>
        <v>0</v>
      </c>
      <c r="K621" s="80" t="s">
        <v>82</v>
      </c>
      <c r="L621" s="82"/>
      <c r="M621" s="83" t="s">
        <v>0</v>
      </c>
      <c r="N621" s="84" t="s">
        <v>15</v>
      </c>
      <c r="O621" s="18"/>
      <c r="P621" s="55">
        <f>O621*H621</f>
        <v>0</v>
      </c>
      <c r="Q621" s="55">
        <v>1</v>
      </c>
      <c r="R621" s="55">
        <f>Q621*H621</f>
        <v>0.019</v>
      </c>
      <c r="S621" s="55">
        <v>0</v>
      </c>
      <c r="T621" s="56">
        <f>S621*H621</f>
        <v>0</v>
      </c>
      <c r="AR621" s="13" t="s">
        <v>289</v>
      </c>
      <c r="AT621" s="13" t="s">
        <v>305</v>
      </c>
      <c r="AU621" s="13" t="s">
        <v>29</v>
      </c>
      <c r="AY621" s="13" t="s">
        <v>76</v>
      </c>
      <c r="BE621" s="57">
        <f>IF(N621="základní",J621,0)</f>
        <v>0</v>
      </c>
      <c r="BF621" s="57">
        <f>IF(N621="snížená",J621,0)</f>
        <v>0</v>
      </c>
      <c r="BG621" s="57">
        <f>IF(N621="zákl. přenesená",J621,0)</f>
        <v>0</v>
      </c>
      <c r="BH621" s="57">
        <f>IF(N621="sníž. přenesená",J621,0)</f>
        <v>0</v>
      </c>
      <c r="BI621" s="57">
        <f>IF(N621="nulová",J621,0)</f>
        <v>0</v>
      </c>
      <c r="BJ621" s="13" t="s">
        <v>28</v>
      </c>
      <c r="BK621" s="57">
        <f>ROUND(I621*H621,2)</f>
        <v>0</v>
      </c>
      <c r="BL621" s="13" t="s">
        <v>189</v>
      </c>
      <c r="BM621" s="13" t="s">
        <v>892</v>
      </c>
    </row>
    <row r="622" spans="1:47" s="1" customFormat="1" ht="12">
      <c r="A622" s="96"/>
      <c r="B622" s="100"/>
      <c r="C622" s="96"/>
      <c r="D622" s="179" t="s">
        <v>85</v>
      </c>
      <c r="E622" s="96"/>
      <c r="F622" s="180" t="s">
        <v>893</v>
      </c>
      <c r="G622" s="96"/>
      <c r="H622" s="96"/>
      <c r="I622" s="26"/>
      <c r="J622" s="96"/>
      <c r="L622" s="14"/>
      <c r="M622" s="58"/>
      <c r="N622" s="18"/>
      <c r="O622" s="18"/>
      <c r="P622" s="18"/>
      <c r="Q622" s="18"/>
      <c r="R622" s="18"/>
      <c r="S622" s="18"/>
      <c r="T622" s="19"/>
      <c r="AT622" s="13" t="s">
        <v>85</v>
      </c>
      <c r="AU622" s="13" t="s">
        <v>29</v>
      </c>
    </row>
    <row r="623" spans="1:51" s="10" customFormat="1" ht="12">
      <c r="A623" s="181"/>
      <c r="B623" s="182"/>
      <c r="C623" s="181"/>
      <c r="D623" s="179" t="s">
        <v>87</v>
      </c>
      <c r="E623" s="181"/>
      <c r="F623" s="184" t="s">
        <v>894</v>
      </c>
      <c r="G623" s="181"/>
      <c r="H623" s="185">
        <v>0.019</v>
      </c>
      <c r="I623" s="61"/>
      <c r="J623" s="181"/>
      <c r="L623" s="59"/>
      <c r="M623" s="62"/>
      <c r="N623" s="63"/>
      <c r="O623" s="63"/>
      <c r="P623" s="63"/>
      <c r="Q623" s="63"/>
      <c r="R623" s="63"/>
      <c r="S623" s="63"/>
      <c r="T623" s="64"/>
      <c r="AT623" s="60" t="s">
        <v>87</v>
      </c>
      <c r="AU623" s="60" t="s">
        <v>29</v>
      </c>
      <c r="AV623" s="10" t="s">
        <v>29</v>
      </c>
      <c r="AW623" s="10" t="s">
        <v>1</v>
      </c>
      <c r="AX623" s="10" t="s">
        <v>28</v>
      </c>
      <c r="AY623" s="60" t="s">
        <v>76</v>
      </c>
    </row>
    <row r="624" spans="1:65" s="1" customFormat="1" ht="16.5" customHeight="1">
      <c r="A624" s="96"/>
      <c r="B624" s="100"/>
      <c r="C624" s="173" t="s">
        <v>895</v>
      </c>
      <c r="D624" s="173" t="s">
        <v>78</v>
      </c>
      <c r="E624" s="174" t="s">
        <v>896</v>
      </c>
      <c r="F624" s="175" t="s">
        <v>897</v>
      </c>
      <c r="G624" s="176" t="s">
        <v>233</v>
      </c>
      <c r="H624" s="191"/>
      <c r="I624" s="52"/>
      <c r="J624" s="178">
        <f>ROUND(I624*H624,2)</f>
        <v>0</v>
      </c>
      <c r="K624" s="51" t="s">
        <v>82</v>
      </c>
      <c r="L624" s="14"/>
      <c r="M624" s="53" t="s">
        <v>0</v>
      </c>
      <c r="N624" s="54" t="s">
        <v>15</v>
      </c>
      <c r="O624" s="18"/>
      <c r="P624" s="55">
        <f>O624*H624</f>
        <v>0</v>
      </c>
      <c r="Q624" s="55">
        <v>0</v>
      </c>
      <c r="R624" s="55">
        <f>Q624*H624</f>
        <v>0</v>
      </c>
      <c r="S624" s="55">
        <v>0</v>
      </c>
      <c r="T624" s="56">
        <f>S624*H624</f>
        <v>0</v>
      </c>
      <c r="AR624" s="13" t="s">
        <v>189</v>
      </c>
      <c r="AT624" s="13" t="s">
        <v>78</v>
      </c>
      <c r="AU624" s="13" t="s">
        <v>29</v>
      </c>
      <c r="AY624" s="13" t="s">
        <v>76</v>
      </c>
      <c r="BE624" s="57">
        <f>IF(N624="základní",J624,0)</f>
        <v>0</v>
      </c>
      <c r="BF624" s="57">
        <f>IF(N624="snížená",J624,0)</f>
        <v>0</v>
      </c>
      <c r="BG624" s="57">
        <f>IF(N624="zákl. přenesená",J624,0)</f>
        <v>0</v>
      </c>
      <c r="BH624" s="57">
        <f>IF(N624="sníž. přenesená",J624,0)</f>
        <v>0</v>
      </c>
      <c r="BI624" s="57">
        <f>IF(N624="nulová",J624,0)</f>
        <v>0</v>
      </c>
      <c r="BJ624" s="13" t="s">
        <v>28</v>
      </c>
      <c r="BK624" s="57">
        <f>ROUND(I624*H624,2)</f>
        <v>0</v>
      </c>
      <c r="BL624" s="13" t="s">
        <v>189</v>
      </c>
      <c r="BM624" s="13" t="s">
        <v>898</v>
      </c>
    </row>
    <row r="625" spans="1:47" s="1" customFormat="1" ht="19.5">
      <c r="A625" s="96"/>
      <c r="B625" s="100"/>
      <c r="C625" s="96"/>
      <c r="D625" s="179" t="s">
        <v>85</v>
      </c>
      <c r="E625" s="96"/>
      <c r="F625" s="180" t="s">
        <v>899</v>
      </c>
      <c r="G625" s="96"/>
      <c r="H625" s="96"/>
      <c r="I625" s="26"/>
      <c r="J625" s="96"/>
      <c r="L625" s="14"/>
      <c r="M625" s="58"/>
      <c r="N625" s="18"/>
      <c r="O625" s="18"/>
      <c r="P625" s="18"/>
      <c r="Q625" s="18"/>
      <c r="R625" s="18"/>
      <c r="S625" s="18"/>
      <c r="T625" s="19"/>
      <c r="AT625" s="13" t="s">
        <v>85</v>
      </c>
      <c r="AU625" s="13" t="s">
        <v>29</v>
      </c>
    </row>
    <row r="626" spans="1:63" s="9" customFormat="1" ht="22.9" customHeight="1">
      <c r="A626" s="166"/>
      <c r="B626" s="167"/>
      <c r="C626" s="166"/>
      <c r="D626" s="168" t="s">
        <v>23</v>
      </c>
      <c r="E626" s="171" t="s">
        <v>900</v>
      </c>
      <c r="F626" s="171" t="s">
        <v>901</v>
      </c>
      <c r="G626" s="166"/>
      <c r="H626" s="166"/>
      <c r="I626" s="44"/>
      <c r="J626" s="172">
        <f>BK626</f>
        <v>0</v>
      </c>
      <c r="L626" s="42"/>
      <c r="M626" s="45"/>
      <c r="N626" s="46"/>
      <c r="O626" s="46"/>
      <c r="P626" s="47">
        <f>SUM(P627:P660)</f>
        <v>0</v>
      </c>
      <c r="Q626" s="46"/>
      <c r="R626" s="47">
        <f>SUM(R627:R660)</f>
        <v>0.037805</v>
      </c>
      <c r="S626" s="46"/>
      <c r="T626" s="48">
        <f>SUM(T627:T660)</f>
        <v>0</v>
      </c>
      <c r="AR626" s="43" t="s">
        <v>29</v>
      </c>
      <c r="AT626" s="49" t="s">
        <v>23</v>
      </c>
      <c r="AU626" s="49" t="s">
        <v>28</v>
      </c>
      <c r="AY626" s="43" t="s">
        <v>76</v>
      </c>
      <c r="BK626" s="50">
        <f>SUM(BK627:BK660)</f>
        <v>0</v>
      </c>
    </row>
    <row r="627" spans="1:65" s="1" customFormat="1" ht="16.5" customHeight="1">
      <c r="A627" s="96"/>
      <c r="B627" s="100"/>
      <c r="C627" s="173" t="s">
        <v>902</v>
      </c>
      <c r="D627" s="173" t="s">
        <v>78</v>
      </c>
      <c r="E627" s="174" t="s">
        <v>903</v>
      </c>
      <c r="F627" s="175" t="s">
        <v>904</v>
      </c>
      <c r="G627" s="176" t="s">
        <v>279</v>
      </c>
      <c r="H627" s="177">
        <v>4</v>
      </c>
      <c r="I627" s="52"/>
      <c r="J627" s="178">
        <f>ROUND(I627*H627,2)</f>
        <v>0</v>
      </c>
      <c r="K627" s="51" t="s">
        <v>82</v>
      </c>
      <c r="L627" s="14"/>
      <c r="M627" s="53" t="s">
        <v>0</v>
      </c>
      <c r="N627" s="54" t="s">
        <v>15</v>
      </c>
      <c r="O627" s="18"/>
      <c r="P627" s="55">
        <f>O627*H627</f>
        <v>0</v>
      </c>
      <c r="Q627" s="55">
        <v>0</v>
      </c>
      <c r="R627" s="55">
        <f>Q627*H627</f>
        <v>0</v>
      </c>
      <c r="S627" s="55">
        <v>0</v>
      </c>
      <c r="T627" s="56">
        <f>S627*H627</f>
        <v>0</v>
      </c>
      <c r="AR627" s="13" t="s">
        <v>189</v>
      </c>
      <c r="AT627" s="13" t="s">
        <v>78</v>
      </c>
      <c r="AU627" s="13" t="s">
        <v>29</v>
      </c>
      <c r="AY627" s="13" t="s">
        <v>76</v>
      </c>
      <c r="BE627" s="57">
        <f>IF(N627="základní",J627,0)</f>
        <v>0</v>
      </c>
      <c r="BF627" s="57">
        <f>IF(N627="snížená",J627,0)</f>
        <v>0</v>
      </c>
      <c r="BG627" s="57">
        <f>IF(N627="zákl. přenesená",J627,0)</f>
        <v>0</v>
      </c>
      <c r="BH627" s="57">
        <f>IF(N627="sníž. přenesená",J627,0)</f>
        <v>0</v>
      </c>
      <c r="BI627" s="57">
        <f>IF(N627="nulová",J627,0)</f>
        <v>0</v>
      </c>
      <c r="BJ627" s="13" t="s">
        <v>28</v>
      </c>
      <c r="BK627" s="57">
        <f>ROUND(I627*H627,2)</f>
        <v>0</v>
      </c>
      <c r="BL627" s="13" t="s">
        <v>189</v>
      </c>
      <c r="BM627" s="13" t="s">
        <v>905</v>
      </c>
    </row>
    <row r="628" spans="1:47" s="1" customFormat="1" ht="12">
      <c r="A628" s="96"/>
      <c r="B628" s="100"/>
      <c r="C628" s="96"/>
      <c r="D628" s="179" t="s">
        <v>85</v>
      </c>
      <c r="E628" s="96"/>
      <c r="F628" s="180" t="s">
        <v>904</v>
      </c>
      <c r="G628" s="96"/>
      <c r="H628" s="96"/>
      <c r="I628" s="26"/>
      <c r="J628" s="96"/>
      <c r="L628" s="14"/>
      <c r="M628" s="58"/>
      <c r="N628" s="18"/>
      <c r="O628" s="18"/>
      <c r="P628" s="18"/>
      <c r="Q628" s="18"/>
      <c r="R628" s="18"/>
      <c r="S628" s="18"/>
      <c r="T628" s="19"/>
      <c r="AT628" s="13" t="s">
        <v>85</v>
      </c>
      <c r="AU628" s="13" t="s">
        <v>29</v>
      </c>
    </row>
    <row r="629" spans="1:65" s="1" customFormat="1" ht="16.5" customHeight="1">
      <c r="A629" s="96"/>
      <c r="B629" s="100"/>
      <c r="C629" s="196" t="s">
        <v>906</v>
      </c>
      <c r="D629" s="196" t="s">
        <v>305</v>
      </c>
      <c r="E629" s="197" t="s">
        <v>907</v>
      </c>
      <c r="F629" s="198" t="s">
        <v>908</v>
      </c>
      <c r="G629" s="199" t="s">
        <v>279</v>
      </c>
      <c r="H629" s="200">
        <v>2</v>
      </c>
      <c r="I629" s="81"/>
      <c r="J629" s="201">
        <f>ROUND(I629*H629,2)</f>
        <v>0</v>
      </c>
      <c r="K629" s="80" t="s">
        <v>82</v>
      </c>
      <c r="L629" s="82"/>
      <c r="M629" s="83" t="s">
        <v>0</v>
      </c>
      <c r="N629" s="84" t="s">
        <v>15</v>
      </c>
      <c r="O629" s="18"/>
      <c r="P629" s="55">
        <f>O629*H629</f>
        <v>0</v>
      </c>
      <c r="Q629" s="55">
        <v>0.00035</v>
      </c>
      <c r="R629" s="55">
        <f>Q629*H629</f>
        <v>0.0007</v>
      </c>
      <c r="S629" s="55">
        <v>0</v>
      </c>
      <c r="T629" s="56">
        <f>S629*H629</f>
        <v>0</v>
      </c>
      <c r="AR629" s="13" t="s">
        <v>909</v>
      </c>
      <c r="AT629" s="13" t="s">
        <v>305</v>
      </c>
      <c r="AU629" s="13" t="s">
        <v>29</v>
      </c>
      <c r="AY629" s="13" t="s">
        <v>76</v>
      </c>
      <c r="BE629" s="57">
        <f>IF(N629="základní",J629,0)</f>
        <v>0</v>
      </c>
      <c r="BF629" s="57">
        <f>IF(N629="snížená",J629,0)</f>
        <v>0</v>
      </c>
      <c r="BG629" s="57">
        <f>IF(N629="zákl. přenesená",J629,0)</f>
        <v>0</v>
      </c>
      <c r="BH629" s="57">
        <f>IF(N629="sníž. přenesená",J629,0)</f>
        <v>0</v>
      </c>
      <c r="BI629" s="57">
        <f>IF(N629="nulová",J629,0)</f>
        <v>0</v>
      </c>
      <c r="BJ629" s="13" t="s">
        <v>28</v>
      </c>
      <c r="BK629" s="57">
        <f>ROUND(I629*H629,2)</f>
        <v>0</v>
      </c>
      <c r="BL629" s="13" t="s">
        <v>909</v>
      </c>
      <c r="BM629" s="13" t="s">
        <v>910</v>
      </c>
    </row>
    <row r="630" spans="1:47" s="1" customFormat="1" ht="12">
      <c r="A630" s="96"/>
      <c r="B630" s="100"/>
      <c r="C630" s="96"/>
      <c r="D630" s="179" t="s">
        <v>85</v>
      </c>
      <c r="E630" s="96"/>
      <c r="F630" s="180" t="s">
        <v>908</v>
      </c>
      <c r="G630" s="96"/>
      <c r="H630" s="96"/>
      <c r="I630" s="26"/>
      <c r="J630" s="96"/>
      <c r="L630" s="14"/>
      <c r="M630" s="58"/>
      <c r="N630" s="18"/>
      <c r="O630" s="18"/>
      <c r="P630" s="18"/>
      <c r="Q630" s="18"/>
      <c r="R630" s="18"/>
      <c r="S630" s="18"/>
      <c r="T630" s="19"/>
      <c r="AT630" s="13" t="s">
        <v>85</v>
      </c>
      <c r="AU630" s="13" t="s">
        <v>29</v>
      </c>
    </row>
    <row r="631" spans="1:65" s="1" customFormat="1" ht="16.5" customHeight="1">
      <c r="A631" s="96"/>
      <c r="B631" s="100"/>
      <c r="C631" s="196" t="s">
        <v>911</v>
      </c>
      <c r="D631" s="196" t="s">
        <v>305</v>
      </c>
      <c r="E631" s="197" t="s">
        <v>912</v>
      </c>
      <c r="F631" s="198" t="s">
        <v>913</v>
      </c>
      <c r="G631" s="199" t="s">
        <v>279</v>
      </c>
      <c r="H631" s="200">
        <v>2</v>
      </c>
      <c r="I631" s="81"/>
      <c r="J631" s="201">
        <f>ROUND(I631*H631,2)</f>
        <v>0</v>
      </c>
      <c r="K631" s="80" t="s">
        <v>82</v>
      </c>
      <c r="L631" s="82"/>
      <c r="M631" s="83" t="s">
        <v>0</v>
      </c>
      <c r="N631" s="84" t="s">
        <v>15</v>
      </c>
      <c r="O631" s="18"/>
      <c r="P631" s="55">
        <f>O631*H631</f>
        <v>0</v>
      </c>
      <c r="Q631" s="55">
        <v>0.00046</v>
      </c>
      <c r="R631" s="55">
        <f>Q631*H631</f>
        <v>0.00092</v>
      </c>
      <c r="S631" s="55">
        <v>0</v>
      </c>
      <c r="T631" s="56">
        <f>S631*H631</f>
        <v>0</v>
      </c>
      <c r="AR631" s="13" t="s">
        <v>909</v>
      </c>
      <c r="AT631" s="13" t="s">
        <v>305</v>
      </c>
      <c r="AU631" s="13" t="s">
        <v>29</v>
      </c>
      <c r="AY631" s="13" t="s">
        <v>76</v>
      </c>
      <c r="BE631" s="57">
        <f>IF(N631="základní",J631,0)</f>
        <v>0</v>
      </c>
      <c r="BF631" s="57">
        <f>IF(N631="snížená",J631,0)</f>
        <v>0</v>
      </c>
      <c r="BG631" s="57">
        <f>IF(N631="zákl. přenesená",J631,0)</f>
        <v>0</v>
      </c>
      <c r="BH631" s="57">
        <f>IF(N631="sníž. přenesená",J631,0)</f>
        <v>0</v>
      </c>
      <c r="BI631" s="57">
        <f>IF(N631="nulová",J631,0)</f>
        <v>0</v>
      </c>
      <c r="BJ631" s="13" t="s">
        <v>28</v>
      </c>
      <c r="BK631" s="57">
        <f>ROUND(I631*H631,2)</f>
        <v>0</v>
      </c>
      <c r="BL631" s="13" t="s">
        <v>909</v>
      </c>
      <c r="BM631" s="13" t="s">
        <v>914</v>
      </c>
    </row>
    <row r="632" spans="1:47" s="1" customFormat="1" ht="12">
      <c r="A632" s="96"/>
      <c r="B632" s="100"/>
      <c r="C632" s="96"/>
      <c r="D632" s="179" t="s">
        <v>85</v>
      </c>
      <c r="E632" s="96"/>
      <c r="F632" s="180" t="s">
        <v>915</v>
      </c>
      <c r="G632" s="96"/>
      <c r="H632" s="96"/>
      <c r="I632" s="26"/>
      <c r="J632" s="96"/>
      <c r="L632" s="14"/>
      <c r="M632" s="58"/>
      <c r="N632" s="18"/>
      <c r="O632" s="18"/>
      <c r="P632" s="18"/>
      <c r="Q632" s="18"/>
      <c r="R632" s="18"/>
      <c r="S632" s="18"/>
      <c r="T632" s="19"/>
      <c r="AT632" s="13" t="s">
        <v>85</v>
      </c>
      <c r="AU632" s="13" t="s">
        <v>29</v>
      </c>
    </row>
    <row r="633" spans="1:65" s="1" customFormat="1" ht="16.5" customHeight="1">
      <c r="A633" s="96"/>
      <c r="B633" s="100"/>
      <c r="C633" s="173" t="s">
        <v>916</v>
      </c>
      <c r="D633" s="173" t="s">
        <v>78</v>
      </c>
      <c r="E633" s="174" t="s">
        <v>917</v>
      </c>
      <c r="F633" s="175" t="s">
        <v>918</v>
      </c>
      <c r="G633" s="176" t="s">
        <v>160</v>
      </c>
      <c r="H633" s="177">
        <v>1.1</v>
      </c>
      <c r="I633" s="52"/>
      <c r="J633" s="178">
        <f>ROUND(I633*H633,2)</f>
        <v>0</v>
      </c>
      <c r="K633" s="51" t="s">
        <v>82</v>
      </c>
      <c r="L633" s="14"/>
      <c r="M633" s="53" t="s">
        <v>0</v>
      </c>
      <c r="N633" s="54" t="s">
        <v>15</v>
      </c>
      <c r="O633" s="18"/>
      <c r="P633" s="55">
        <f>O633*H633</f>
        <v>0</v>
      </c>
      <c r="Q633" s="55">
        <v>0</v>
      </c>
      <c r="R633" s="55">
        <f>Q633*H633</f>
        <v>0</v>
      </c>
      <c r="S633" s="55">
        <v>0</v>
      </c>
      <c r="T633" s="56">
        <f>S633*H633</f>
        <v>0</v>
      </c>
      <c r="AR633" s="13" t="s">
        <v>189</v>
      </c>
      <c r="AT633" s="13" t="s">
        <v>78</v>
      </c>
      <c r="AU633" s="13" t="s">
        <v>29</v>
      </c>
      <c r="AY633" s="13" t="s">
        <v>76</v>
      </c>
      <c r="BE633" s="57">
        <f>IF(N633="základní",J633,0)</f>
        <v>0</v>
      </c>
      <c r="BF633" s="57">
        <f>IF(N633="snížená",J633,0)</f>
        <v>0</v>
      </c>
      <c r="BG633" s="57">
        <f>IF(N633="zákl. přenesená",J633,0)</f>
        <v>0</v>
      </c>
      <c r="BH633" s="57">
        <f>IF(N633="sníž. přenesená",J633,0)</f>
        <v>0</v>
      </c>
      <c r="BI633" s="57">
        <f>IF(N633="nulová",J633,0)</f>
        <v>0</v>
      </c>
      <c r="BJ633" s="13" t="s">
        <v>28</v>
      </c>
      <c r="BK633" s="57">
        <f>ROUND(I633*H633,2)</f>
        <v>0</v>
      </c>
      <c r="BL633" s="13" t="s">
        <v>189</v>
      </c>
      <c r="BM633" s="13" t="s">
        <v>919</v>
      </c>
    </row>
    <row r="634" spans="1:47" s="1" customFormat="1" ht="12">
      <c r="A634" s="96"/>
      <c r="B634" s="100"/>
      <c r="C634" s="96"/>
      <c r="D634" s="179" t="s">
        <v>85</v>
      </c>
      <c r="E634" s="96"/>
      <c r="F634" s="180" t="s">
        <v>920</v>
      </c>
      <c r="G634" s="96"/>
      <c r="H634" s="96"/>
      <c r="I634" s="26"/>
      <c r="J634" s="96"/>
      <c r="L634" s="14"/>
      <c r="M634" s="58"/>
      <c r="N634" s="18"/>
      <c r="O634" s="18"/>
      <c r="P634" s="18"/>
      <c r="Q634" s="18"/>
      <c r="R634" s="18"/>
      <c r="S634" s="18"/>
      <c r="T634" s="19"/>
      <c r="AT634" s="13" t="s">
        <v>85</v>
      </c>
      <c r="AU634" s="13" t="s">
        <v>29</v>
      </c>
    </row>
    <row r="635" spans="1:51" s="10" customFormat="1" ht="12">
      <c r="A635" s="181"/>
      <c r="B635" s="182"/>
      <c r="C635" s="181"/>
      <c r="D635" s="179" t="s">
        <v>87</v>
      </c>
      <c r="E635" s="183" t="s">
        <v>0</v>
      </c>
      <c r="F635" s="184" t="s">
        <v>921</v>
      </c>
      <c r="G635" s="181"/>
      <c r="H635" s="185">
        <v>1.1</v>
      </c>
      <c r="I635" s="61"/>
      <c r="J635" s="181"/>
      <c r="L635" s="59"/>
      <c r="M635" s="62"/>
      <c r="N635" s="63"/>
      <c r="O635" s="63"/>
      <c r="P635" s="63"/>
      <c r="Q635" s="63"/>
      <c r="R635" s="63"/>
      <c r="S635" s="63"/>
      <c r="T635" s="64"/>
      <c r="AT635" s="60" t="s">
        <v>87</v>
      </c>
      <c r="AU635" s="60" t="s">
        <v>29</v>
      </c>
      <c r="AV635" s="10" t="s">
        <v>29</v>
      </c>
      <c r="AW635" s="10" t="s">
        <v>12</v>
      </c>
      <c r="AX635" s="10" t="s">
        <v>28</v>
      </c>
      <c r="AY635" s="60" t="s">
        <v>76</v>
      </c>
    </row>
    <row r="636" spans="1:65" s="1" customFormat="1" ht="16.5" customHeight="1">
      <c r="A636" s="96"/>
      <c r="B636" s="100"/>
      <c r="C636" s="196" t="s">
        <v>922</v>
      </c>
      <c r="D636" s="196" t="s">
        <v>305</v>
      </c>
      <c r="E636" s="197" t="s">
        <v>923</v>
      </c>
      <c r="F636" s="198" t="s">
        <v>924</v>
      </c>
      <c r="G636" s="199" t="s">
        <v>160</v>
      </c>
      <c r="H636" s="200">
        <v>1.1</v>
      </c>
      <c r="I636" s="81"/>
      <c r="J636" s="201">
        <f>ROUND(I636*H636,2)</f>
        <v>0</v>
      </c>
      <c r="K636" s="80" t="s">
        <v>82</v>
      </c>
      <c r="L636" s="82"/>
      <c r="M636" s="83" t="s">
        <v>0</v>
      </c>
      <c r="N636" s="84" t="s">
        <v>15</v>
      </c>
      <c r="O636" s="18"/>
      <c r="P636" s="55">
        <f>O636*H636</f>
        <v>0</v>
      </c>
      <c r="Q636" s="55">
        <v>0.00375</v>
      </c>
      <c r="R636" s="55">
        <f>Q636*H636</f>
        <v>0.004125</v>
      </c>
      <c r="S636" s="55">
        <v>0</v>
      </c>
      <c r="T636" s="56">
        <f>S636*H636</f>
        <v>0</v>
      </c>
      <c r="AR636" s="13" t="s">
        <v>289</v>
      </c>
      <c r="AT636" s="13" t="s">
        <v>305</v>
      </c>
      <c r="AU636" s="13" t="s">
        <v>29</v>
      </c>
      <c r="AY636" s="13" t="s">
        <v>76</v>
      </c>
      <c r="BE636" s="57">
        <f>IF(N636="základní",J636,0)</f>
        <v>0</v>
      </c>
      <c r="BF636" s="57">
        <f>IF(N636="snížená",J636,0)</f>
        <v>0</v>
      </c>
      <c r="BG636" s="57">
        <f>IF(N636="zákl. přenesená",J636,0)</f>
        <v>0</v>
      </c>
      <c r="BH636" s="57">
        <f>IF(N636="sníž. přenesená",J636,0)</f>
        <v>0</v>
      </c>
      <c r="BI636" s="57">
        <f>IF(N636="nulová",J636,0)</f>
        <v>0</v>
      </c>
      <c r="BJ636" s="13" t="s">
        <v>28</v>
      </c>
      <c r="BK636" s="57">
        <f>ROUND(I636*H636,2)</f>
        <v>0</v>
      </c>
      <c r="BL636" s="13" t="s">
        <v>189</v>
      </c>
      <c r="BM636" s="13" t="s">
        <v>925</v>
      </c>
    </row>
    <row r="637" spans="1:47" s="1" customFormat="1" ht="12">
      <c r="A637" s="96"/>
      <c r="B637" s="100"/>
      <c r="C637" s="96"/>
      <c r="D637" s="179" t="s">
        <v>85</v>
      </c>
      <c r="E637" s="96"/>
      <c r="F637" s="180" t="s">
        <v>926</v>
      </c>
      <c r="G637" s="96"/>
      <c r="H637" s="96"/>
      <c r="I637" s="26"/>
      <c r="J637" s="96"/>
      <c r="L637" s="14"/>
      <c r="M637" s="58"/>
      <c r="N637" s="18"/>
      <c r="O637" s="18"/>
      <c r="P637" s="18"/>
      <c r="Q637" s="18"/>
      <c r="R637" s="18"/>
      <c r="S637" s="18"/>
      <c r="T637" s="19"/>
      <c r="AT637" s="13" t="s">
        <v>85</v>
      </c>
      <c r="AU637" s="13" t="s">
        <v>29</v>
      </c>
    </row>
    <row r="638" spans="1:65" s="1" customFormat="1" ht="16.5" customHeight="1">
      <c r="A638" s="96"/>
      <c r="B638" s="100"/>
      <c r="C638" s="173" t="s">
        <v>927</v>
      </c>
      <c r="D638" s="173" t="s">
        <v>78</v>
      </c>
      <c r="E638" s="174" t="s">
        <v>928</v>
      </c>
      <c r="F638" s="175" t="s">
        <v>929</v>
      </c>
      <c r="G638" s="176" t="s">
        <v>279</v>
      </c>
      <c r="H638" s="177">
        <v>8</v>
      </c>
      <c r="I638" s="52"/>
      <c r="J638" s="178">
        <f>ROUND(I638*H638,2)</f>
        <v>0</v>
      </c>
      <c r="K638" s="51" t="s">
        <v>82</v>
      </c>
      <c r="L638" s="14"/>
      <c r="M638" s="53" t="s">
        <v>0</v>
      </c>
      <c r="N638" s="54" t="s">
        <v>15</v>
      </c>
      <c r="O638" s="18"/>
      <c r="P638" s="55">
        <f>O638*H638</f>
        <v>0</v>
      </c>
      <c r="Q638" s="55">
        <v>0</v>
      </c>
      <c r="R638" s="55">
        <f>Q638*H638</f>
        <v>0</v>
      </c>
      <c r="S638" s="55">
        <v>0</v>
      </c>
      <c r="T638" s="56">
        <f>S638*H638</f>
        <v>0</v>
      </c>
      <c r="AR638" s="13" t="s">
        <v>189</v>
      </c>
      <c r="AT638" s="13" t="s">
        <v>78</v>
      </c>
      <c r="AU638" s="13" t="s">
        <v>29</v>
      </c>
      <c r="AY638" s="13" t="s">
        <v>76</v>
      </c>
      <c r="BE638" s="57">
        <f>IF(N638="základní",J638,0)</f>
        <v>0</v>
      </c>
      <c r="BF638" s="57">
        <f>IF(N638="snížená",J638,0)</f>
        <v>0</v>
      </c>
      <c r="BG638" s="57">
        <f>IF(N638="zákl. přenesená",J638,0)</f>
        <v>0</v>
      </c>
      <c r="BH638" s="57">
        <f>IF(N638="sníž. přenesená",J638,0)</f>
        <v>0</v>
      </c>
      <c r="BI638" s="57">
        <f>IF(N638="nulová",J638,0)</f>
        <v>0</v>
      </c>
      <c r="BJ638" s="13" t="s">
        <v>28</v>
      </c>
      <c r="BK638" s="57">
        <f>ROUND(I638*H638,2)</f>
        <v>0</v>
      </c>
      <c r="BL638" s="13" t="s">
        <v>189</v>
      </c>
      <c r="BM638" s="13" t="s">
        <v>930</v>
      </c>
    </row>
    <row r="639" spans="1:47" s="1" customFormat="1" ht="12">
      <c r="A639" s="96"/>
      <c r="B639" s="100"/>
      <c r="C639" s="96"/>
      <c r="D639" s="179" t="s">
        <v>85</v>
      </c>
      <c r="E639" s="96"/>
      <c r="F639" s="180" t="s">
        <v>931</v>
      </c>
      <c r="G639" s="96"/>
      <c r="H639" s="96"/>
      <c r="I639" s="26"/>
      <c r="J639" s="96"/>
      <c r="L639" s="14"/>
      <c r="M639" s="58"/>
      <c r="N639" s="18"/>
      <c r="O639" s="18"/>
      <c r="P639" s="18"/>
      <c r="Q639" s="18"/>
      <c r="R639" s="18"/>
      <c r="S639" s="18"/>
      <c r="T639" s="19"/>
      <c r="AT639" s="13" t="s">
        <v>85</v>
      </c>
      <c r="AU639" s="13" t="s">
        <v>29</v>
      </c>
    </row>
    <row r="640" spans="1:65" s="1" customFormat="1" ht="16.5" customHeight="1">
      <c r="A640" s="96"/>
      <c r="B640" s="100"/>
      <c r="C640" s="196" t="s">
        <v>932</v>
      </c>
      <c r="D640" s="196" t="s">
        <v>305</v>
      </c>
      <c r="E640" s="197" t="s">
        <v>933</v>
      </c>
      <c r="F640" s="198" t="s">
        <v>934</v>
      </c>
      <c r="G640" s="199" t="s">
        <v>279</v>
      </c>
      <c r="H640" s="200">
        <v>8</v>
      </c>
      <c r="I640" s="81"/>
      <c r="J640" s="201">
        <f>ROUND(I640*H640,2)</f>
        <v>0</v>
      </c>
      <c r="K640" s="80" t="s">
        <v>82</v>
      </c>
      <c r="L640" s="82"/>
      <c r="M640" s="83" t="s">
        <v>0</v>
      </c>
      <c r="N640" s="84" t="s">
        <v>15</v>
      </c>
      <c r="O640" s="18"/>
      <c r="P640" s="55">
        <f>O640*H640</f>
        <v>0</v>
      </c>
      <c r="Q640" s="55">
        <v>0.00012</v>
      </c>
      <c r="R640" s="55">
        <f>Q640*H640</f>
        <v>0.00096</v>
      </c>
      <c r="S640" s="55">
        <v>0</v>
      </c>
      <c r="T640" s="56">
        <f>S640*H640</f>
        <v>0</v>
      </c>
      <c r="AR640" s="13" t="s">
        <v>909</v>
      </c>
      <c r="AT640" s="13" t="s">
        <v>305</v>
      </c>
      <c r="AU640" s="13" t="s">
        <v>29</v>
      </c>
      <c r="AY640" s="13" t="s">
        <v>76</v>
      </c>
      <c r="BE640" s="57">
        <f>IF(N640="základní",J640,0)</f>
        <v>0</v>
      </c>
      <c r="BF640" s="57">
        <f>IF(N640="snížená",J640,0)</f>
        <v>0</v>
      </c>
      <c r="BG640" s="57">
        <f>IF(N640="zákl. přenesená",J640,0)</f>
        <v>0</v>
      </c>
      <c r="BH640" s="57">
        <f>IF(N640="sníž. přenesená",J640,0)</f>
        <v>0</v>
      </c>
      <c r="BI640" s="57">
        <f>IF(N640="nulová",J640,0)</f>
        <v>0</v>
      </c>
      <c r="BJ640" s="13" t="s">
        <v>28</v>
      </c>
      <c r="BK640" s="57">
        <f>ROUND(I640*H640,2)</f>
        <v>0</v>
      </c>
      <c r="BL640" s="13" t="s">
        <v>909</v>
      </c>
      <c r="BM640" s="13" t="s">
        <v>935</v>
      </c>
    </row>
    <row r="641" spans="1:47" s="1" customFormat="1" ht="12">
      <c r="A641" s="96"/>
      <c r="B641" s="100"/>
      <c r="C641" s="96"/>
      <c r="D641" s="179" t="s">
        <v>85</v>
      </c>
      <c r="E641" s="96"/>
      <c r="F641" s="180" t="s">
        <v>936</v>
      </c>
      <c r="G641" s="96"/>
      <c r="H641" s="96"/>
      <c r="I641" s="26"/>
      <c r="J641" s="96"/>
      <c r="L641" s="14"/>
      <c r="M641" s="58"/>
      <c r="N641" s="18"/>
      <c r="O641" s="18"/>
      <c r="P641" s="18"/>
      <c r="Q641" s="18"/>
      <c r="R641" s="18"/>
      <c r="S641" s="18"/>
      <c r="T641" s="19"/>
      <c r="AT641" s="13" t="s">
        <v>85</v>
      </c>
      <c r="AU641" s="13" t="s">
        <v>29</v>
      </c>
    </row>
    <row r="642" spans="1:65" s="1" customFormat="1" ht="16.5" customHeight="1">
      <c r="A642" s="96"/>
      <c r="B642" s="100"/>
      <c r="C642" s="173" t="s">
        <v>937</v>
      </c>
      <c r="D642" s="173" t="s">
        <v>78</v>
      </c>
      <c r="E642" s="174" t="s">
        <v>938</v>
      </c>
      <c r="F642" s="175" t="s">
        <v>939</v>
      </c>
      <c r="G642" s="176" t="s">
        <v>160</v>
      </c>
      <c r="H642" s="177">
        <v>8.8</v>
      </c>
      <c r="I642" s="52"/>
      <c r="J642" s="178">
        <f>ROUND(I642*H642,2)</f>
        <v>0</v>
      </c>
      <c r="K642" s="51" t="s">
        <v>82</v>
      </c>
      <c r="L642" s="14"/>
      <c r="M642" s="53" t="s">
        <v>0</v>
      </c>
      <c r="N642" s="54" t="s">
        <v>15</v>
      </c>
      <c r="O642" s="18"/>
      <c r="P642" s="55">
        <f>O642*H642</f>
        <v>0</v>
      </c>
      <c r="Q642" s="55">
        <v>0</v>
      </c>
      <c r="R642" s="55">
        <f>Q642*H642</f>
        <v>0</v>
      </c>
      <c r="S642" s="55">
        <v>0</v>
      </c>
      <c r="T642" s="56">
        <f>S642*H642</f>
        <v>0</v>
      </c>
      <c r="AR642" s="13" t="s">
        <v>189</v>
      </c>
      <c r="AT642" s="13" t="s">
        <v>78</v>
      </c>
      <c r="AU642" s="13" t="s">
        <v>29</v>
      </c>
      <c r="AY642" s="13" t="s">
        <v>76</v>
      </c>
      <c r="BE642" s="57">
        <f>IF(N642="základní",J642,0)</f>
        <v>0</v>
      </c>
      <c r="BF642" s="57">
        <f>IF(N642="snížená",J642,0)</f>
        <v>0</v>
      </c>
      <c r="BG642" s="57">
        <f>IF(N642="zákl. přenesená",J642,0)</f>
        <v>0</v>
      </c>
      <c r="BH642" s="57">
        <f>IF(N642="sníž. přenesená",J642,0)</f>
        <v>0</v>
      </c>
      <c r="BI642" s="57">
        <f>IF(N642="nulová",J642,0)</f>
        <v>0</v>
      </c>
      <c r="BJ642" s="13" t="s">
        <v>28</v>
      </c>
      <c r="BK642" s="57">
        <f>ROUND(I642*H642,2)</f>
        <v>0</v>
      </c>
      <c r="BL642" s="13" t="s">
        <v>189</v>
      </c>
      <c r="BM642" s="13" t="s">
        <v>940</v>
      </c>
    </row>
    <row r="643" spans="1:47" s="1" customFormat="1" ht="12">
      <c r="A643" s="96"/>
      <c r="B643" s="100"/>
      <c r="C643" s="96"/>
      <c r="D643" s="179" t="s">
        <v>85</v>
      </c>
      <c r="E643" s="96"/>
      <c r="F643" s="180" t="s">
        <v>941</v>
      </c>
      <c r="G643" s="96"/>
      <c r="H643" s="96"/>
      <c r="I643" s="26"/>
      <c r="J643" s="96"/>
      <c r="L643" s="14"/>
      <c r="M643" s="58"/>
      <c r="N643" s="18"/>
      <c r="O643" s="18"/>
      <c r="P643" s="18"/>
      <c r="Q643" s="18"/>
      <c r="R643" s="18"/>
      <c r="S643" s="18"/>
      <c r="T643" s="19"/>
      <c r="AT643" s="13" t="s">
        <v>85</v>
      </c>
      <c r="AU643" s="13" t="s">
        <v>29</v>
      </c>
    </row>
    <row r="644" spans="1:51" s="10" customFormat="1" ht="12">
      <c r="A644" s="181"/>
      <c r="B644" s="182"/>
      <c r="C644" s="181"/>
      <c r="D644" s="179" t="s">
        <v>87</v>
      </c>
      <c r="E644" s="183" t="s">
        <v>0</v>
      </c>
      <c r="F644" s="184" t="s">
        <v>942</v>
      </c>
      <c r="G644" s="181"/>
      <c r="H644" s="185">
        <v>8.8</v>
      </c>
      <c r="I644" s="61"/>
      <c r="J644" s="181"/>
      <c r="L644" s="59"/>
      <c r="M644" s="62"/>
      <c r="N644" s="63"/>
      <c r="O644" s="63"/>
      <c r="P644" s="63"/>
      <c r="Q644" s="63"/>
      <c r="R644" s="63"/>
      <c r="S644" s="63"/>
      <c r="T644" s="64"/>
      <c r="AT644" s="60" t="s">
        <v>87</v>
      </c>
      <c r="AU644" s="60" t="s">
        <v>29</v>
      </c>
      <c r="AV644" s="10" t="s">
        <v>29</v>
      </c>
      <c r="AW644" s="10" t="s">
        <v>12</v>
      </c>
      <c r="AX644" s="10" t="s">
        <v>28</v>
      </c>
      <c r="AY644" s="60" t="s">
        <v>76</v>
      </c>
    </row>
    <row r="645" spans="1:65" s="1" customFormat="1" ht="16.5" customHeight="1">
      <c r="A645" s="96"/>
      <c r="B645" s="100"/>
      <c r="C645" s="196" t="s">
        <v>943</v>
      </c>
      <c r="D645" s="196" t="s">
        <v>305</v>
      </c>
      <c r="E645" s="197" t="s">
        <v>944</v>
      </c>
      <c r="F645" s="198" t="s">
        <v>945</v>
      </c>
      <c r="G645" s="199" t="s">
        <v>160</v>
      </c>
      <c r="H645" s="200">
        <v>8.8</v>
      </c>
      <c r="I645" s="81"/>
      <c r="J645" s="201">
        <f>ROUND(I645*H645,2)</f>
        <v>0</v>
      </c>
      <c r="K645" s="80" t="s">
        <v>82</v>
      </c>
      <c r="L645" s="82"/>
      <c r="M645" s="83" t="s">
        <v>0</v>
      </c>
      <c r="N645" s="84" t="s">
        <v>15</v>
      </c>
      <c r="O645" s="18"/>
      <c r="P645" s="55">
        <f>O645*H645</f>
        <v>0</v>
      </c>
      <c r="Q645" s="55">
        <v>0.0017</v>
      </c>
      <c r="R645" s="55">
        <f>Q645*H645</f>
        <v>0.014960000000000001</v>
      </c>
      <c r="S645" s="55">
        <v>0</v>
      </c>
      <c r="T645" s="56">
        <f>S645*H645</f>
        <v>0</v>
      </c>
      <c r="AR645" s="13" t="s">
        <v>289</v>
      </c>
      <c r="AT645" s="13" t="s">
        <v>305</v>
      </c>
      <c r="AU645" s="13" t="s">
        <v>29</v>
      </c>
      <c r="AY645" s="13" t="s">
        <v>76</v>
      </c>
      <c r="BE645" s="57">
        <f>IF(N645="základní",J645,0)</f>
        <v>0</v>
      </c>
      <c r="BF645" s="57">
        <f>IF(N645="snížená",J645,0)</f>
        <v>0</v>
      </c>
      <c r="BG645" s="57">
        <f>IF(N645="zákl. přenesená",J645,0)</f>
        <v>0</v>
      </c>
      <c r="BH645" s="57">
        <f>IF(N645="sníž. přenesená",J645,0)</f>
        <v>0</v>
      </c>
      <c r="BI645" s="57">
        <f>IF(N645="nulová",J645,0)</f>
        <v>0</v>
      </c>
      <c r="BJ645" s="13" t="s">
        <v>28</v>
      </c>
      <c r="BK645" s="57">
        <f>ROUND(I645*H645,2)</f>
        <v>0</v>
      </c>
      <c r="BL645" s="13" t="s">
        <v>189</v>
      </c>
      <c r="BM645" s="13" t="s">
        <v>946</v>
      </c>
    </row>
    <row r="646" spans="1:47" s="1" customFormat="1" ht="12">
      <c r="A646" s="96"/>
      <c r="B646" s="100"/>
      <c r="C646" s="96"/>
      <c r="D646" s="179" t="s">
        <v>85</v>
      </c>
      <c r="E646" s="96"/>
      <c r="F646" s="180" t="s">
        <v>945</v>
      </c>
      <c r="G646" s="96"/>
      <c r="H646" s="96"/>
      <c r="I646" s="26"/>
      <c r="J646" s="96"/>
      <c r="L646" s="14"/>
      <c r="M646" s="58"/>
      <c r="N646" s="18"/>
      <c r="O646" s="18"/>
      <c r="P646" s="18"/>
      <c r="Q646" s="18"/>
      <c r="R646" s="18"/>
      <c r="S646" s="18"/>
      <c r="T646" s="19"/>
      <c r="AT646" s="13" t="s">
        <v>85</v>
      </c>
      <c r="AU646" s="13" t="s">
        <v>29</v>
      </c>
    </row>
    <row r="647" spans="1:65" s="1" customFormat="1" ht="16.5" customHeight="1">
      <c r="A647" s="96"/>
      <c r="B647" s="100"/>
      <c r="C647" s="173" t="s">
        <v>947</v>
      </c>
      <c r="D647" s="173" t="s">
        <v>78</v>
      </c>
      <c r="E647" s="174" t="s">
        <v>948</v>
      </c>
      <c r="F647" s="175" t="s">
        <v>949</v>
      </c>
      <c r="G647" s="176" t="s">
        <v>279</v>
      </c>
      <c r="H647" s="177">
        <v>6</v>
      </c>
      <c r="I647" s="52"/>
      <c r="J647" s="178">
        <f>ROUND(I647*H647,2)</f>
        <v>0</v>
      </c>
      <c r="K647" s="51" t="s">
        <v>82</v>
      </c>
      <c r="L647" s="14"/>
      <c r="M647" s="53" t="s">
        <v>0</v>
      </c>
      <c r="N647" s="54" t="s">
        <v>15</v>
      </c>
      <c r="O647" s="18"/>
      <c r="P647" s="55">
        <f>O647*H647</f>
        <v>0</v>
      </c>
      <c r="Q647" s="55">
        <v>0</v>
      </c>
      <c r="R647" s="55">
        <f>Q647*H647</f>
        <v>0</v>
      </c>
      <c r="S647" s="55">
        <v>0</v>
      </c>
      <c r="T647" s="56">
        <f>S647*H647</f>
        <v>0</v>
      </c>
      <c r="AR647" s="13" t="s">
        <v>189</v>
      </c>
      <c r="AT647" s="13" t="s">
        <v>78</v>
      </c>
      <c r="AU647" s="13" t="s">
        <v>29</v>
      </c>
      <c r="AY647" s="13" t="s">
        <v>76</v>
      </c>
      <c r="BE647" s="57">
        <f>IF(N647="základní",J647,0)</f>
        <v>0</v>
      </c>
      <c r="BF647" s="57">
        <f>IF(N647="snížená",J647,0)</f>
        <v>0</v>
      </c>
      <c r="BG647" s="57">
        <f>IF(N647="zákl. přenesená",J647,0)</f>
        <v>0</v>
      </c>
      <c r="BH647" s="57">
        <f>IF(N647="sníž. přenesená",J647,0)</f>
        <v>0</v>
      </c>
      <c r="BI647" s="57">
        <f>IF(N647="nulová",J647,0)</f>
        <v>0</v>
      </c>
      <c r="BJ647" s="13" t="s">
        <v>28</v>
      </c>
      <c r="BK647" s="57">
        <f>ROUND(I647*H647,2)</f>
        <v>0</v>
      </c>
      <c r="BL647" s="13" t="s">
        <v>189</v>
      </c>
      <c r="BM647" s="13" t="s">
        <v>950</v>
      </c>
    </row>
    <row r="648" spans="1:47" s="1" customFormat="1" ht="12">
      <c r="A648" s="96"/>
      <c r="B648" s="100"/>
      <c r="C648" s="96"/>
      <c r="D648" s="179" t="s">
        <v>85</v>
      </c>
      <c r="E648" s="96"/>
      <c r="F648" s="180" t="s">
        <v>951</v>
      </c>
      <c r="G648" s="96"/>
      <c r="H648" s="96"/>
      <c r="I648" s="26"/>
      <c r="J648" s="96"/>
      <c r="L648" s="14"/>
      <c r="M648" s="58"/>
      <c r="N648" s="18"/>
      <c r="O648" s="18"/>
      <c r="P648" s="18"/>
      <c r="Q648" s="18"/>
      <c r="R648" s="18"/>
      <c r="S648" s="18"/>
      <c r="T648" s="19"/>
      <c r="AT648" s="13" t="s">
        <v>85</v>
      </c>
      <c r="AU648" s="13" t="s">
        <v>29</v>
      </c>
    </row>
    <row r="649" spans="1:51" s="10" customFormat="1" ht="12">
      <c r="A649" s="181"/>
      <c r="B649" s="182"/>
      <c r="C649" s="181"/>
      <c r="D649" s="179" t="s">
        <v>87</v>
      </c>
      <c r="E649" s="183" t="s">
        <v>0</v>
      </c>
      <c r="F649" s="184" t="s">
        <v>125</v>
      </c>
      <c r="G649" s="181"/>
      <c r="H649" s="185">
        <v>6</v>
      </c>
      <c r="I649" s="61"/>
      <c r="J649" s="181"/>
      <c r="L649" s="59"/>
      <c r="M649" s="62"/>
      <c r="N649" s="63"/>
      <c r="O649" s="63"/>
      <c r="P649" s="63"/>
      <c r="Q649" s="63"/>
      <c r="R649" s="63"/>
      <c r="S649" s="63"/>
      <c r="T649" s="64"/>
      <c r="AT649" s="60" t="s">
        <v>87</v>
      </c>
      <c r="AU649" s="60" t="s">
        <v>29</v>
      </c>
      <c r="AV649" s="10" t="s">
        <v>29</v>
      </c>
      <c r="AW649" s="10" t="s">
        <v>12</v>
      </c>
      <c r="AX649" s="10" t="s">
        <v>28</v>
      </c>
      <c r="AY649" s="60" t="s">
        <v>76</v>
      </c>
    </row>
    <row r="650" spans="1:65" s="1" customFormat="1" ht="16.5" customHeight="1">
      <c r="A650" s="96"/>
      <c r="B650" s="100"/>
      <c r="C650" s="196" t="s">
        <v>952</v>
      </c>
      <c r="D650" s="196" t="s">
        <v>305</v>
      </c>
      <c r="E650" s="197" t="s">
        <v>953</v>
      </c>
      <c r="F650" s="198" t="s">
        <v>954</v>
      </c>
      <c r="G650" s="199" t="s">
        <v>279</v>
      </c>
      <c r="H650" s="200">
        <v>6</v>
      </c>
      <c r="I650" s="81"/>
      <c r="J650" s="201">
        <f>ROUND(I650*H650,2)</f>
        <v>0</v>
      </c>
      <c r="K650" s="80" t="s">
        <v>82</v>
      </c>
      <c r="L650" s="82"/>
      <c r="M650" s="83" t="s">
        <v>0</v>
      </c>
      <c r="N650" s="84" t="s">
        <v>15</v>
      </c>
      <c r="O650" s="18"/>
      <c r="P650" s="55">
        <f>O650*H650</f>
        <v>0</v>
      </c>
      <c r="Q650" s="55">
        <v>0.0003</v>
      </c>
      <c r="R650" s="55">
        <f>Q650*H650</f>
        <v>0.0018</v>
      </c>
      <c r="S650" s="55">
        <v>0</v>
      </c>
      <c r="T650" s="56">
        <f>S650*H650</f>
        <v>0</v>
      </c>
      <c r="AR650" s="13" t="s">
        <v>289</v>
      </c>
      <c r="AT650" s="13" t="s">
        <v>305</v>
      </c>
      <c r="AU650" s="13" t="s">
        <v>29</v>
      </c>
      <c r="AY650" s="13" t="s">
        <v>76</v>
      </c>
      <c r="BE650" s="57">
        <f>IF(N650="základní",J650,0)</f>
        <v>0</v>
      </c>
      <c r="BF650" s="57">
        <f>IF(N650="snížená",J650,0)</f>
        <v>0</v>
      </c>
      <c r="BG650" s="57">
        <f>IF(N650="zákl. přenesená",J650,0)</f>
        <v>0</v>
      </c>
      <c r="BH650" s="57">
        <f>IF(N650="sníž. přenesená",J650,0)</f>
        <v>0</v>
      </c>
      <c r="BI650" s="57">
        <f>IF(N650="nulová",J650,0)</f>
        <v>0</v>
      </c>
      <c r="BJ650" s="13" t="s">
        <v>28</v>
      </c>
      <c r="BK650" s="57">
        <f>ROUND(I650*H650,2)</f>
        <v>0</v>
      </c>
      <c r="BL650" s="13" t="s">
        <v>189</v>
      </c>
      <c r="BM650" s="13" t="s">
        <v>955</v>
      </c>
    </row>
    <row r="651" spans="1:47" s="1" customFormat="1" ht="12">
      <c r="A651" s="96"/>
      <c r="B651" s="100"/>
      <c r="C651" s="96"/>
      <c r="D651" s="179" t="s">
        <v>85</v>
      </c>
      <c r="E651" s="96"/>
      <c r="F651" s="180" t="s">
        <v>954</v>
      </c>
      <c r="G651" s="96"/>
      <c r="H651" s="96"/>
      <c r="I651" s="26"/>
      <c r="J651" s="96"/>
      <c r="L651" s="14"/>
      <c r="M651" s="58"/>
      <c r="N651" s="18"/>
      <c r="O651" s="18"/>
      <c r="P651" s="18"/>
      <c r="Q651" s="18"/>
      <c r="R651" s="18"/>
      <c r="S651" s="18"/>
      <c r="T651" s="19"/>
      <c r="AT651" s="13" t="s">
        <v>85</v>
      </c>
      <c r="AU651" s="13" t="s">
        <v>29</v>
      </c>
    </row>
    <row r="652" spans="1:65" s="1" customFormat="1" ht="16.5" customHeight="1">
      <c r="A652" s="96"/>
      <c r="B652" s="100"/>
      <c r="C652" s="196" t="s">
        <v>956</v>
      </c>
      <c r="D652" s="196" t="s">
        <v>305</v>
      </c>
      <c r="E652" s="197" t="s">
        <v>957</v>
      </c>
      <c r="F652" s="198" t="s">
        <v>958</v>
      </c>
      <c r="G652" s="199" t="s">
        <v>279</v>
      </c>
      <c r="H652" s="200">
        <v>2</v>
      </c>
      <c r="I652" s="81"/>
      <c r="J652" s="201">
        <f>ROUND(I652*H652,2)</f>
        <v>0</v>
      </c>
      <c r="K652" s="80" t="s">
        <v>82</v>
      </c>
      <c r="L652" s="82"/>
      <c r="M652" s="83" t="s">
        <v>0</v>
      </c>
      <c r="N652" s="84" t="s">
        <v>15</v>
      </c>
      <c r="O652" s="18"/>
      <c r="P652" s="55">
        <f>O652*H652</f>
        <v>0</v>
      </c>
      <c r="Q652" s="55">
        <v>0.00065</v>
      </c>
      <c r="R652" s="55">
        <f>Q652*H652</f>
        <v>0.0013</v>
      </c>
      <c r="S652" s="55">
        <v>0</v>
      </c>
      <c r="T652" s="56">
        <f>S652*H652</f>
        <v>0</v>
      </c>
      <c r="AR652" s="13" t="s">
        <v>909</v>
      </c>
      <c r="AT652" s="13" t="s">
        <v>305</v>
      </c>
      <c r="AU652" s="13" t="s">
        <v>29</v>
      </c>
      <c r="AY652" s="13" t="s">
        <v>76</v>
      </c>
      <c r="BE652" s="57">
        <f>IF(N652="základní",J652,0)</f>
        <v>0</v>
      </c>
      <c r="BF652" s="57">
        <f>IF(N652="snížená",J652,0)</f>
        <v>0</v>
      </c>
      <c r="BG652" s="57">
        <f>IF(N652="zákl. přenesená",J652,0)</f>
        <v>0</v>
      </c>
      <c r="BH652" s="57">
        <f>IF(N652="sníž. přenesená",J652,0)</f>
        <v>0</v>
      </c>
      <c r="BI652" s="57">
        <f>IF(N652="nulová",J652,0)</f>
        <v>0</v>
      </c>
      <c r="BJ652" s="13" t="s">
        <v>28</v>
      </c>
      <c r="BK652" s="57">
        <f>ROUND(I652*H652,2)</f>
        <v>0</v>
      </c>
      <c r="BL652" s="13" t="s">
        <v>909</v>
      </c>
      <c r="BM652" s="13" t="s">
        <v>959</v>
      </c>
    </row>
    <row r="653" spans="1:47" s="1" customFormat="1" ht="12">
      <c r="A653" s="96"/>
      <c r="B653" s="100"/>
      <c r="C653" s="96"/>
      <c r="D653" s="179" t="s">
        <v>85</v>
      </c>
      <c r="E653" s="96"/>
      <c r="F653" s="180" t="s">
        <v>960</v>
      </c>
      <c r="G653" s="96"/>
      <c r="H653" s="96"/>
      <c r="I653" s="26"/>
      <c r="J653" s="96"/>
      <c r="L653" s="14"/>
      <c r="M653" s="58"/>
      <c r="N653" s="18"/>
      <c r="O653" s="18"/>
      <c r="P653" s="18"/>
      <c r="Q653" s="18"/>
      <c r="R653" s="18"/>
      <c r="S653" s="18"/>
      <c r="T653" s="19"/>
      <c r="AT653" s="13" t="s">
        <v>85</v>
      </c>
      <c r="AU653" s="13" t="s">
        <v>29</v>
      </c>
    </row>
    <row r="654" spans="1:65" s="1" customFormat="1" ht="16.5" customHeight="1">
      <c r="A654" s="96"/>
      <c r="B654" s="100"/>
      <c r="C654" s="173" t="s">
        <v>961</v>
      </c>
      <c r="D654" s="173" t="s">
        <v>78</v>
      </c>
      <c r="E654" s="174" t="s">
        <v>962</v>
      </c>
      <c r="F654" s="175" t="s">
        <v>963</v>
      </c>
      <c r="G654" s="176" t="s">
        <v>279</v>
      </c>
      <c r="H654" s="177">
        <v>8</v>
      </c>
      <c r="I654" s="52"/>
      <c r="J654" s="178">
        <f>ROUND(I654*H654,2)</f>
        <v>0</v>
      </c>
      <c r="K654" s="51" t="s">
        <v>82</v>
      </c>
      <c r="L654" s="14"/>
      <c r="M654" s="53" t="s">
        <v>0</v>
      </c>
      <c r="N654" s="54" t="s">
        <v>15</v>
      </c>
      <c r="O654" s="18"/>
      <c r="P654" s="55">
        <f>O654*H654</f>
        <v>0</v>
      </c>
      <c r="Q654" s="55">
        <v>0.00058</v>
      </c>
      <c r="R654" s="55">
        <f>Q654*H654</f>
        <v>0.00464</v>
      </c>
      <c r="S654" s="55">
        <v>0</v>
      </c>
      <c r="T654" s="56">
        <f>S654*H654</f>
        <v>0</v>
      </c>
      <c r="AR654" s="13" t="s">
        <v>189</v>
      </c>
      <c r="AT654" s="13" t="s">
        <v>78</v>
      </c>
      <c r="AU654" s="13" t="s">
        <v>29</v>
      </c>
      <c r="AY654" s="13" t="s">
        <v>76</v>
      </c>
      <c r="BE654" s="57">
        <f>IF(N654="základní",J654,0)</f>
        <v>0</v>
      </c>
      <c r="BF654" s="57">
        <f>IF(N654="snížená",J654,0)</f>
        <v>0</v>
      </c>
      <c r="BG654" s="57">
        <f>IF(N654="zákl. přenesená",J654,0)</f>
        <v>0</v>
      </c>
      <c r="BH654" s="57">
        <f>IF(N654="sníž. přenesená",J654,0)</f>
        <v>0</v>
      </c>
      <c r="BI654" s="57">
        <f>IF(N654="nulová",J654,0)</f>
        <v>0</v>
      </c>
      <c r="BJ654" s="13" t="s">
        <v>28</v>
      </c>
      <c r="BK654" s="57">
        <f>ROUND(I654*H654,2)</f>
        <v>0</v>
      </c>
      <c r="BL654" s="13" t="s">
        <v>189</v>
      </c>
      <c r="BM654" s="13" t="s">
        <v>964</v>
      </c>
    </row>
    <row r="655" spans="1:47" s="1" customFormat="1" ht="12">
      <c r="A655" s="96"/>
      <c r="B655" s="100"/>
      <c r="C655" s="96"/>
      <c r="D655" s="179" t="s">
        <v>85</v>
      </c>
      <c r="E655" s="96"/>
      <c r="F655" s="180" t="s">
        <v>963</v>
      </c>
      <c r="G655" s="96"/>
      <c r="H655" s="96"/>
      <c r="I655" s="26"/>
      <c r="J655" s="96"/>
      <c r="L655" s="14"/>
      <c r="M655" s="58"/>
      <c r="N655" s="18"/>
      <c r="O655" s="18"/>
      <c r="P655" s="18"/>
      <c r="Q655" s="18"/>
      <c r="R655" s="18"/>
      <c r="S655" s="18"/>
      <c r="T655" s="19"/>
      <c r="AT655" s="13" t="s">
        <v>85</v>
      </c>
      <c r="AU655" s="13" t="s">
        <v>29</v>
      </c>
    </row>
    <row r="656" spans="1:51" s="10" customFormat="1" ht="12">
      <c r="A656" s="181"/>
      <c r="B656" s="182"/>
      <c r="C656" s="181"/>
      <c r="D656" s="179" t="s">
        <v>87</v>
      </c>
      <c r="E656" s="183" t="s">
        <v>0</v>
      </c>
      <c r="F656" s="184" t="s">
        <v>965</v>
      </c>
      <c r="G656" s="181"/>
      <c r="H656" s="185">
        <v>8</v>
      </c>
      <c r="I656" s="61"/>
      <c r="J656" s="181"/>
      <c r="L656" s="59"/>
      <c r="M656" s="62"/>
      <c r="N656" s="63"/>
      <c r="O656" s="63"/>
      <c r="P656" s="63"/>
      <c r="Q656" s="63"/>
      <c r="R656" s="63"/>
      <c r="S656" s="63"/>
      <c r="T656" s="64"/>
      <c r="AT656" s="60" t="s">
        <v>87</v>
      </c>
      <c r="AU656" s="60" t="s">
        <v>29</v>
      </c>
      <c r="AV656" s="10" t="s">
        <v>29</v>
      </c>
      <c r="AW656" s="10" t="s">
        <v>12</v>
      </c>
      <c r="AX656" s="10" t="s">
        <v>28</v>
      </c>
      <c r="AY656" s="60" t="s">
        <v>76</v>
      </c>
    </row>
    <row r="657" spans="1:65" s="1" customFormat="1" ht="16.5" customHeight="1">
      <c r="A657" s="96"/>
      <c r="B657" s="100"/>
      <c r="C657" s="196" t="s">
        <v>966</v>
      </c>
      <c r="D657" s="196" t="s">
        <v>305</v>
      </c>
      <c r="E657" s="197" t="s">
        <v>967</v>
      </c>
      <c r="F657" s="198" t="s">
        <v>968</v>
      </c>
      <c r="G657" s="199" t="s">
        <v>279</v>
      </c>
      <c r="H657" s="200">
        <v>8</v>
      </c>
      <c r="I657" s="81"/>
      <c r="J657" s="201">
        <f>ROUND(I657*H657,2)</f>
        <v>0</v>
      </c>
      <c r="K657" s="80" t="s">
        <v>82</v>
      </c>
      <c r="L657" s="82"/>
      <c r="M657" s="83" t="s">
        <v>0</v>
      </c>
      <c r="N657" s="84" t="s">
        <v>15</v>
      </c>
      <c r="O657" s="18"/>
      <c r="P657" s="55">
        <f>O657*H657</f>
        <v>0</v>
      </c>
      <c r="Q657" s="55">
        <v>0.00105</v>
      </c>
      <c r="R657" s="55">
        <f>Q657*H657</f>
        <v>0.0084</v>
      </c>
      <c r="S657" s="55">
        <v>0</v>
      </c>
      <c r="T657" s="56">
        <f>S657*H657</f>
        <v>0</v>
      </c>
      <c r="AR657" s="13" t="s">
        <v>289</v>
      </c>
      <c r="AT657" s="13" t="s">
        <v>305</v>
      </c>
      <c r="AU657" s="13" t="s">
        <v>29</v>
      </c>
      <c r="AY657" s="13" t="s">
        <v>76</v>
      </c>
      <c r="BE657" s="57">
        <f>IF(N657="základní",J657,0)</f>
        <v>0</v>
      </c>
      <c r="BF657" s="57">
        <f>IF(N657="snížená",J657,0)</f>
        <v>0</v>
      </c>
      <c r="BG657" s="57">
        <f>IF(N657="zákl. přenesená",J657,0)</f>
        <v>0</v>
      </c>
      <c r="BH657" s="57">
        <f>IF(N657="sníž. přenesená",J657,0)</f>
        <v>0</v>
      </c>
      <c r="BI657" s="57">
        <f>IF(N657="nulová",J657,0)</f>
        <v>0</v>
      </c>
      <c r="BJ657" s="13" t="s">
        <v>28</v>
      </c>
      <c r="BK657" s="57">
        <f>ROUND(I657*H657,2)</f>
        <v>0</v>
      </c>
      <c r="BL657" s="13" t="s">
        <v>189</v>
      </c>
      <c r="BM657" s="13" t="s">
        <v>969</v>
      </c>
    </row>
    <row r="658" spans="1:47" s="1" customFormat="1" ht="12">
      <c r="A658" s="96"/>
      <c r="B658" s="100"/>
      <c r="C658" s="96"/>
      <c r="D658" s="179" t="s">
        <v>85</v>
      </c>
      <c r="E658" s="96"/>
      <c r="F658" s="180" t="s">
        <v>970</v>
      </c>
      <c r="G658" s="96"/>
      <c r="H658" s="96"/>
      <c r="I658" s="26"/>
      <c r="J658" s="96"/>
      <c r="L658" s="14"/>
      <c r="M658" s="58"/>
      <c r="N658" s="18"/>
      <c r="O658" s="18"/>
      <c r="P658" s="18"/>
      <c r="Q658" s="18"/>
      <c r="R658" s="18"/>
      <c r="S658" s="18"/>
      <c r="T658" s="19"/>
      <c r="AT658" s="13" t="s">
        <v>85</v>
      </c>
      <c r="AU658" s="13" t="s">
        <v>29</v>
      </c>
    </row>
    <row r="659" spans="1:65" s="1" customFormat="1" ht="16.5" customHeight="1">
      <c r="A659" s="96"/>
      <c r="B659" s="100"/>
      <c r="C659" s="173" t="s">
        <v>971</v>
      </c>
      <c r="D659" s="173" t="s">
        <v>78</v>
      </c>
      <c r="E659" s="174" t="s">
        <v>972</v>
      </c>
      <c r="F659" s="175" t="s">
        <v>973</v>
      </c>
      <c r="G659" s="176" t="s">
        <v>233</v>
      </c>
      <c r="H659" s="191"/>
      <c r="I659" s="52"/>
      <c r="J659" s="178">
        <f>ROUND(I659*H659,2)</f>
        <v>0</v>
      </c>
      <c r="K659" s="51" t="s">
        <v>82</v>
      </c>
      <c r="L659" s="14"/>
      <c r="M659" s="53" t="s">
        <v>0</v>
      </c>
      <c r="N659" s="54" t="s">
        <v>15</v>
      </c>
      <c r="O659" s="18"/>
      <c r="P659" s="55">
        <f>O659*H659</f>
        <v>0</v>
      </c>
      <c r="Q659" s="55">
        <v>0</v>
      </c>
      <c r="R659" s="55">
        <f>Q659*H659</f>
        <v>0</v>
      </c>
      <c r="S659" s="55">
        <v>0</v>
      </c>
      <c r="T659" s="56">
        <f>S659*H659</f>
        <v>0</v>
      </c>
      <c r="AR659" s="13" t="s">
        <v>189</v>
      </c>
      <c r="AT659" s="13" t="s">
        <v>78</v>
      </c>
      <c r="AU659" s="13" t="s">
        <v>29</v>
      </c>
      <c r="AY659" s="13" t="s">
        <v>76</v>
      </c>
      <c r="BE659" s="57">
        <f>IF(N659="základní",J659,0)</f>
        <v>0</v>
      </c>
      <c r="BF659" s="57">
        <f>IF(N659="snížená",J659,0)</f>
        <v>0</v>
      </c>
      <c r="BG659" s="57">
        <f>IF(N659="zákl. přenesená",J659,0)</f>
        <v>0</v>
      </c>
      <c r="BH659" s="57">
        <f>IF(N659="sníž. přenesená",J659,0)</f>
        <v>0</v>
      </c>
      <c r="BI659" s="57">
        <f>IF(N659="nulová",J659,0)</f>
        <v>0</v>
      </c>
      <c r="BJ659" s="13" t="s">
        <v>28</v>
      </c>
      <c r="BK659" s="57">
        <f>ROUND(I659*H659,2)</f>
        <v>0</v>
      </c>
      <c r="BL659" s="13" t="s">
        <v>189</v>
      </c>
      <c r="BM659" s="13" t="s">
        <v>974</v>
      </c>
    </row>
    <row r="660" spans="1:47" s="1" customFormat="1" ht="19.5">
      <c r="A660" s="96"/>
      <c r="B660" s="100"/>
      <c r="C660" s="96"/>
      <c r="D660" s="179" t="s">
        <v>85</v>
      </c>
      <c r="E660" s="96"/>
      <c r="F660" s="180" t="s">
        <v>975</v>
      </c>
      <c r="G660" s="96"/>
      <c r="H660" s="96"/>
      <c r="I660" s="26"/>
      <c r="J660" s="96"/>
      <c r="L660" s="14"/>
      <c r="M660" s="58"/>
      <c r="N660" s="18"/>
      <c r="O660" s="18"/>
      <c r="P660" s="18"/>
      <c r="Q660" s="18"/>
      <c r="R660" s="18"/>
      <c r="S660" s="18"/>
      <c r="T660" s="19"/>
      <c r="AT660" s="13" t="s">
        <v>85</v>
      </c>
      <c r="AU660" s="13" t="s">
        <v>29</v>
      </c>
    </row>
    <row r="661" spans="1:63" s="9" customFormat="1" ht="22.9" customHeight="1">
      <c r="A661" s="166"/>
      <c r="B661" s="167"/>
      <c r="C661" s="166"/>
      <c r="D661" s="168" t="s">
        <v>23</v>
      </c>
      <c r="E661" s="171" t="s">
        <v>976</v>
      </c>
      <c r="F661" s="171" t="s">
        <v>977</v>
      </c>
      <c r="G661" s="166"/>
      <c r="H661" s="166"/>
      <c r="I661" s="44"/>
      <c r="J661" s="172">
        <f>BK661</f>
        <v>0</v>
      </c>
      <c r="L661" s="42"/>
      <c r="M661" s="45"/>
      <c r="N661" s="46"/>
      <c r="O661" s="46"/>
      <c r="P661" s="47">
        <f>SUM(P662:P749)</f>
        <v>0</v>
      </c>
      <c r="Q661" s="46"/>
      <c r="R661" s="47">
        <f>SUM(R662:R749)</f>
        <v>2.24869724</v>
      </c>
      <c r="S661" s="46"/>
      <c r="T661" s="48">
        <f>SUM(T662:T749)</f>
        <v>0</v>
      </c>
      <c r="AR661" s="43" t="s">
        <v>29</v>
      </c>
      <c r="AT661" s="49" t="s">
        <v>23</v>
      </c>
      <c r="AU661" s="49" t="s">
        <v>28</v>
      </c>
      <c r="AY661" s="43" t="s">
        <v>76</v>
      </c>
      <c r="BK661" s="50">
        <f>SUM(BK662:BK749)</f>
        <v>0</v>
      </c>
    </row>
    <row r="662" spans="1:65" s="1" customFormat="1" ht="16.5" customHeight="1">
      <c r="A662" s="96"/>
      <c r="B662" s="100"/>
      <c r="C662" s="173" t="s">
        <v>978</v>
      </c>
      <c r="D662" s="173" t="s">
        <v>78</v>
      </c>
      <c r="E662" s="174" t="s">
        <v>979</v>
      </c>
      <c r="F662" s="175" t="s">
        <v>980</v>
      </c>
      <c r="G662" s="176" t="s">
        <v>160</v>
      </c>
      <c r="H662" s="177">
        <v>17.2</v>
      </c>
      <c r="I662" s="52"/>
      <c r="J662" s="178">
        <f>ROUND(I662*H662,2)</f>
        <v>0</v>
      </c>
      <c r="K662" s="51" t="s">
        <v>82</v>
      </c>
      <c r="L662" s="14"/>
      <c r="M662" s="53" t="s">
        <v>0</v>
      </c>
      <c r="N662" s="54" t="s">
        <v>15</v>
      </c>
      <c r="O662" s="18"/>
      <c r="P662" s="55">
        <f>O662*H662</f>
        <v>0</v>
      </c>
      <c r="Q662" s="55">
        <v>0</v>
      </c>
      <c r="R662" s="55">
        <f>Q662*H662</f>
        <v>0</v>
      </c>
      <c r="S662" s="55">
        <v>0</v>
      </c>
      <c r="T662" s="56">
        <f>S662*H662</f>
        <v>0</v>
      </c>
      <c r="AR662" s="13" t="s">
        <v>189</v>
      </c>
      <c r="AT662" s="13" t="s">
        <v>78</v>
      </c>
      <c r="AU662" s="13" t="s">
        <v>29</v>
      </c>
      <c r="AY662" s="13" t="s">
        <v>76</v>
      </c>
      <c r="BE662" s="57">
        <f>IF(N662="základní",J662,0)</f>
        <v>0</v>
      </c>
      <c r="BF662" s="57">
        <f>IF(N662="snížená",J662,0)</f>
        <v>0</v>
      </c>
      <c r="BG662" s="57">
        <f>IF(N662="zákl. přenesená",J662,0)</f>
        <v>0</v>
      </c>
      <c r="BH662" s="57">
        <f>IF(N662="sníž. přenesená",J662,0)</f>
        <v>0</v>
      </c>
      <c r="BI662" s="57">
        <f>IF(N662="nulová",J662,0)</f>
        <v>0</v>
      </c>
      <c r="BJ662" s="13" t="s">
        <v>28</v>
      </c>
      <c r="BK662" s="57">
        <f>ROUND(I662*H662,2)</f>
        <v>0</v>
      </c>
      <c r="BL662" s="13" t="s">
        <v>189</v>
      </c>
      <c r="BM662" s="13" t="s">
        <v>981</v>
      </c>
    </row>
    <row r="663" spans="1:47" s="1" customFormat="1" ht="12">
      <c r="A663" s="96"/>
      <c r="B663" s="100"/>
      <c r="C663" s="96"/>
      <c r="D663" s="179" t="s">
        <v>85</v>
      </c>
      <c r="E663" s="96"/>
      <c r="F663" s="180" t="s">
        <v>982</v>
      </c>
      <c r="G663" s="96"/>
      <c r="H663" s="96"/>
      <c r="I663" s="26"/>
      <c r="J663" s="96"/>
      <c r="L663" s="14"/>
      <c r="M663" s="58"/>
      <c r="N663" s="18"/>
      <c r="O663" s="18"/>
      <c r="P663" s="18"/>
      <c r="Q663" s="18"/>
      <c r="R663" s="18"/>
      <c r="S663" s="18"/>
      <c r="T663" s="19"/>
      <c r="AT663" s="13" t="s">
        <v>85</v>
      </c>
      <c r="AU663" s="13" t="s">
        <v>29</v>
      </c>
    </row>
    <row r="664" spans="1:51" s="10" customFormat="1" ht="12">
      <c r="A664" s="181"/>
      <c r="B664" s="182"/>
      <c r="C664" s="181"/>
      <c r="D664" s="179" t="s">
        <v>87</v>
      </c>
      <c r="E664" s="183" t="s">
        <v>0</v>
      </c>
      <c r="F664" s="184" t="s">
        <v>983</v>
      </c>
      <c r="G664" s="181"/>
      <c r="H664" s="185">
        <v>17.2</v>
      </c>
      <c r="I664" s="61"/>
      <c r="J664" s="181"/>
      <c r="L664" s="59"/>
      <c r="M664" s="62"/>
      <c r="N664" s="63"/>
      <c r="O664" s="63"/>
      <c r="P664" s="63"/>
      <c r="Q664" s="63"/>
      <c r="R664" s="63"/>
      <c r="S664" s="63"/>
      <c r="T664" s="64"/>
      <c r="AT664" s="60" t="s">
        <v>87</v>
      </c>
      <c r="AU664" s="60" t="s">
        <v>29</v>
      </c>
      <c r="AV664" s="10" t="s">
        <v>29</v>
      </c>
      <c r="AW664" s="10" t="s">
        <v>12</v>
      </c>
      <c r="AX664" s="10" t="s">
        <v>28</v>
      </c>
      <c r="AY664" s="60" t="s">
        <v>76</v>
      </c>
    </row>
    <row r="665" spans="1:65" s="1" customFormat="1" ht="16.5" customHeight="1">
      <c r="A665" s="96"/>
      <c r="B665" s="100"/>
      <c r="C665" s="173" t="s">
        <v>984</v>
      </c>
      <c r="D665" s="173" t="s">
        <v>78</v>
      </c>
      <c r="E665" s="174" t="s">
        <v>985</v>
      </c>
      <c r="F665" s="175" t="s">
        <v>986</v>
      </c>
      <c r="G665" s="176" t="s">
        <v>81</v>
      </c>
      <c r="H665" s="177">
        <v>5.1</v>
      </c>
      <c r="I665" s="52"/>
      <c r="J665" s="178">
        <f>ROUND(I665*H665,2)</f>
        <v>0</v>
      </c>
      <c r="K665" s="51" t="s">
        <v>82</v>
      </c>
      <c r="L665" s="14"/>
      <c r="M665" s="53" t="s">
        <v>0</v>
      </c>
      <c r="N665" s="54" t="s">
        <v>15</v>
      </c>
      <c r="O665" s="18"/>
      <c r="P665" s="55">
        <f>O665*H665</f>
        <v>0</v>
      </c>
      <c r="Q665" s="55">
        <v>0</v>
      </c>
      <c r="R665" s="55">
        <f>Q665*H665</f>
        <v>0</v>
      </c>
      <c r="S665" s="55">
        <v>0</v>
      </c>
      <c r="T665" s="56">
        <f>S665*H665</f>
        <v>0</v>
      </c>
      <c r="AR665" s="13" t="s">
        <v>189</v>
      </c>
      <c r="AT665" s="13" t="s">
        <v>78</v>
      </c>
      <c r="AU665" s="13" t="s">
        <v>29</v>
      </c>
      <c r="AY665" s="13" t="s">
        <v>76</v>
      </c>
      <c r="BE665" s="57">
        <f>IF(N665="základní",J665,0)</f>
        <v>0</v>
      </c>
      <c r="BF665" s="57">
        <f>IF(N665="snížená",J665,0)</f>
        <v>0</v>
      </c>
      <c r="BG665" s="57">
        <f>IF(N665="zákl. přenesená",J665,0)</f>
        <v>0</v>
      </c>
      <c r="BH665" s="57">
        <f>IF(N665="sníž. přenesená",J665,0)</f>
        <v>0</v>
      </c>
      <c r="BI665" s="57">
        <f>IF(N665="nulová",J665,0)</f>
        <v>0</v>
      </c>
      <c r="BJ665" s="13" t="s">
        <v>28</v>
      </c>
      <c r="BK665" s="57">
        <f>ROUND(I665*H665,2)</f>
        <v>0</v>
      </c>
      <c r="BL665" s="13" t="s">
        <v>189</v>
      </c>
      <c r="BM665" s="13" t="s">
        <v>987</v>
      </c>
    </row>
    <row r="666" spans="1:47" s="1" customFormat="1" ht="12">
      <c r="A666" s="96"/>
      <c r="B666" s="100"/>
      <c r="C666" s="96"/>
      <c r="D666" s="179" t="s">
        <v>85</v>
      </c>
      <c r="E666" s="96"/>
      <c r="F666" s="180" t="s">
        <v>988</v>
      </c>
      <c r="G666" s="96"/>
      <c r="H666" s="96"/>
      <c r="I666" s="26"/>
      <c r="J666" s="96"/>
      <c r="L666" s="14"/>
      <c r="M666" s="58"/>
      <c r="N666" s="18"/>
      <c r="O666" s="18"/>
      <c r="P666" s="18"/>
      <c r="Q666" s="18"/>
      <c r="R666" s="18"/>
      <c r="S666" s="18"/>
      <c r="T666" s="19"/>
      <c r="AT666" s="13" t="s">
        <v>85</v>
      </c>
      <c r="AU666" s="13" t="s">
        <v>29</v>
      </c>
    </row>
    <row r="667" spans="1:51" s="10" customFormat="1" ht="12">
      <c r="A667" s="181"/>
      <c r="B667" s="182"/>
      <c r="C667" s="181"/>
      <c r="D667" s="179" t="s">
        <v>87</v>
      </c>
      <c r="E667" s="183" t="s">
        <v>0</v>
      </c>
      <c r="F667" s="184" t="s">
        <v>989</v>
      </c>
      <c r="G667" s="181"/>
      <c r="H667" s="185">
        <v>2.55</v>
      </c>
      <c r="I667" s="61"/>
      <c r="J667" s="181"/>
      <c r="L667" s="59"/>
      <c r="M667" s="62"/>
      <c r="N667" s="63"/>
      <c r="O667" s="63"/>
      <c r="P667" s="63"/>
      <c r="Q667" s="63"/>
      <c r="R667" s="63"/>
      <c r="S667" s="63"/>
      <c r="T667" s="64"/>
      <c r="AT667" s="60" t="s">
        <v>87</v>
      </c>
      <c r="AU667" s="60" t="s">
        <v>29</v>
      </c>
      <c r="AV667" s="10" t="s">
        <v>29</v>
      </c>
      <c r="AW667" s="10" t="s">
        <v>12</v>
      </c>
      <c r="AX667" s="10" t="s">
        <v>24</v>
      </c>
      <c r="AY667" s="60" t="s">
        <v>76</v>
      </c>
    </row>
    <row r="668" spans="1:51" s="10" customFormat="1" ht="12">
      <c r="A668" s="181"/>
      <c r="B668" s="182"/>
      <c r="C668" s="181"/>
      <c r="D668" s="179" t="s">
        <v>87</v>
      </c>
      <c r="E668" s="183" t="s">
        <v>0</v>
      </c>
      <c r="F668" s="184" t="s">
        <v>990</v>
      </c>
      <c r="G668" s="181"/>
      <c r="H668" s="185">
        <v>2.55</v>
      </c>
      <c r="I668" s="61"/>
      <c r="J668" s="181"/>
      <c r="L668" s="59"/>
      <c r="M668" s="62"/>
      <c r="N668" s="63"/>
      <c r="O668" s="63"/>
      <c r="P668" s="63"/>
      <c r="Q668" s="63"/>
      <c r="R668" s="63"/>
      <c r="S668" s="63"/>
      <c r="T668" s="64"/>
      <c r="AT668" s="60" t="s">
        <v>87</v>
      </c>
      <c r="AU668" s="60" t="s">
        <v>29</v>
      </c>
      <c r="AV668" s="10" t="s">
        <v>29</v>
      </c>
      <c r="AW668" s="10" t="s">
        <v>12</v>
      </c>
      <c r="AX668" s="10" t="s">
        <v>24</v>
      </c>
      <c r="AY668" s="60" t="s">
        <v>76</v>
      </c>
    </row>
    <row r="669" spans="1:51" s="11" customFormat="1" ht="12">
      <c r="A669" s="186"/>
      <c r="B669" s="187"/>
      <c r="C669" s="186"/>
      <c r="D669" s="179" t="s">
        <v>87</v>
      </c>
      <c r="E669" s="188" t="s">
        <v>0</v>
      </c>
      <c r="F669" s="189" t="s">
        <v>99</v>
      </c>
      <c r="G669" s="186"/>
      <c r="H669" s="190">
        <v>5.1</v>
      </c>
      <c r="I669" s="67"/>
      <c r="J669" s="186"/>
      <c r="L669" s="65"/>
      <c r="M669" s="68"/>
      <c r="N669" s="69"/>
      <c r="O669" s="69"/>
      <c r="P669" s="69"/>
      <c r="Q669" s="69"/>
      <c r="R669" s="69"/>
      <c r="S669" s="69"/>
      <c r="T669" s="70"/>
      <c r="AT669" s="66" t="s">
        <v>87</v>
      </c>
      <c r="AU669" s="66" t="s">
        <v>29</v>
      </c>
      <c r="AV669" s="11" t="s">
        <v>83</v>
      </c>
      <c r="AW669" s="11" t="s">
        <v>12</v>
      </c>
      <c r="AX669" s="11" t="s">
        <v>28</v>
      </c>
      <c r="AY669" s="66" t="s">
        <v>76</v>
      </c>
    </row>
    <row r="670" spans="1:65" s="1" customFormat="1" ht="16.5" customHeight="1">
      <c r="A670" s="96"/>
      <c r="B670" s="100"/>
      <c r="C670" s="173" t="s">
        <v>991</v>
      </c>
      <c r="D670" s="173" t="s">
        <v>78</v>
      </c>
      <c r="E670" s="174" t="s">
        <v>992</v>
      </c>
      <c r="F670" s="175" t="s">
        <v>993</v>
      </c>
      <c r="G670" s="176" t="s">
        <v>279</v>
      </c>
      <c r="H670" s="177">
        <v>28</v>
      </c>
      <c r="I670" s="52"/>
      <c r="J670" s="178">
        <f>ROUND(I670*H670,2)</f>
        <v>0</v>
      </c>
      <c r="K670" s="51" t="s">
        <v>82</v>
      </c>
      <c r="L670" s="14"/>
      <c r="M670" s="53" t="s">
        <v>0</v>
      </c>
      <c r="N670" s="54" t="s">
        <v>15</v>
      </c>
      <c r="O670" s="18"/>
      <c r="P670" s="55">
        <f>O670*H670</f>
        <v>0</v>
      </c>
      <c r="Q670" s="55">
        <v>0</v>
      </c>
      <c r="R670" s="55">
        <f>Q670*H670</f>
        <v>0</v>
      </c>
      <c r="S670" s="55">
        <v>0</v>
      </c>
      <c r="T670" s="56">
        <f>S670*H670</f>
        <v>0</v>
      </c>
      <c r="AR670" s="13" t="s">
        <v>189</v>
      </c>
      <c r="AT670" s="13" t="s">
        <v>78</v>
      </c>
      <c r="AU670" s="13" t="s">
        <v>29</v>
      </c>
      <c r="AY670" s="13" t="s">
        <v>76</v>
      </c>
      <c r="BE670" s="57">
        <f>IF(N670="základní",J670,0)</f>
        <v>0</v>
      </c>
      <c r="BF670" s="57">
        <f>IF(N670="snížená",J670,0)</f>
        <v>0</v>
      </c>
      <c r="BG670" s="57">
        <f>IF(N670="zákl. přenesená",J670,0)</f>
        <v>0</v>
      </c>
      <c r="BH670" s="57">
        <f>IF(N670="sníž. přenesená",J670,0)</f>
        <v>0</v>
      </c>
      <c r="BI670" s="57">
        <f>IF(N670="nulová",J670,0)</f>
        <v>0</v>
      </c>
      <c r="BJ670" s="13" t="s">
        <v>28</v>
      </c>
      <c r="BK670" s="57">
        <f>ROUND(I670*H670,2)</f>
        <v>0</v>
      </c>
      <c r="BL670" s="13" t="s">
        <v>189</v>
      </c>
      <c r="BM670" s="13" t="s">
        <v>994</v>
      </c>
    </row>
    <row r="671" spans="1:47" s="1" customFormat="1" ht="19.5">
      <c r="A671" s="96"/>
      <c r="B671" s="100"/>
      <c r="C671" s="96"/>
      <c r="D671" s="179" t="s">
        <v>85</v>
      </c>
      <c r="E671" s="96"/>
      <c r="F671" s="180" t="s">
        <v>995</v>
      </c>
      <c r="G671" s="96"/>
      <c r="H671" s="96"/>
      <c r="I671" s="26"/>
      <c r="J671" s="96"/>
      <c r="L671" s="14"/>
      <c r="M671" s="58"/>
      <c r="N671" s="18"/>
      <c r="O671" s="18"/>
      <c r="P671" s="18"/>
      <c r="Q671" s="18"/>
      <c r="R671" s="18"/>
      <c r="S671" s="18"/>
      <c r="T671" s="19"/>
      <c r="AT671" s="13" t="s">
        <v>85</v>
      </c>
      <c r="AU671" s="13" t="s">
        <v>29</v>
      </c>
    </row>
    <row r="672" spans="1:51" s="10" customFormat="1" ht="12">
      <c r="A672" s="181"/>
      <c r="B672" s="182"/>
      <c r="C672" s="181"/>
      <c r="D672" s="179" t="s">
        <v>87</v>
      </c>
      <c r="E672" s="183" t="s">
        <v>0</v>
      </c>
      <c r="F672" s="184" t="s">
        <v>996</v>
      </c>
      <c r="G672" s="181"/>
      <c r="H672" s="185">
        <v>6</v>
      </c>
      <c r="I672" s="61"/>
      <c r="J672" s="181"/>
      <c r="L672" s="59"/>
      <c r="M672" s="62"/>
      <c r="N672" s="63"/>
      <c r="O672" s="63"/>
      <c r="P672" s="63"/>
      <c r="Q672" s="63"/>
      <c r="R672" s="63"/>
      <c r="S672" s="63"/>
      <c r="T672" s="64"/>
      <c r="AT672" s="60" t="s">
        <v>87</v>
      </c>
      <c r="AU672" s="60" t="s">
        <v>29</v>
      </c>
      <c r="AV672" s="10" t="s">
        <v>29</v>
      </c>
      <c r="AW672" s="10" t="s">
        <v>12</v>
      </c>
      <c r="AX672" s="10" t="s">
        <v>24</v>
      </c>
      <c r="AY672" s="60" t="s">
        <v>76</v>
      </c>
    </row>
    <row r="673" spans="1:51" s="10" customFormat="1" ht="12">
      <c r="A673" s="181"/>
      <c r="B673" s="182"/>
      <c r="C673" s="181"/>
      <c r="D673" s="179" t="s">
        <v>87</v>
      </c>
      <c r="E673" s="183" t="s">
        <v>0</v>
      </c>
      <c r="F673" s="184" t="s">
        <v>997</v>
      </c>
      <c r="G673" s="181"/>
      <c r="H673" s="185">
        <v>12</v>
      </c>
      <c r="I673" s="61"/>
      <c r="J673" s="181"/>
      <c r="L673" s="59"/>
      <c r="M673" s="62"/>
      <c r="N673" s="63"/>
      <c r="O673" s="63"/>
      <c r="P673" s="63"/>
      <c r="Q673" s="63"/>
      <c r="R673" s="63"/>
      <c r="S673" s="63"/>
      <c r="T673" s="64"/>
      <c r="AT673" s="60" t="s">
        <v>87</v>
      </c>
      <c r="AU673" s="60" t="s">
        <v>29</v>
      </c>
      <c r="AV673" s="10" t="s">
        <v>29</v>
      </c>
      <c r="AW673" s="10" t="s">
        <v>12</v>
      </c>
      <c r="AX673" s="10" t="s">
        <v>24</v>
      </c>
      <c r="AY673" s="60" t="s">
        <v>76</v>
      </c>
    </row>
    <row r="674" spans="1:51" s="10" customFormat="1" ht="12">
      <c r="A674" s="181"/>
      <c r="B674" s="182"/>
      <c r="C674" s="181"/>
      <c r="D674" s="179" t="s">
        <v>87</v>
      </c>
      <c r="E674" s="183" t="s">
        <v>0</v>
      </c>
      <c r="F674" s="184" t="s">
        <v>998</v>
      </c>
      <c r="G674" s="181"/>
      <c r="H674" s="185">
        <v>6</v>
      </c>
      <c r="I674" s="61"/>
      <c r="J674" s="181"/>
      <c r="L674" s="59"/>
      <c r="M674" s="62"/>
      <c r="N674" s="63"/>
      <c r="O674" s="63"/>
      <c r="P674" s="63"/>
      <c r="Q674" s="63"/>
      <c r="R674" s="63"/>
      <c r="S674" s="63"/>
      <c r="T674" s="64"/>
      <c r="AT674" s="60" t="s">
        <v>87</v>
      </c>
      <c r="AU674" s="60" t="s">
        <v>29</v>
      </c>
      <c r="AV674" s="10" t="s">
        <v>29</v>
      </c>
      <c r="AW674" s="10" t="s">
        <v>12</v>
      </c>
      <c r="AX674" s="10" t="s">
        <v>24</v>
      </c>
      <c r="AY674" s="60" t="s">
        <v>76</v>
      </c>
    </row>
    <row r="675" spans="1:51" s="10" customFormat="1" ht="12">
      <c r="A675" s="181"/>
      <c r="B675" s="182"/>
      <c r="C675" s="181"/>
      <c r="D675" s="179" t="s">
        <v>87</v>
      </c>
      <c r="E675" s="183" t="s">
        <v>0</v>
      </c>
      <c r="F675" s="184" t="s">
        <v>999</v>
      </c>
      <c r="G675" s="181"/>
      <c r="H675" s="185">
        <v>4</v>
      </c>
      <c r="I675" s="61"/>
      <c r="J675" s="181"/>
      <c r="L675" s="59"/>
      <c r="M675" s="62"/>
      <c r="N675" s="63"/>
      <c r="O675" s="63"/>
      <c r="P675" s="63"/>
      <c r="Q675" s="63"/>
      <c r="R675" s="63"/>
      <c r="S675" s="63"/>
      <c r="T675" s="64"/>
      <c r="AT675" s="60" t="s">
        <v>87</v>
      </c>
      <c r="AU675" s="60" t="s">
        <v>29</v>
      </c>
      <c r="AV675" s="10" t="s">
        <v>29</v>
      </c>
      <c r="AW675" s="10" t="s">
        <v>12</v>
      </c>
      <c r="AX675" s="10" t="s">
        <v>24</v>
      </c>
      <c r="AY675" s="60" t="s">
        <v>76</v>
      </c>
    </row>
    <row r="676" spans="1:51" s="11" customFormat="1" ht="12">
      <c r="A676" s="186"/>
      <c r="B676" s="187"/>
      <c r="C676" s="186"/>
      <c r="D676" s="179" t="s">
        <v>87</v>
      </c>
      <c r="E676" s="188" t="s">
        <v>0</v>
      </c>
      <c r="F676" s="189" t="s">
        <v>99</v>
      </c>
      <c r="G676" s="186"/>
      <c r="H676" s="190">
        <v>28</v>
      </c>
      <c r="I676" s="67"/>
      <c r="J676" s="186"/>
      <c r="L676" s="65"/>
      <c r="M676" s="68"/>
      <c r="N676" s="69"/>
      <c r="O676" s="69"/>
      <c r="P676" s="69"/>
      <c r="Q676" s="69"/>
      <c r="R676" s="69"/>
      <c r="S676" s="69"/>
      <c r="T676" s="70"/>
      <c r="AT676" s="66" t="s">
        <v>87</v>
      </c>
      <c r="AU676" s="66" t="s">
        <v>29</v>
      </c>
      <c r="AV676" s="11" t="s">
        <v>83</v>
      </c>
      <c r="AW676" s="11" t="s">
        <v>12</v>
      </c>
      <c r="AX676" s="11" t="s">
        <v>28</v>
      </c>
      <c r="AY676" s="66" t="s">
        <v>76</v>
      </c>
    </row>
    <row r="677" spans="1:65" s="1" customFormat="1" ht="16.5" customHeight="1">
      <c r="A677" s="96"/>
      <c r="B677" s="100"/>
      <c r="C677" s="173" t="s">
        <v>1000</v>
      </c>
      <c r="D677" s="173" t="s">
        <v>78</v>
      </c>
      <c r="E677" s="174" t="s">
        <v>1001</v>
      </c>
      <c r="F677" s="175" t="s">
        <v>1002</v>
      </c>
      <c r="G677" s="176" t="s">
        <v>160</v>
      </c>
      <c r="H677" s="177">
        <v>118.2</v>
      </c>
      <c r="I677" s="52"/>
      <c r="J677" s="178">
        <f>ROUND(I677*H677,2)</f>
        <v>0</v>
      </c>
      <c r="K677" s="51" t="s">
        <v>82</v>
      </c>
      <c r="L677" s="14"/>
      <c r="M677" s="53" t="s">
        <v>0</v>
      </c>
      <c r="N677" s="54" t="s">
        <v>15</v>
      </c>
      <c r="O677" s="18"/>
      <c r="P677" s="55">
        <f>O677*H677</f>
        <v>0</v>
      </c>
      <c r="Q677" s="55">
        <v>0</v>
      </c>
      <c r="R677" s="55">
        <f>Q677*H677</f>
        <v>0</v>
      </c>
      <c r="S677" s="55">
        <v>0</v>
      </c>
      <c r="T677" s="56">
        <f>S677*H677</f>
        <v>0</v>
      </c>
      <c r="AR677" s="13" t="s">
        <v>189</v>
      </c>
      <c r="AT677" s="13" t="s">
        <v>78</v>
      </c>
      <c r="AU677" s="13" t="s">
        <v>29</v>
      </c>
      <c r="AY677" s="13" t="s">
        <v>76</v>
      </c>
      <c r="BE677" s="57">
        <f>IF(N677="základní",J677,0)</f>
        <v>0</v>
      </c>
      <c r="BF677" s="57">
        <f>IF(N677="snížená",J677,0)</f>
        <v>0</v>
      </c>
      <c r="BG677" s="57">
        <f>IF(N677="zákl. přenesená",J677,0)</f>
        <v>0</v>
      </c>
      <c r="BH677" s="57">
        <f>IF(N677="sníž. přenesená",J677,0)</f>
        <v>0</v>
      </c>
      <c r="BI677" s="57">
        <f>IF(N677="nulová",J677,0)</f>
        <v>0</v>
      </c>
      <c r="BJ677" s="13" t="s">
        <v>28</v>
      </c>
      <c r="BK677" s="57">
        <f>ROUND(I677*H677,2)</f>
        <v>0</v>
      </c>
      <c r="BL677" s="13" t="s">
        <v>189</v>
      </c>
      <c r="BM677" s="13" t="s">
        <v>1003</v>
      </c>
    </row>
    <row r="678" spans="1:47" s="1" customFormat="1" ht="19.5">
      <c r="A678" s="96"/>
      <c r="B678" s="100"/>
      <c r="C678" s="96"/>
      <c r="D678" s="179" t="s">
        <v>85</v>
      </c>
      <c r="E678" s="96"/>
      <c r="F678" s="180" t="s">
        <v>1004</v>
      </c>
      <c r="G678" s="96"/>
      <c r="H678" s="96"/>
      <c r="I678" s="26"/>
      <c r="J678" s="96"/>
      <c r="L678" s="14"/>
      <c r="M678" s="58"/>
      <c r="N678" s="18"/>
      <c r="O678" s="18"/>
      <c r="P678" s="18"/>
      <c r="Q678" s="18"/>
      <c r="R678" s="18"/>
      <c r="S678" s="18"/>
      <c r="T678" s="19"/>
      <c r="AT678" s="13" t="s">
        <v>85</v>
      </c>
      <c r="AU678" s="13" t="s">
        <v>29</v>
      </c>
    </row>
    <row r="679" spans="1:51" s="10" customFormat="1" ht="12">
      <c r="A679" s="181"/>
      <c r="B679" s="182"/>
      <c r="C679" s="181"/>
      <c r="D679" s="179" t="s">
        <v>87</v>
      </c>
      <c r="E679" s="183" t="s">
        <v>0</v>
      </c>
      <c r="F679" s="184" t="s">
        <v>983</v>
      </c>
      <c r="G679" s="181"/>
      <c r="H679" s="185">
        <v>17.2</v>
      </c>
      <c r="I679" s="61"/>
      <c r="J679" s="181"/>
      <c r="L679" s="59"/>
      <c r="M679" s="62"/>
      <c r="N679" s="63"/>
      <c r="O679" s="63"/>
      <c r="P679" s="63"/>
      <c r="Q679" s="63"/>
      <c r="R679" s="63"/>
      <c r="S679" s="63"/>
      <c r="T679" s="64"/>
      <c r="AT679" s="60" t="s">
        <v>87</v>
      </c>
      <c r="AU679" s="60" t="s">
        <v>29</v>
      </c>
      <c r="AV679" s="10" t="s">
        <v>29</v>
      </c>
      <c r="AW679" s="10" t="s">
        <v>12</v>
      </c>
      <c r="AX679" s="10" t="s">
        <v>24</v>
      </c>
      <c r="AY679" s="60" t="s">
        <v>76</v>
      </c>
    </row>
    <row r="680" spans="1:51" s="10" customFormat="1" ht="12">
      <c r="A680" s="181"/>
      <c r="B680" s="182"/>
      <c r="C680" s="181"/>
      <c r="D680" s="179" t="s">
        <v>87</v>
      </c>
      <c r="E680" s="183" t="s">
        <v>0</v>
      </c>
      <c r="F680" s="184" t="s">
        <v>1005</v>
      </c>
      <c r="G680" s="181"/>
      <c r="H680" s="185">
        <v>14</v>
      </c>
      <c r="I680" s="61"/>
      <c r="J680" s="181"/>
      <c r="L680" s="59"/>
      <c r="M680" s="62"/>
      <c r="N680" s="63"/>
      <c r="O680" s="63"/>
      <c r="P680" s="63"/>
      <c r="Q680" s="63"/>
      <c r="R680" s="63"/>
      <c r="S680" s="63"/>
      <c r="T680" s="64"/>
      <c r="AT680" s="60" t="s">
        <v>87</v>
      </c>
      <c r="AU680" s="60" t="s">
        <v>29</v>
      </c>
      <c r="AV680" s="10" t="s">
        <v>29</v>
      </c>
      <c r="AW680" s="10" t="s">
        <v>12</v>
      </c>
      <c r="AX680" s="10" t="s">
        <v>24</v>
      </c>
      <c r="AY680" s="60" t="s">
        <v>76</v>
      </c>
    </row>
    <row r="681" spans="1:51" s="10" customFormat="1" ht="12">
      <c r="A681" s="181"/>
      <c r="B681" s="182"/>
      <c r="C681" s="181"/>
      <c r="D681" s="179" t="s">
        <v>87</v>
      </c>
      <c r="E681" s="183" t="s">
        <v>0</v>
      </c>
      <c r="F681" s="184" t="s">
        <v>1006</v>
      </c>
      <c r="G681" s="181"/>
      <c r="H681" s="185">
        <v>9.6</v>
      </c>
      <c r="I681" s="61"/>
      <c r="J681" s="181"/>
      <c r="L681" s="59"/>
      <c r="M681" s="62"/>
      <c r="N681" s="63"/>
      <c r="O681" s="63"/>
      <c r="P681" s="63"/>
      <c r="Q681" s="63"/>
      <c r="R681" s="63"/>
      <c r="S681" s="63"/>
      <c r="T681" s="64"/>
      <c r="AT681" s="60" t="s">
        <v>87</v>
      </c>
      <c r="AU681" s="60" t="s">
        <v>29</v>
      </c>
      <c r="AV681" s="10" t="s">
        <v>29</v>
      </c>
      <c r="AW681" s="10" t="s">
        <v>12</v>
      </c>
      <c r="AX681" s="10" t="s">
        <v>24</v>
      </c>
      <c r="AY681" s="60" t="s">
        <v>76</v>
      </c>
    </row>
    <row r="682" spans="1:51" s="10" customFormat="1" ht="12">
      <c r="A682" s="181"/>
      <c r="B682" s="182"/>
      <c r="C682" s="181"/>
      <c r="D682" s="179" t="s">
        <v>87</v>
      </c>
      <c r="E682" s="183" t="s">
        <v>0</v>
      </c>
      <c r="F682" s="184" t="s">
        <v>1007</v>
      </c>
      <c r="G682" s="181"/>
      <c r="H682" s="185">
        <v>52.8</v>
      </c>
      <c r="I682" s="61"/>
      <c r="J682" s="181"/>
      <c r="L682" s="59"/>
      <c r="M682" s="62"/>
      <c r="N682" s="63"/>
      <c r="O682" s="63"/>
      <c r="P682" s="63"/>
      <c r="Q682" s="63"/>
      <c r="R682" s="63"/>
      <c r="S682" s="63"/>
      <c r="T682" s="64"/>
      <c r="AT682" s="60" t="s">
        <v>87</v>
      </c>
      <c r="AU682" s="60" t="s">
        <v>29</v>
      </c>
      <c r="AV682" s="10" t="s">
        <v>29</v>
      </c>
      <c r="AW682" s="10" t="s">
        <v>12</v>
      </c>
      <c r="AX682" s="10" t="s">
        <v>24</v>
      </c>
      <c r="AY682" s="60" t="s">
        <v>76</v>
      </c>
    </row>
    <row r="683" spans="1:51" s="10" customFormat="1" ht="12">
      <c r="A683" s="181"/>
      <c r="B683" s="182"/>
      <c r="C683" s="181"/>
      <c r="D683" s="179" t="s">
        <v>87</v>
      </c>
      <c r="E683" s="183" t="s">
        <v>0</v>
      </c>
      <c r="F683" s="184" t="s">
        <v>1008</v>
      </c>
      <c r="G683" s="181"/>
      <c r="H683" s="185">
        <v>24.6</v>
      </c>
      <c r="I683" s="61"/>
      <c r="J683" s="181"/>
      <c r="L683" s="59"/>
      <c r="M683" s="62"/>
      <c r="N683" s="63"/>
      <c r="O683" s="63"/>
      <c r="P683" s="63"/>
      <c r="Q683" s="63"/>
      <c r="R683" s="63"/>
      <c r="S683" s="63"/>
      <c r="T683" s="64"/>
      <c r="AT683" s="60" t="s">
        <v>87</v>
      </c>
      <c r="AU683" s="60" t="s">
        <v>29</v>
      </c>
      <c r="AV683" s="10" t="s">
        <v>29</v>
      </c>
      <c r="AW683" s="10" t="s">
        <v>12</v>
      </c>
      <c r="AX683" s="10" t="s">
        <v>24</v>
      </c>
      <c r="AY683" s="60" t="s">
        <v>76</v>
      </c>
    </row>
    <row r="684" spans="1:51" s="11" customFormat="1" ht="12">
      <c r="A684" s="186"/>
      <c r="B684" s="187"/>
      <c r="C684" s="186"/>
      <c r="D684" s="179" t="s">
        <v>87</v>
      </c>
      <c r="E684" s="188" t="s">
        <v>0</v>
      </c>
      <c r="F684" s="189" t="s">
        <v>99</v>
      </c>
      <c r="G684" s="186"/>
      <c r="H684" s="190">
        <v>118.2</v>
      </c>
      <c r="I684" s="67"/>
      <c r="J684" s="186"/>
      <c r="L684" s="65"/>
      <c r="M684" s="68"/>
      <c r="N684" s="69"/>
      <c r="O684" s="69"/>
      <c r="P684" s="69"/>
      <c r="Q684" s="69"/>
      <c r="R684" s="69"/>
      <c r="S684" s="69"/>
      <c r="T684" s="70"/>
      <c r="AT684" s="66" t="s">
        <v>87</v>
      </c>
      <c r="AU684" s="66" t="s">
        <v>29</v>
      </c>
      <c r="AV684" s="11" t="s">
        <v>83</v>
      </c>
      <c r="AW684" s="11" t="s">
        <v>12</v>
      </c>
      <c r="AX684" s="11" t="s">
        <v>28</v>
      </c>
      <c r="AY684" s="66" t="s">
        <v>76</v>
      </c>
    </row>
    <row r="685" spans="1:65" s="1" customFormat="1" ht="16.5" customHeight="1">
      <c r="A685" s="96"/>
      <c r="B685" s="100"/>
      <c r="C685" s="173" t="s">
        <v>1009</v>
      </c>
      <c r="D685" s="173" t="s">
        <v>78</v>
      </c>
      <c r="E685" s="174" t="s">
        <v>1010</v>
      </c>
      <c r="F685" s="175" t="s">
        <v>1011</v>
      </c>
      <c r="G685" s="176" t="s">
        <v>160</v>
      </c>
      <c r="H685" s="177">
        <v>62.48</v>
      </c>
      <c r="I685" s="52"/>
      <c r="J685" s="178">
        <f>ROUND(I685*H685,2)</f>
        <v>0</v>
      </c>
      <c r="K685" s="51" t="s">
        <v>82</v>
      </c>
      <c r="L685" s="14"/>
      <c r="M685" s="53" t="s">
        <v>0</v>
      </c>
      <c r="N685" s="54" t="s">
        <v>15</v>
      </c>
      <c r="O685" s="18"/>
      <c r="P685" s="55">
        <f>O685*H685</f>
        <v>0</v>
      </c>
      <c r="Q685" s="55">
        <v>0</v>
      </c>
      <c r="R685" s="55">
        <f>Q685*H685</f>
        <v>0</v>
      </c>
      <c r="S685" s="55">
        <v>0</v>
      </c>
      <c r="T685" s="56">
        <f>S685*H685</f>
        <v>0</v>
      </c>
      <c r="AR685" s="13" t="s">
        <v>189</v>
      </c>
      <c r="AT685" s="13" t="s">
        <v>78</v>
      </c>
      <c r="AU685" s="13" t="s">
        <v>29</v>
      </c>
      <c r="AY685" s="13" t="s">
        <v>76</v>
      </c>
      <c r="BE685" s="57">
        <f>IF(N685="základní",J685,0)</f>
        <v>0</v>
      </c>
      <c r="BF685" s="57">
        <f>IF(N685="snížená",J685,0)</f>
        <v>0</v>
      </c>
      <c r="BG685" s="57">
        <f>IF(N685="zákl. přenesená",J685,0)</f>
        <v>0</v>
      </c>
      <c r="BH685" s="57">
        <f>IF(N685="sníž. přenesená",J685,0)</f>
        <v>0</v>
      </c>
      <c r="BI685" s="57">
        <f>IF(N685="nulová",J685,0)</f>
        <v>0</v>
      </c>
      <c r="BJ685" s="13" t="s">
        <v>28</v>
      </c>
      <c r="BK685" s="57">
        <f>ROUND(I685*H685,2)</f>
        <v>0</v>
      </c>
      <c r="BL685" s="13" t="s">
        <v>189</v>
      </c>
      <c r="BM685" s="13" t="s">
        <v>1012</v>
      </c>
    </row>
    <row r="686" spans="1:47" s="1" customFormat="1" ht="19.5">
      <c r="A686" s="96"/>
      <c r="B686" s="100"/>
      <c r="C686" s="96"/>
      <c r="D686" s="179" t="s">
        <v>85</v>
      </c>
      <c r="E686" s="96"/>
      <c r="F686" s="180" t="s">
        <v>1013</v>
      </c>
      <c r="G686" s="96"/>
      <c r="H686" s="96"/>
      <c r="I686" s="26"/>
      <c r="J686" s="96"/>
      <c r="L686" s="14"/>
      <c r="M686" s="58"/>
      <c r="N686" s="18"/>
      <c r="O686" s="18"/>
      <c r="P686" s="18"/>
      <c r="Q686" s="18"/>
      <c r="R686" s="18"/>
      <c r="S686" s="18"/>
      <c r="T686" s="19"/>
      <c r="AT686" s="13" t="s">
        <v>85</v>
      </c>
      <c r="AU686" s="13" t="s">
        <v>29</v>
      </c>
    </row>
    <row r="687" spans="1:51" s="10" customFormat="1" ht="12">
      <c r="A687" s="181"/>
      <c r="B687" s="182"/>
      <c r="C687" s="181"/>
      <c r="D687" s="179" t="s">
        <v>87</v>
      </c>
      <c r="E687" s="183" t="s">
        <v>0</v>
      </c>
      <c r="F687" s="184" t="s">
        <v>1014</v>
      </c>
      <c r="G687" s="181"/>
      <c r="H687" s="185">
        <v>32.64</v>
      </c>
      <c r="I687" s="61"/>
      <c r="J687" s="181"/>
      <c r="L687" s="59"/>
      <c r="M687" s="62"/>
      <c r="N687" s="63"/>
      <c r="O687" s="63"/>
      <c r="P687" s="63"/>
      <c r="Q687" s="63"/>
      <c r="R687" s="63"/>
      <c r="S687" s="63"/>
      <c r="T687" s="64"/>
      <c r="AT687" s="60" t="s">
        <v>87</v>
      </c>
      <c r="AU687" s="60" t="s">
        <v>29</v>
      </c>
      <c r="AV687" s="10" t="s">
        <v>29</v>
      </c>
      <c r="AW687" s="10" t="s">
        <v>12</v>
      </c>
      <c r="AX687" s="10" t="s">
        <v>24</v>
      </c>
      <c r="AY687" s="60" t="s">
        <v>76</v>
      </c>
    </row>
    <row r="688" spans="1:51" s="10" customFormat="1" ht="12">
      <c r="A688" s="181"/>
      <c r="B688" s="182"/>
      <c r="C688" s="181"/>
      <c r="D688" s="179" t="s">
        <v>87</v>
      </c>
      <c r="E688" s="183" t="s">
        <v>0</v>
      </c>
      <c r="F688" s="184" t="s">
        <v>1015</v>
      </c>
      <c r="G688" s="181"/>
      <c r="H688" s="185">
        <v>21</v>
      </c>
      <c r="I688" s="61"/>
      <c r="J688" s="181"/>
      <c r="L688" s="59"/>
      <c r="M688" s="62"/>
      <c r="N688" s="63"/>
      <c r="O688" s="63"/>
      <c r="P688" s="63"/>
      <c r="Q688" s="63"/>
      <c r="R688" s="63"/>
      <c r="S688" s="63"/>
      <c r="T688" s="64"/>
      <c r="AT688" s="60" t="s">
        <v>87</v>
      </c>
      <c r="AU688" s="60" t="s">
        <v>29</v>
      </c>
      <c r="AV688" s="10" t="s">
        <v>29</v>
      </c>
      <c r="AW688" s="10" t="s">
        <v>12</v>
      </c>
      <c r="AX688" s="10" t="s">
        <v>24</v>
      </c>
      <c r="AY688" s="60" t="s">
        <v>76</v>
      </c>
    </row>
    <row r="689" spans="1:51" s="10" customFormat="1" ht="12">
      <c r="A689" s="181"/>
      <c r="B689" s="182"/>
      <c r="C689" s="181"/>
      <c r="D689" s="179" t="s">
        <v>87</v>
      </c>
      <c r="E689" s="183" t="s">
        <v>0</v>
      </c>
      <c r="F689" s="184" t="s">
        <v>1016</v>
      </c>
      <c r="G689" s="181"/>
      <c r="H689" s="185">
        <v>8.84</v>
      </c>
      <c r="I689" s="61"/>
      <c r="J689" s="181"/>
      <c r="L689" s="59"/>
      <c r="M689" s="62"/>
      <c r="N689" s="63"/>
      <c r="O689" s="63"/>
      <c r="P689" s="63"/>
      <c r="Q689" s="63"/>
      <c r="R689" s="63"/>
      <c r="S689" s="63"/>
      <c r="T689" s="64"/>
      <c r="AT689" s="60" t="s">
        <v>87</v>
      </c>
      <c r="AU689" s="60" t="s">
        <v>29</v>
      </c>
      <c r="AV689" s="10" t="s">
        <v>29</v>
      </c>
      <c r="AW689" s="10" t="s">
        <v>12</v>
      </c>
      <c r="AX689" s="10" t="s">
        <v>24</v>
      </c>
      <c r="AY689" s="60" t="s">
        <v>76</v>
      </c>
    </row>
    <row r="690" spans="1:51" s="11" customFormat="1" ht="12">
      <c r="A690" s="186"/>
      <c r="B690" s="187"/>
      <c r="C690" s="186"/>
      <c r="D690" s="179" t="s">
        <v>87</v>
      </c>
      <c r="E690" s="188" t="s">
        <v>0</v>
      </c>
      <c r="F690" s="189" t="s">
        <v>99</v>
      </c>
      <c r="G690" s="186"/>
      <c r="H690" s="190">
        <v>62.48</v>
      </c>
      <c r="I690" s="67"/>
      <c r="J690" s="186"/>
      <c r="L690" s="65"/>
      <c r="M690" s="68"/>
      <c r="N690" s="69"/>
      <c r="O690" s="69"/>
      <c r="P690" s="69"/>
      <c r="Q690" s="69"/>
      <c r="R690" s="69"/>
      <c r="S690" s="69"/>
      <c r="T690" s="70"/>
      <c r="AT690" s="66" t="s">
        <v>87</v>
      </c>
      <c r="AU690" s="66" t="s">
        <v>29</v>
      </c>
      <c r="AV690" s="11" t="s">
        <v>83</v>
      </c>
      <c r="AW690" s="11" t="s">
        <v>12</v>
      </c>
      <c r="AX690" s="11" t="s">
        <v>28</v>
      </c>
      <c r="AY690" s="66" t="s">
        <v>76</v>
      </c>
    </row>
    <row r="691" spans="1:65" s="1" customFormat="1" ht="16.5" customHeight="1">
      <c r="A691" s="96"/>
      <c r="B691" s="100"/>
      <c r="C691" s="173" t="s">
        <v>1017</v>
      </c>
      <c r="D691" s="173" t="s">
        <v>78</v>
      </c>
      <c r="E691" s="174" t="s">
        <v>1018</v>
      </c>
      <c r="F691" s="175" t="s">
        <v>1019</v>
      </c>
      <c r="G691" s="176" t="s">
        <v>160</v>
      </c>
      <c r="H691" s="177">
        <v>4.42</v>
      </c>
      <c r="I691" s="52"/>
      <c r="J691" s="178">
        <f>ROUND(I691*H691,2)</f>
        <v>0</v>
      </c>
      <c r="K691" s="51" t="s">
        <v>82</v>
      </c>
      <c r="L691" s="14"/>
      <c r="M691" s="53" t="s">
        <v>0</v>
      </c>
      <c r="N691" s="54" t="s">
        <v>15</v>
      </c>
      <c r="O691" s="18"/>
      <c r="P691" s="55">
        <f>O691*H691</f>
        <v>0</v>
      </c>
      <c r="Q691" s="55">
        <v>0</v>
      </c>
      <c r="R691" s="55">
        <f>Q691*H691</f>
        <v>0</v>
      </c>
      <c r="S691" s="55">
        <v>0</v>
      </c>
      <c r="T691" s="56">
        <f>S691*H691</f>
        <v>0</v>
      </c>
      <c r="AR691" s="13" t="s">
        <v>189</v>
      </c>
      <c r="AT691" s="13" t="s">
        <v>78</v>
      </c>
      <c r="AU691" s="13" t="s">
        <v>29</v>
      </c>
      <c r="AY691" s="13" t="s">
        <v>76</v>
      </c>
      <c r="BE691" s="57">
        <f>IF(N691="základní",J691,0)</f>
        <v>0</v>
      </c>
      <c r="BF691" s="57">
        <f>IF(N691="snížená",J691,0)</f>
        <v>0</v>
      </c>
      <c r="BG691" s="57">
        <f>IF(N691="zákl. přenesená",J691,0)</f>
        <v>0</v>
      </c>
      <c r="BH691" s="57">
        <f>IF(N691="sníž. přenesená",J691,0)</f>
        <v>0</v>
      </c>
      <c r="BI691" s="57">
        <f>IF(N691="nulová",J691,0)</f>
        <v>0</v>
      </c>
      <c r="BJ691" s="13" t="s">
        <v>28</v>
      </c>
      <c r="BK691" s="57">
        <f>ROUND(I691*H691,2)</f>
        <v>0</v>
      </c>
      <c r="BL691" s="13" t="s">
        <v>189</v>
      </c>
      <c r="BM691" s="13" t="s">
        <v>1020</v>
      </c>
    </row>
    <row r="692" spans="1:47" s="1" customFormat="1" ht="19.5">
      <c r="A692" s="96"/>
      <c r="B692" s="100"/>
      <c r="C692" s="96"/>
      <c r="D692" s="179" t="s">
        <v>85</v>
      </c>
      <c r="E692" s="96"/>
      <c r="F692" s="180" t="s">
        <v>1021</v>
      </c>
      <c r="G692" s="96"/>
      <c r="H692" s="96"/>
      <c r="I692" s="26"/>
      <c r="J692" s="96"/>
      <c r="L692" s="14"/>
      <c r="M692" s="58"/>
      <c r="N692" s="18"/>
      <c r="O692" s="18"/>
      <c r="P692" s="18"/>
      <c r="Q692" s="18"/>
      <c r="R692" s="18"/>
      <c r="S692" s="18"/>
      <c r="T692" s="19"/>
      <c r="AT692" s="13" t="s">
        <v>85</v>
      </c>
      <c r="AU692" s="13" t="s">
        <v>29</v>
      </c>
    </row>
    <row r="693" spans="1:51" s="10" customFormat="1" ht="12">
      <c r="A693" s="181"/>
      <c r="B693" s="182"/>
      <c r="C693" s="181"/>
      <c r="D693" s="179" t="s">
        <v>87</v>
      </c>
      <c r="E693" s="183" t="s">
        <v>0</v>
      </c>
      <c r="F693" s="184" t="s">
        <v>1022</v>
      </c>
      <c r="G693" s="181"/>
      <c r="H693" s="185">
        <v>4.42</v>
      </c>
      <c r="I693" s="61"/>
      <c r="J693" s="181"/>
      <c r="L693" s="59"/>
      <c r="M693" s="62"/>
      <c r="N693" s="63"/>
      <c r="O693" s="63"/>
      <c r="P693" s="63"/>
      <c r="Q693" s="63"/>
      <c r="R693" s="63"/>
      <c r="S693" s="63"/>
      <c r="T693" s="64"/>
      <c r="AT693" s="60" t="s">
        <v>87</v>
      </c>
      <c r="AU693" s="60" t="s">
        <v>29</v>
      </c>
      <c r="AV693" s="10" t="s">
        <v>29</v>
      </c>
      <c r="AW693" s="10" t="s">
        <v>12</v>
      </c>
      <c r="AX693" s="10" t="s">
        <v>28</v>
      </c>
      <c r="AY693" s="60" t="s">
        <v>76</v>
      </c>
    </row>
    <row r="694" spans="1:65" s="1" customFormat="1" ht="16.5" customHeight="1">
      <c r="A694" s="96"/>
      <c r="B694" s="100"/>
      <c r="C694" s="196" t="s">
        <v>1023</v>
      </c>
      <c r="D694" s="196" t="s">
        <v>305</v>
      </c>
      <c r="E694" s="197" t="s">
        <v>1024</v>
      </c>
      <c r="F694" s="198" t="s">
        <v>1025</v>
      </c>
      <c r="G694" s="199" t="s">
        <v>91</v>
      </c>
      <c r="H694" s="200">
        <v>1.634</v>
      </c>
      <c r="I694" s="81"/>
      <c r="J694" s="201">
        <f>ROUND(I694*H694,2)</f>
        <v>0</v>
      </c>
      <c r="K694" s="80" t="s">
        <v>82</v>
      </c>
      <c r="L694" s="82"/>
      <c r="M694" s="83" t="s">
        <v>0</v>
      </c>
      <c r="N694" s="84" t="s">
        <v>15</v>
      </c>
      <c r="O694" s="18"/>
      <c r="P694" s="55">
        <f>O694*H694</f>
        <v>0</v>
      </c>
      <c r="Q694" s="55">
        <v>0.55</v>
      </c>
      <c r="R694" s="55">
        <f>Q694*H694</f>
        <v>0.8987</v>
      </c>
      <c r="S694" s="55">
        <v>0</v>
      </c>
      <c r="T694" s="56">
        <f>S694*H694</f>
        <v>0</v>
      </c>
      <c r="AR694" s="13" t="s">
        <v>289</v>
      </c>
      <c r="AT694" s="13" t="s">
        <v>305</v>
      </c>
      <c r="AU694" s="13" t="s">
        <v>29</v>
      </c>
      <c r="AY694" s="13" t="s">
        <v>76</v>
      </c>
      <c r="BE694" s="57">
        <f>IF(N694="základní",J694,0)</f>
        <v>0</v>
      </c>
      <c r="BF694" s="57">
        <f>IF(N694="snížená",J694,0)</f>
        <v>0</v>
      </c>
      <c r="BG694" s="57">
        <f>IF(N694="zákl. přenesená",J694,0)</f>
        <v>0</v>
      </c>
      <c r="BH694" s="57">
        <f>IF(N694="sníž. přenesená",J694,0)</f>
        <v>0</v>
      </c>
      <c r="BI694" s="57">
        <f>IF(N694="nulová",J694,0)</f>
        <v>0</v>
      </c>
      <c r="BJ694" s="13" t="s">
        <v>28</v>
      </c>
      <c r="BK694" s="57">
        <f>ROUND(I694*H694,2)</f>
        <v>0</v>
      </c>
      <c r="BL694" s="13" t="s">
        <v>189</v>
      </c>
      <c r="BM694" s="13" t="s">
        <v>1026</v>
      </c>
    </row>
    <row r="695" spans="1:47" s="1" customFormat="1" ht="12">
      <c r="A695" s="96"/>
      <c r="B695" s="100"/>
      <c r="C695" s="96"/>
      <c r="D695" s="179" t="s">
        <v>85</v>
      </c>
      <c r="E695" s="96"/>
      <c r="F695" s="180" t="s">
        <v>1027</v>
      </c>
      <c r="G695" s="96"/>
      <c r="H695" s="96"/>
      <c r="I695" s="26"/>
      <c r="J695" s="96"/>
      <c r="L695" s="14"/>
      <c r="M695" s="58"/>
      <c r="N695" s="18"/>
      <c r="O695" s="18"/>
      <c r="P695" s="18"/>
      <c r="Q695" s="18"/>
      <c r="R695" s="18"/>
      <c r="S695" s="18"/>
      <c r="T695" s="19"/>
      <c r="AT695" s="13" t="s">
        <v>85</v>
      </c>
      <c r="AU695" s="13" t="s">
        <v>29</v>
      </c>
    </row>
    <row r="696" spans="1:51" s="10" customFormat="1" ht="12">
      <c r="A696" s="181"/>
      <c r="B696" s="182"/>
      <c r="C696" s="181"/>
      <c r="D696" s="179" t="s">
        <v>87</v>
      </c>
      <c r="E696" s="183" t="s">
        <v>0</v>
      </c>
      <c r="F696" s="184" t="s">
        <v>1028</v>
      </c>
      <c r="G696" s="181"/>
      <c r="H696" s="185">
        <v>0.246</v>
      </c>
      <c r="I696" s="61"/>
      <c r="J696" s="181"/>
      <c r="L696" s="59"/>
      <c r="M696" s="62"/>
      <c r="N696" s="63"/>
      <c r="O696" s="63"/>
      <c r="P696" s="63"/>
      <c r="Q696" s="63"/>
      <c r="R696" s="63"/>
      <c r="S696" s="63"/>
      <c r="T696" s="64"/>
      <c r="AT696" s="60" t="s">
        <v>87</v>
      </c>
      <c r="AU696" s="60" t="s">
        <v>29</v>
      </c>
      <c r="AV696" s="10" t="s">
        <v>29</v>
      </c>
      <c r="AW696" s="10" t="s">
        <v>12</v>
      </c>
      <c r="AX696" s="10" t="s">
        <v>24</v>
      </c>
      <c r="AY696" s="60" t="s">
        <v>76</v>
      </c>
    </row>
    <row r="697" spans="1:51" s="10" customFormat="1" ht="12">
      <c r="A697" s="181"/>
      <c r="B697" s="182"/>
      <c r="C697" s="181"/>
      <c r="D697" s="179" t="s">
        <v>87</v>
      </c>
      <c r="E697" s="183" t="s">
        <v>0</v>
      </c>
      <c r="F697" s="184" t="s">
        <v>1029</v>
      </c>
      <c r="G697" s="181"/>
      <c r="H697" s="185">
        <v>0.653</v>
      </c>
      <c r="I697" s="61"/>
      <c r="J697" s="181"/>
      <c r="L697" s="59"/>
      <c r="M697" s="62"/>
      <c r="N697" s="63"/>
      <c r="O697" s="63"/>
      <c r="P697" s="63"/>
      <c r="Q697" s="63"/>
      <c r="R697" s="63"/>
      <c r="S697" s="63"/>
      <c r="T697" s="64"/>
      <c r="AT697" s="60" t="s">
        <v>87</v>
      </c>
      <c r="AU697" s="60" t="s">
        <v>29</v>
      </c>
      <c r="AV697" s="10" t="s">
        <v>29</v>
      </c>
      <c r="AW697" s="10" t="s">
        <v>12</v>
      </c>
      <c r="AX697" s="10" t="s">
        <v>24</v>
      </c>
      <c r="AY697" s="60" t="s">
        <v>76</v>
      </c>
    </row>
    <row r="698" spans="1:51" s="10" customFormat="1" ht="12">
      <c r="A698" s="181"/>
      <c r="B698" s="182"/>
      <c r="C698" s="181"/>
      <c r="D698" s="179" t="s">
        <v>87</v>
      </c>
      <c r="E698" s="183" t="s">
        <v>0</v>
      </c>
      <c r="F698" s="184" t="s">
        <v>1030</v>
      </c>
      <c r="G698" s="181"/>
      <c r="H698" s="185">
        <v>0.42</v>
      </c>
      <c r="I698" s="61"/>
      <c r="J698" s="181"/>
      <c r="L698" s="59"/>
      <c r="M698" s="62"/>
      <c r="N698" s="63"/>
      <c r="O698" s="63"/>
      <c r="P698" s="63"/>
      <c r="Q698" s="63"/>
      <c r="R698" s="63"/>
      <c r="S698" s="63"/>
      <c r="T698" s="64"/>
      <c r="AT698" s="60" t="s">
        <v>87</v>
      </c>
      <c r="AU698" s="60" t="s">
        <v>29</v>
      </c>
      <c r="AV698" s="10" t="s">
        <v>29</v>
      </c>
      <c r="AW698" s="10" t="s">
        <v>12</v>
      </c>
      <c r="AX698" s="10" t="s">
        <v>24</v>
      </c>
      <c r="AY698" s="60" t="s">
        <v>76</v>
      </c>
    </row>
    <row r="699" spans="1:51" s="10" customFormat="1" ht="12">
      <c r="A699" s="181"/>
      <c r="B699" s="182"/>
      <c r="C699" s="181"/>
      <c r="D699" s="179" t="s">
        <v>87</v>
      </c>
      <c r="E699" s="183" t="s">
        <v>0</v>
      </c>
      <c r="F699" s="184" t="s">
        <v>1031</v>
      </c>
      <c r="G699" s="181"/>
      <c r="H699" s="185">
        <v>0.198</v>
      </c>
      <c r="I699" s="61"/>
      <c r="J699" s="181"/>
      <c r="L699" s="59"/>
      <c r="M699" s="62"/>
      <c r="N699" s="63"/>
      <c r="O699" s="63"/>
      <c r="P699" s="63"/>
      <c r="Q699" s="63"/>
      <c r="R699" s="63"/>
      <c r="S699" s="63"/>
      <c r="T699" s="64"/>
      <c r="AT699" s="60" t="s">
        <v>87</v>
      </c>
      <c r="AU699" s="60" t="s">
        <v>29</v>
      </c>
      <c r="AV699" s="10" t="s">
        <v>29</v>
      </c>
      <c r="AW699" s="10" t="s">
        <v>12</v>
      </c>
      <c r="AX699" s="10" t="s">
        <v>24</v>
      </c>
      <c r="AY699" s="60" t="s">
        <v>76</v>
      </c>
    </row>
    <row r="700" spans="1:51" s="10" customFormat="1" ht="12">
      <c r="A700" s="181"/>
      <c r="B700" s="182"/>
      <c r="C700" s="181"/>
      <c r="D700" s="179" t="s">
        <v>87</v>
      </c>
      <c r="E700" s="183" t="s">
        <v>0</v>
      </c>
      <c r="F700" s="184" t="s">
        <v>1032</v>
      </c>
      <c r="G700" s="181"/>
      <c r="H700" s="185">
        <v>0.117</v>
      </c>
      <c r="I700" s="61"/>
      <c r="J700" s="181"/>
      <c r="L700" s="59"/>
      <c r="M700" s="62"/>
      <c r="N700" s="63"/>
      <c r="O700" s="63"/>
      <c r="P700" s="63"/>
      <c r="Q700" s="63"/>
      <c r="R700" s="63"/>
      <c r="S700" s="63"/>
      <c r="T700" s="64"/>
      <c r="AT700" s="60" t="s">
        <v>87</v>
      </c>
      <c r="AU700" s="60" t="s">
        <v>29</v>
      </c>
      <c r="AV700" s="10" t="s">
        <v>29</v>
      </c>
      <c r="AW700" s="10" t="s">
        <v>12</v>
      </c>
      <c r="AX700" s="10" t="s">
        <v>24</v>
      </c>
      <c r="AY700" s="60" t="s">
        <v>76</v>
      </c>
    </row>
    <row r="701" spans="1:51" s="11" customFormat="1" ht="12">
      <c r="A701" s="186"/>
      <c r="B701" s="187"/>
      <c r="C701" s="186"/>
      <c r="D701" s="179" t="s">
        <v>87</v>
      </c>
      <c r="E701" s="188" t="s">
        <v>0</v>
      </c>
      <c r="F701" s="189" t="s">
        <v>99</v>
      </c>
      <c r="G701" s="186"/>
      <c r="H701" s="190">
        <v>1.634</v>
      </c>
      <c r="I701" s="67"/>
      <c r="J701" s="186"/>
      <c r="L701" s="65"/>
      <c r="M701" s="68"/>
      <c r="N701" s="69"/>
      <c r="O701" s="69"/>
      <c r="P701" s="69"/>
      <c r="Q701" s="69"/>
      <c r="R701" s="69"/>
      <c r="S701" s="69"/>
      <c r="T701" s="70"/>
      <c r="AT701" s="66" t="s">
        <v>87</v>
      </c>
      <c r="AU701" s="66" t="s">
        <v>29</v>
      </c>
      <c r="AV701" s="11" t="s">
        <v>83</v>
      </c>
      <c r="AW701" s="11" t="s">
        <v>12</v>
      </c>
      <c r="AX701" s="11" t="s">
        <v>28</v>
      </c>
      <c r="AY701" s="66" t="s">
        <v>76</v>
      </c>
    </row>
    <row r="702" spans="1:65" s="1" customFormat="1" ht="16.5" customHeight="1">
      <c r="A702" s="96"/>
      <c r="B702" s="100"/>
      <c r="C702" s="196" t="s">
        <v>1033</v>
      </c>
      <c r="D702" s="196" t="s">
        <v>305</v>
      </c>
      <c r="E702" s="197" t="s">
        <v>1034</v>
      </c>
      <c r="F702" s="198" t="s">
        <v>1035</v>
      </c>
      <c r="G702" s="199" t="s">
        <v>91</v>
      </c>
      <c r="H702" s="200">
        <v>0.162</v>
      </c>
      <c r="I702" s="81"/>
      <c r="J702" s="201">
        <f>ROUND(I702*H702,2)</f>
        <v>0</v>
      </c>
      <c r="K702" s="80" t="s">
        <v>82</v>
      </c>
      <c r="L702" s="82"/>
      <c r="M702" s="83" t="s">
        <v>0</v>
      </c>
      <c r="N702" s="84" t="s">
        <v>15</v>
      </c>
      <c r="O702" s="18"/>
      <c r="P702" s="55">
        <f>O702*H702</f>
        <v>0</v>
      </c>
      <c r="Q702" s="55">
        <v>0.55</v>
      </c>
      <c r="R702" s="55">
        <f>Q702*H702</f>
        <v>0.08910000000000001</v>
      </c>
      <c r="S702" s="55">
        <v>0</v>
      </c>
      <c r="T702" s="56">
        <f>S702*H702</f>
        <v>0</v>
      </c>
      <c r="AR702" s="13" t="s">
        <v>289</v>
      </c>
      <c r="AT702" s="13" t="s">
        <v>305</v>
      </c>
      <c r="AU702" s="13" t="s">
        <v>29</v>
      </c>
      <c r="AY702" s="13" t="s">
        <v>76</v>
      </c>
      <c r="BE702" s="57">
        <f>IF(N702="základní",J702,0)</f>
        <v>0</v>
      </c>
      <c r="BF702" s="57">
        <f>IF(N702="snížená",J702,0)</f>
        <v>0</v>
      </c>
      <c r="BG702" s="57">
        <f>IF(N702="zákl. přenesená",J702,0)</f>
        <v>0</v>
      </c>
      <c r="BH702" s="57">
        <f>IF(N702="sníž. přenesená",J702,0)</f>
        <v>0</v>
      </c>
      <c r="BI702" s="57">
        <f>IF(N702="nulová",J702,0)</f>
        <v>0</v>
      </c>
      <c r="BJ702" s="13" t="s">
        <v>28</v>
      </c>
      <c r="BK702" s="57">
        <f>ROUND(I702*H702,2)</f>
        <v>0</v>
      </c>
      <c r="BL702" s="13" t="s">
        <v>189</v>
      </c>
      <c r="BM702" s="13" t="s">
        <v>1036</v>
      </c>
    </row>
    <row r="703" spans="1:47" s="1" customFormat="1" ht="12">
      <c r="A703" s="96"/>
      <c r="B703" s="100"/>
      <c r="C703" s="96"/>
      <c r="D703" s="179" t="s">
        <v>85</v>
      </c>
      <c r="E703" s="96"/>
      <c r="F703" s="180" t="s">
        <v>1035</v>
      </c>
      <c r="G703" s="96"/>
      <c r="H703" s="96"/>
      <c r="I703" s="26"/>
      <c r="J703" s="96"/>
      <c r="L703" s="14"/>
      <c r="M703" s="58"/>
      <c r="N703" s="18"/>
      <c r="O703" s="18"/>
      <c r="P703" s="18"/>
      <c r="Q703" s="18"/>
      <c r="R703" s="18"/>
      <c r="S703" s="18"/>
      <c r="T703" s="19"/>
      <c r="AT703" s="13" t="s">
        <v>85</v>
      </c>
      <c r="AU703" s="13" t="s">
        <v>29</v>
      </c>
    </row>
    <row r="704" spans="1:51" s="10" customFormat="1" ht="12">
      <c r="A704" s="181"/>
      <c r="B704" s="182"/>
      <c r="C704" s="181"/>
      <c r="D704" s="179" t="s">
        <v>87</v>
      </c>
      <c r="E704" s="183" t="s">
        <v>0</v>
      </c>
      <c r="F704" s="184" t="s">
        <v>1037</v>
      </c>
      <c r="G704" s="181"/>
      <c r="H704" s="185">
        <v>0.043</v>
      </c>
      <c r="I704" s="61"/>
      <c r="J704" s="181"/>
      <c r="L704" s="59"/>
      <c r="M704" s="62"/>
      <c r="N704" s="63"/>
      <c r="O704" s="63"/>
      <c r="P704" s="63"/>
      <c r="Q704" s="63"/>
      <c r="R704" s="63"/>
      <c r="S704" s="63"/>
      <c r="T704" s="64"/>
      <c r="AT704" s="60" t="s">
        <v>87</v>
      </c>
      <c r="AU704" s="60" t="s">
        <v>29</v>
      </c>
      <c r="AV704" s="10" t="s">
        <v>29</v>
      </c>
      <c r="AW704" s="10" t="s">
        <v>12</v>
      </c>
      <c r="AX704" s="10" t="s">
        <v>24</v>
      </c>
      <c r="AY704" s="60" t="s">
        <v>76</v>
      </c>
    </row>
    <row r="705" spans="1:51" s="10" customFormat="1" ht="12">
      <c r="A705" s="181"/>
      <c r="B705" s="182"/>
      <c r="C705" s="181"/>
      <c r="D705" s="179" t="s">
        <v>87</v>
      </c>
      <c r="E705" s="183" t="s">
        <v>0</v>
      </c>
      <c r="F705" s="184" t="s">
        <v>1038</v>
      </c>
      <c r="G705" s="181"/>
      <c r="H705" s="185">
        <v>0.027</v>
      </c>
      <c r="I705" s="61"/>
      <c r="J705" s="181"/>
      <c r="L705" s="59"/>
      <c r="M705" s="62"/>
      <c r="N705" s="63"/>
      <c r="O705" s="63"/>
      <c r="P705" s="63"/>
      <c r="Q705" s="63"/>
      <c r="R705" s="63"/>
      <c r="S705" s="63"/>
      <c r="T705" s="64"/>
      <c r="AT705" s="60" t="s">
        <v>87</v>
      </c>
      <c r="AU705" s="60" t="s">
        <v>29</v>
      </c>
      <c r="AV705" s="10" t="s">
        <v>29</v>
      </c>
      <c r="AW705" s="10" t="s">
        <v>12</v>
      </c>
      <c r="AX705" s="10" t="s">
        <v>24</v>
      </c>
      <c r="AY705" s="60" t="s">
        <v>76</v>
      </c>
    </row>
    <row r="706" spans="1:51" s="10" customFormat="1" ht="12">
      <c r="A706" s="181"/>
      <c r="B706" s="182"/>
      <c r="C706" s="181"/>
      <c r="D706" s="179" t="s">
        <v>87</v>
      </c>
      <c r="E706" s="183" t="s">
        <v>0</v>
      </c>
      <c r="F706" s="184" t="s">
        <v>1039</v>
      </c>
      <c r="G706" s="181"/>
      <c r="H706" s="185">
        <v>0.029</v>
      </c>
      <c r="I706" s="61"/>
      <c r="J706" s="181"/>
      <c r="L706" s="59"/>
      <c r="M706" s="62"/>
      <c r="N706" s="63"/>
      <c r="O706" s="63"/>
      <c r="P706" s="63"/>
      <c r="Q706" s="63"/>
      <c r="R706" s="63"/>
      <c r="S706" s="63"/>
      <c r="T706" s="64"/>
      <c r="AT706" s="60" t="s">
        <v>87</v>
      </c>
      <c r="AU706" s="60" t="s">
        <v>29</v>
      </c>
      <c r="AV706" s="10" t="s">
        <v>29</v>
      </c>
      <c r="AW706" s="10" t="s">
        <v>12</v>
      </c>
      <c r="AX706" s="10" t="s">
        <v>24</v>
      </c>
      <c r="AY706" s="60" t="s">
        <v>76</v>
      </c>
    </row>
    <row r="707" spans="1:51" s="10" customFormat="1" ht="12">
      <c r="A707" s="181"/>
      <c r="B707" s="182"/>
      <c r="C707" s="181"/>
      <c r="D707" s="179" t="s">
        <v>87</v>
      </c>
      <c r="E707" s="183" t="s">
        <v>0</v>
      </c>
      <c r="F707" s="184" t="s">
        <v>1040</v>
      </c>
      <c r="G707" s="181"/>
      <c r="H707" s="185">
        <v>0.063</v>
      </c>
      <c r="I707" s="61"/>
      <c r="J707" s="181"/>
      <c r="L707" s="59"/>
      <c r="M707" s="62"/>
      <c r="N707" s="63"/>
      <c r="O707" s="63"/>
      <c r="P707" s="63"/>
      <c r="Q707" s="63"/>
      <c r="R707" s="63"/>
      <c r="S707" s="63"/>
      <c r="T707" s="64"/>
      <c r="AT707" s="60" t="s">
        <v>87</v>
      </c>
      <c r="AU707" s="60" t="s">
        <v>29</v>
      </c>
      <c r="AV707" s="10" t="s">
        <v>29</v>
      </c>
      <c r="AW707" s="10" t="s">
        <v>12</v>
      </c>
      <c r="AX707" s="10" t="s">
        <v>24</v>
      </c>
      <c r="AY707" s="60" t="s">
        <v>76</v>
      </c>
    </row>
    <row r="708" spans="1:51" s="11" customFormat="1" ht="12">
      <c r="A708" s="186"/>
      <c r="B708" s="187"/>
      <c r="C708" s="186"/>
      <c r="D708" s="179" t="s">
        <v>87</v>
      </c>
      <c r="E708" s="188" t="s">
        <v>0</v>
      </c>
      <c r="F708" s="189" t="s">
        <v>99</v>
      </c>
      <c r="G708" s="186"/>
      <c r="H708" s="190">
        <v>0.162</v>
      </c>
      <c r="I708" s="67"/>
      <c r="J708" s="186"/>
      <c r="L708" s="65"/>
      <c r="M708" s="68"/>
      <c r="N708" s="69"/>
      <c r="O708" s="69"/>
      <c r="P708" s="69"/>
      <c r="Q708" s="69"/>
      <c r="R708" s="69"/>
      <c r="S708" s="69"/>
      <c r="T708" s="70"/>
      <c r="AT708" s="66" t="s">
        <v>87</v>
      </c>
      <c r="AU708" s="66" t="s">
        <v>29</v>
      </c>
      <c r="AV708" s="11" t="s">
        <v>83</v>
      </c>
      <c r="AW708" s="11" t="s">
        <v>12</v>
      </c>
      <c r="AX708" s="11" t="s">
        <v>28</v>
      </c>
      <c r="AY708" s="66" t="s">
        <v>76</v>
      </c>
    </row>
    <row r="709" spans="1:65" s="1" customFormat="1" ht="16.5" customHeight="1">
      <c r="A709" s="96"/>
      <c r="B709" s="100"/>
      <c r="C709" s="173" t="s">
        <v>1041</v>
      </c>
      <c r="D709" s="173" t="s">
        <v>78</v>
      </c>
      <c r="E709" s="174" t="s">
        <v>1042</v>
      </c>
      <c r="F709" s="175" t="s">
        <v>1043</v>
      </c>
      <c r="G709" s="176" t="s">
        <v>81</v>
      </c>
      <c r="H709" s="177">
        <v>43.25</v>
      </c>
      <c r="I709" s="52"/>
      <c r="J709" s="178">
        <f>ROUND(I709*H709,2)</f>
        <v>0</v>
      </c>
      <c r="K709" s="51" t="s">
        <v>82</v>
      </c>
      <c r="L709" s="14"/>
      <c r="M709" s="53" t="s">
        <v>0</v>
      </c>
      <c r="N709" s="54" t="s">
        <v>15</v>
      </c>
      <c r="O709" s="18"/>
      <c r="P709" s="55">
        <f>O709*H709</f>
        <v>0</v>
      </c>
      <c r="Q709" s="55">
        <v>0</v>
      </c>
      <c r="R709" s="55">
        <f>Q709*H709</f>
        <v>0</v>
      </c>
      <c r="S709" s="55">
        <v>0</v>
      </c>
      <c r="T709" s="56">
        <f>S709*H709</f>
        <v>0</v>
      </c>
      <c r="AR709" s="13" t="s">
        <v>189</v>
      </c>
      <c r="AT709" s="13" t="s">
        <v>78</v>
      </c>
      <c r="AU709" s="13" t="s">
        <v>29</v>
      </c>
      <c r="AY709" s="13" t="s">
        <v>76</v>
      </c>
      <c r="BE709" s="57">
        <f>IF(N709="základní",J709,0)</f>
        <v>0</v>
      </c>
      <c r="BF709" s="57">
        <f>IF(N709="snížená",J709,0)</f>
        <v>0</v>
      </c>
      <c r="BG709" s="57">
        <f>IF(N709="zákl. přenesená",J709,0)</f>
        <v>0</v>
      </c>
      <c r="BH709" s="57">
        <f>IF(N709="sníž. přenesená",J709,0)</f>
        <v>0</v>
      </c>
      <c r="BI709" s="57">
        <f>IF(N709="nulová",J709,0)</f>
        <v>0</v>
      </c>
      <c r="BJ709" s="13" t="s">
        <v>28</v>
      </c>
      <c r="BK709" s="57">
        <f>ROUND(I709*H709,2)</f>
        <v>0</v>
      </c>
      <c r="BL709" s="13" t="s">
        <v>189</v>
      </c>
      <c r="BM709" s="13" t="s">
        <v>1044</v>
      </c>
    </row>
    <row r="710" spans="1:47" s="1" customFormat="1" ht="12">
      <c r="A710" s="96"/>
      <c r="B710" s="100"/>
      <c r="C710" s="96"/>
      <c r="D710" s="179" t="s">
        <v>85</v>
      </c>
      <c r="E710" s="96"/>
      <c r="F710" s="180" t="s">
        <v>1045</v>
      </c>
      <c r="G710" s="96"/>
      <c r="H710" s="96"/>
      <c r="I710" s="26"/>
      <c r="J710" s="96"/>
      <c r="L710" s="14"/>
      <c r="M710" s="58"/>
      <c r="N710" s="18"/>
      <c r="O710" s="18"/>
      <c r="P710" s="18"/>
      <c r="Q710" s="18"/>
      <c r="R710" s="18"/>
      <c r="S710" s="18"/>
      <c r="T710" s="19"/>
      <c r="AT710" s="13" t="s">
        <v>85</v>
      </c>
      <c r="AU710" s="13" t="s">
        <v>29</v>
      </c>
    </row>
    <row r="711" spans="1:51" s="10" customFormat="1" ht="12">
      <c r="A711" s="181"/>
      <c r="B711" s="182"/>
      <c r="C711" s="181"/>
      <c r="D711" s="179" t="s">
        <v>87</v>
      </c>
      <c r="E711" s="183" t="s">
        <v>0</v>
      </c>
      <c r="F711" s="184" t="s">
        <v>1046</v>
      </c>
      <c r="G711" s="181"/>
      <c r="H711" s="185">
        <v>43.25</v>
      </c>
      <c r="I711" s="61"/>
      <c r="J711" s="181"/>
      <c r="L711" s="59"/>
      <c r="M711" s="62"/>
      <c r="N711" s="63"/>
      <c r="O711" s="63"/>
      <c r="P711" s="63"/>
      <c r="Q711" s="63"/>
      <c r="R711" s="63"/>
      <c r="S711" s="63"/>
      <c r="T711" s="64"/>
      <c r="AT711" s="60" t="s">
        <v>87</v>
      </c>
      <c r="AU711" s="60" t="s">
        <v>29</v>
      </c>
      <c r="AV711" s="10" t="s">
        <v>29</v>
      </c>
      <c r="AW711" s="10" t="s">
        <v>12</v>
      </c>
      <c r="AX711" s="10" t="s">
        <v>28</v>
      </c>
      <c r="AY711" s="60" t="s">
        <v>76</v>
      </c>
    </row>
    <row r="712" spans="1:65" s="1" customFormat="1" ht="16.5" customHeight="1">
      <c r="A712" s="96"/>
      <c r="B712" s="100"/>
      <c r="C712" s="173" t="s">
        <v>1047</v>
      </c>
      <c r="D712" s="173" t="s">
        <v>78</v>
      </c>
      <c r="E712" s="174" t="s">
        <v>1048</v>
      </c>
      <c r="F712" s="175" t="s">
        <v>1049</v>
      </c>
      <c r="G712" s="176" t="s">
        <v>160</v>
      </c>
      <c r="H712" s="177">
        <v>56.4</v>
      </c>
      <c r="I712" s="52"/>
      <c r="J712" s="178">
        <f>ROUND(I712*H712,2)</f>
        <v>0</v>
      </c>
      <c r="K712" s="51" t="s">
        <v>82</v>
      </c>
      <c r="L712" s="14"/>
      <c r="M712" s="53" t="s">
        <v>0</v>
      </c>
      <c r="N712" s="54" t="s">
        <v>15</v>
      </c>
      <c r="O712" s="18"/>
      <c r="P712" s="55">
        <f>O712*H712</f>
        <v>0</v>
      </c>
      <c r="Q712" s="55">
        <v>0</v>
      </c>
      <c r="R712" s="55">
        <f>Q712*H712</f>
        <v>0</v>
      </c>
      <c r="S712" s="55">
        <v>0</v>
      </c>
      <c r="T712" s="56">
        <f>S712*H712</f>
        <v>0</v>
      </c>
      <c r="AR712" s="13" t="s">
        <v>189</v>
      </c>
      <c r="AT712" s="13" t="s">
        <v>78</v>
      </c>
      <c r="AU712" s="13" t="s">
        <v>29</v>
      </c>
      <c r="AY712" s="13" t="s">
        <v>76</v>
      </c>
      <c r="BE712" s="57">
        <f>IF(N712="základní",J712,0)</f>
        <v>0</v>
      </c>
      <c r="BF712" s="57">
        <f>IF(N712="snížená",J712,0)</f>
        <v>0</v>
      </c>
      <c r="BG712" s="57">
        <f>IF(N712="zákl. přenesená",J712,0)</f>
        <v>0</v>
      </c>
      <c r="BH712" s="57">
        <f>IF(N712="sníž. přenesená",J712,0)</f>
        <v>0</v>
      </c>
      <c r="BI712" s="57">
        <f>IF(N712="nulová",J712,0)</f>
        <v>0</v>
      </c>
      <c r="BJ712" s="13" t="s">
        <v>28</v>
      </c>
      <c r="BK712" s="57">
        <f>ROUND(I712*H712,2)</f>
        <v>0</v>
      </c>
      <c r="BL712" s="13" t="s">
        <v>189</v>
      </c>
      <c r="BM712" s="13" t="s">
        <v>1050</v>
      </c>
    </row>
    <row r="713" spans="1:47" s="1" customFormat="1" ht="12">
      <c r="A713" s="96"/>
      <c r="B713" s="100"/>
      <c r="C713" s="96"/>
      <c r="D713" s="179" t="s">
        <v>85</v>
      </c>
      <c r="E713" s="96"/>
      <c r="F713" s="180" t="s">
        <v>1051</v>
      </c>
      <c r="G713" s="96"/>
      <c r="H713" s="96"/>
      <c r="I713" s="26"/>
      <c r="J713" s="96"/>
      <c r="L713" s="14"/>
      <c r="M713" s="58"/>
      <c r="N713" s="18"/>
      <c r="O713" s="18"/>
      <c r="P713" s="18"/>
      <c r="Q713" s="18"/>
      <c r="R713" s="18"/>
      <c r="S713" s="18"/>
      <c r="T713" s="19"/>
      <c r="AT713" s="13" t="s">
        <v>85</v>
      </c>
      <c r="AU713" s="13" t="s">
        <v>29</v>
      </c>
    </row>
    <row r="714" spans="1:51" s="10" customFormat="1" ht="12">
      <c r="A714" s="181"/>
      <c r="B714" s="182"/>
      <c r="C714" s="181"/>
      <c r="D714" s="179" t="s">
        <v>87</v>
      </c>
      <c r="E714" s="183" t="s">
        <v>0</v>
      </c>
      <c r="F714" s="184" t="s">
        <v>1052</v>
      </c>
      <c r="G714" s="181"/>
      <c r="H714" s="185">
        <v>56.4</v>
      </c>
      <c r="I714" s="61"/>
      <c r="J714" s="181"/>
      <c r="L714" s="59"/>
      <c r="M714" s="62"/>
      <c r="N714" s="63"/>
      <c r="O714" s="63"/>
      <c r="P714" s="63"/>
      <c r="Q714" s="63"/>
      <c r="R714" s="63"/>
      <c r="S714" s="63"/>
      <c r="T714" s="64"/>
      <c r="AT714" s="60" t="s">
        <v>87</v>
      </c>
      <c r="AU714" s="60" t="s">
        <v>29</v>
      </c>
      <c r="AV714" s="10" t="s">
        <v>29</v>
      </c>
      <c r="AW714" s="10" t="s">
        <v>12</v>
      </c>
      <c r="AX714" s="10" t="s">
        <v>28</v>
      </c>
      <c r="AY714" s="60" t="s">
        <v>76</v>
      </c>
    </row>
    <row r="715" spans="1:65" s="1" customFormat="1" ht="16.5" customHeight="1">
      <c r="A715" s="96"/>
      <c r="B715" s="100"/>
      <c r="C715" s="196" t="s">
        <v>1053</v>
      </c>
      <c r="D715" s="196" t="s">
        <v>305</v>
      </c>
      <c r="E715" s="197" t="s">
        <v>1054</v>
      </c>
      <c r="F715" s="198" t="s">
        <v>1055</v>
      </c>
      <c r="G715" s="199" t="s">
        <v>91</v>
      </c>
      <c r="H715" s="200">
        <v>0.337</v>
      </c>
      <c r="I715" s="81"/>
      <c r="J715" s="201">
        <f>ROUND(I715*H715,2)</f>
        <v>0</v>
      </c>
      <c r="K715" s="80" t="s">
        <v>82</v>
      </c>
      <c r="L715" s="82"/>
      <c r="M715" s="83" t="s">
        <v>0</v>
      </c>
      <c r="N715" s="84" t="s">
        <v>15</v>
      </c>
      <c r="O715" s="18"/>
      <c r="P715" s="55">
        <f>O715*H715</f>
        <v>0</v>
      </c>
      <c r="Q715" s="55">
        <v>0.55</v>
      </c>
      <c r="R715" s="55">
        <f>Q715*H715</f>
        <v>0.18535000000000001</v>
      </c>
      <c r="S715" s="55">
        <v>0</v>
      </c>
      <c r="T715" s="56">
        <f>S715*H715</f>
        <v>0</v>
      </c>
      <c r="AR715" s="13" t="s">
        <v>289</v>
      </c>
      <c r="AT715" s="13" t="s">
        <v>305</v>
      </c>
      <c r="AU715" s="13" t="s">
        <v>29</v>
      </c>
      <c r="AY715" s="13" t="s">
        <v>76</v>
      </c>
      <c r="BE715" s="57">
        <f>IF(N715="základní",J715,0)</f>
        <v>0</v>
      </c>
      <c r="BF715" s="57">
        <f>IF(N715="snížená",J715,0)</f>
        <v>0</v>
      </c>
      <c r="BG715" s="57">
        <f>IF(N715="zákl. přenesená",J715,0)</f>
        <v>0</v>
      </c>
      <c r="BH715" s="57">
        <f>IF(N715="sníž. přenesená",J715,0)</f>
        <v>0</v>
      </c>
      <c r="BI715" s="57">
        <f>IF(N715="nulová",J715,0)</f>
        <v>0</v>
      </c>
      <c r="BJ715" s="13" t="s">
        <v>28</v>
      </c>
      <c r="BK715" s="57">
        <f>ROUND(I715*H715,2)</f>
        <v>0</v>
      </c>
      <c r="BL715" s="13" t="s">
        <v>189</v>
      </c>
      <c r="BM715" s="13" t="s">
        <v>1056</v>
      </c>
    </row>
    <row r="716" spans="1:47" s="1" customFormat="1" ht="19.5">
      <c r="A716" s="96"/>
      <c r="B716" s="100"/>
      <c r="C716" s="96"/>
      <c r="D716" s="179" t="s">
        <v>85</v>
      </c>
      <c r="E716" s="96"/>
      <c r="F716" s="180" t="s">
        <v>1057</v>
      </c>
      <c r="G716" s="96"/>
      <c r="H716" s="96"/>
      <c r="I716" s="26"/>
      <c r="J716" s="96"/>
      <c r="L716" s="14"/>
      <c r="M716" s="58"/>
      <c r="N716" s="18"/>
      <c r="O716" s="18"/>
      <c r="P716" s="18"/>
      <c r="Q716" s="18"/>
      <c r="R716" s="18"/>
      <c r="S716" s="18"/>
      <c r="T716" s="19"/>
      <c r="AT716" s="13" t="s">
        <v>85</v>
      </c>
      <c r="AU716" s="13" t="s">
        <v>29</v>
      </c>
    </row>
    <row r="717" spans="1:51" s="10" customFormat="1" ht="12">
      <c r="A717" s="181"/>
      <c r="B717" s="182"/>
      <c r="C717" s="181"/>
      <c r="D717" s="179" t="s">
        <v>87</v>
      </c>
      <c r="E717" s="183" t="s">
        <v>0</v>
      </c>
      <c r="F717" s="184" t="s">
        <v>1058</v>
      </c>
      <c r="G717" s="181"/>
      <c r="H717" s="185">
        <v>0.085</v>
      </c>
      <c r="I717" s="61"/>
      <c r="J717" s="181"/>
      <c r="L717" s="59"/>
      <c r="M717" s="62"/>
      <c r="N717" s="63"/>
      <c r="O717" s="63"/>
      <c r="P717" s="63"/>
      <c r="Q717" s="63"/>
      <c r="R717" s="63"/>
      <c r="S717" s="63"/>
      <c r="T717" s="64"/>
      <c r="AT717" s="60" t="s">
        <v>87</v>
      </c>
      <c r="AU717" s="60" t="s">
        <v>29</v>
      </c>
      <c r="AV717" s="10" t="s">
        <v>29</v>
      </c>
      <c r="AW717" s="10" t="s">
        <v>12</v>
      </c>
      <c r="AX717" s="10" t="s">
        <v>24</v>
      </c>
      <c r="AY717" s="60" t="s">
        <v>76</v>
      </c>
    </row>
    <row r="718" spans="1:51" s="10" customFormat="1" ht="12">
      <c r="A718" s="181"/>
      <c r="B718" s="182"/>
      <c r="C718" s="181"/>
      <c r="D718" s="179" t="s">
        <v>87</v>
      </c>
      <c r="E718" s="183" t="s">
        <v>0</v>
      </c>
      <c r="F718" s="184" t="s">
        <v>1059</v>
      </c>
      <c r="G718" s="181"/>
      <c r="H718" s="185">
        <v>0.252</v>
      </c>
      <c r="I718" s="61"/>
      <c r="J718" s="181"/>
      <c r="L718" s="59"/>
      <c r="M718" s="62"/>
      <c r="N718" s="63"/>
      <c r="O718" s="63"/>
      <c r="P718" s="63"/>
      <c r="Q718" s="63"/>
      <c r="R718" s="63"/>
      <c r="S718" s="63"/>
      <c r="T718" s="64"/>
      <c r="AT718" s="60" t="s">
        <v>87</v>
      </c>
      <c r="AU718" s="60" t="s">
        <v>29</v>
      </c>
      <c r="AV718" s="10" t="s">
        <v>29</v>
      </c>
      <c r="AW718" s="10" t="s">
        <v>12</v>
      </c>
      <c r="AX718" s="10" t="s">
        <v>24</v>
      </c>
      <c r="AY718" s="60" t="s">
        <v>76</v>
      </c>
    </row>
    <row r="719" spans="1:51" s="11" customFormat="1" ht="12">
      <c r="A719" s="186"/>
      <c r="B719" s="187"/>
      <c r="C719" s="186"/>
      <c r="D719" s="179" t="s">
        <v>87</v>
      </c>
      <c r="E719" s="188" t="s">
        <v>0</v>
      </c>
      <c r="F719" s="189" t="s">
        <v>99</v>
      </c>
      <c r="G719" s="186"/>
      <c r="H719" s="190">
        <v>0.337</v>
      </c>
      <c r="I719" s="67"/>
      <c r="J719" s="186"/>
      <c r="L719" s="65"/>
      <c r="M719" s="68"/>
      <c r="N719" s="69"/>
      <c r="O719" s="69"/>
      <c r="P719" s="69"/>
      <c r="Q719" s="69"/>
      <c r="R719" s="69"/>
      <c r="S719" s="69"/>
      <c r="T719" s="70"/>
      <c r="AT719" s="66" t="s">
        <v>87</v>
      </c>
      <c r="AU719" s="66" t="s">
        <v>29</v>
      </c>
      <c r="AV719" s="11" t="s">
        <v>83</v>
      </c>
      <c r="AW719" s="11" t="s">
        <v>12</v>
      </c>
      <c r="AX719" s="11" t="s">
        <v>28</v>
      </c>
      <c r="AY719" s="66" t="s">
        <v>76</v>
      </c>
    </row>
    <row r="720" spans="1:65" s="1" customFormat="1" ht="16.5" customHeight="1">
      <c r="A720" s="96"/>
      <c r="B720" s="100"/>
      <c r="C720" s="173" t="s">
        <v>1060</v>
      </c>
      <c r="D720" s="173" t="s">
        <v>78</v>
      </c>
      <c r="E720" s="174" t="s">
        <v>1061</v>
      </c>
      <c r="F720" s="175" t="s">
        <v>1062</v>
      </c>
      <c r="G720" s="176" t="s">
        <v>91</v>
      </c>
      <c r="H720" s="177">
        <v>2.133</v>
      </c>
      <c r="I720" s="52"/>
      <c r="J720" s="178">
        <f>ROUND(I720*H720,2)</f>
        <v>0</v>
      </c>
      <c r="K720" s="51" t="s">
        <v>82</v>
      </c>
      <c r="L720" s="14"/>
      <c r="M720" s="53" t="s">
        <v>0</v>
      </c>
      <c r="N720" s="54" t="s">
        <v>15</v>
      </c>
      <c r="O720" s="18"/>
      <c r="P720" s="55">
        <f>O720*H720</f>
        <v>0</v>
      </c>
      <c r="Q720" s="55">
        <v>0.02337</v>
      </c>
      <c r="R720" s="55">
        <f>Q720*H720</f>
        <v>0.04984821</v>
      </c>
      <c r="S720" s="55">
        <v>0</v>
      </c>
      <c r="T720" s="56">
        <f>S720*H720</f>
        <v>0</v>
      </c>
      <c r="AR720" s="13" t="s">
        <v>189</v>
      </c>
      <c r="AT720" s="13" t="s">
        <v>78</v>
      </c>
      <c r="AU720" s="13" t="s">
        <v>29</v>
      </c>
      <c r="AY720" s="13" t="s">
        <v>76</v>
      </c>
      <c r="BE720" s="57">
        <f>IF(N720="základní",J720,0)</f>
        <v>0</v>
      </c>
      <c r="BF720" s="57">
        <f>IF(N720="snížená",J720,0)</f>
        <v>0</v>
      </c>
      <c r="BG720" s="57">
        <f>IF(N720="zákl. přenesená",J720,0)</f>
        <v>0</v>
      </c>
      <c r="BH720" s="57">
        <f>IF(N720="sníž. přenesená",J720,0)</f>
        <v>0</v>
      </c>
      <c r="BI720" s="57">
        <f>IF(N720="nulová",J720,0)</f>
        <v>0</v>
      </c>
      <c r="BJ720" s="13" t="s">
        <v>28</v>
      </c>
      <c r="BK720" s="57">
        <f>ROUND(I720*H720,2)</f>
        <v>0</v>
      </c>
      <c r="BL720" s="13" t="s">
        <v>189</v>
      </c>
      <c r="BM720" s="13" t="s">
        <v>1063</v>
      </c>
    </row>
    <row r="721" spans="1:47" s="1" customFormat="1" ht="12">
      <c r="A721" s="96"/>
      <c r="B721" s="100"/>
      <c r="C721" s="96"/>
      <c r="D721" s="179" t="s">
        <v>85</v>
      </c>
      <c r="E721" s="96"/>
      <c r="F721" s="180" t="s">
        <v>1064</v>
      </c>
      <c r="G721" s="96"/>
      <c r="H721" s="96"/>
      <c r="I721" s="26"/>
      <c r="J721" s="96"/>
      <c r="L721" s="14"/>
      <c r="M721" s="58"/>
      <c r="N721" s="18"/>
      <c r="O721" s="18"/>
      <c r="P721" s="18"/>
      <c r="Q721" s="18"/>
      <c r="R721" s="18"/>
      <c r="S721" s="18"/>
      <c r="T721" s="19"/>
      <c r="AT721" s="13" t="s">
        <v>85</v>
      </c>
      <c r="AU721" s="13" t="s">
        <v>29</v>
      </c>
    </row>
    <row r="722" spans="1:51" s="10" customFormat="1" ht="12">
      <c r="A722" s="181"/>
      <c r="B722" s="182"/>
      <c r="C722" s="181"/>
      <c r="D722" s="179" t="s">
        <v>87</v>
      </c>
      <c r="E722" s="183" t="s">
        <v>0</v>
      </c>
      <c r="F722" s="184" t="s">
        <v>1065</v>
      </c>
      <c r="G722" s="181"/>
      <c r="H722" s="185">
        <v>2.133</v>
      </c>
      <c r="I722" s="61"/>
      <c r="J722" s="181"/>
      <c r="L722" s="59"/>
      <c r="M722" s="62"/>
      <c r="N722" s="63"/>
      <c r="O722" s="63"/>
      <c r="P722" s="63"/>
      <c r="Q722" s="63"/>
      <c r="R722" s="63"/>
      <c r="S722" s="63"/>
      <c r="T722" s="64"/>
      <c r="AT722" s="60" t="s">
        <v>87</v>
      </c>
      <c r="AU722" s="60" t="s">
        <v>29</v>
      </c>
      <c r="AV722" s="10" t="s">
        <v>29</v>
      </c>
      <c r="AW722" s="10" t="s">
        <v>12</v>
      </c>
      <c r="AX722" s="10" t="s">
        <v>28</v>
      </c>
      <c r="AY722" s="60" t="s">
        <v>76</v>
      </c>
    </row>
    <row r="723" spans="1:65" s="1" customFormat="1" ht="16.5" customHeight="1">
      <c r="A723" s="96"/>
      <c r="B723" s="100"/>
      <c r="C723" s="173" t="s">
        <v>1066</v>
      </c>
      <c r="D723" s="173" t="s">
        <v>78</v>
      </c>
      <c r="E723" s="174" t="s">
        <v>1067</v>
      </c>
      <c r="F723" s="175" t="s">
        <v>1068</v>
      </c>
      <c r="G723" s="176" t="s">
        <v>160</v>
      </c>
      <c r="H723" s="177">
        <v>13.6</v>
      </c>
      <c r="I723" s="52"/>
      <c r="J723" s="178">
        <f>ROUND(I723*H723,2)</f>
        <v>0</v>
      </c>
      <c r="K723" s="51" t="s">
        <v>82</v>
      </c>
      <c r="L723" s="14"/>
      <c r="M723" s="53" t="s">
        <v>0</v>
      </c>
      <c r="N723" s="54" t="s">
        <v>15</v>
      </c>
      <c r="O723" s="18"/>
      <c r="P723" s="55">
        <f>O723*H723</f>
        <v>0</v>
      </c>
      <c r="Q723" s="55">
        <v>0</v>
      </c>
      <c r="R723" s="55">
        <f>Q723*H723</f>
        <v>0</v>
      </c>
      <c r="S723" s="55">
        <v>0</v>
      </c>
      <c r="T723" s="56">
        <f>S723*H723</f>
        <v>0</v>
      </c>
      <c r="AR723" s="13" t="s">
        <v>189</v>
      </c>
      <c r="AT723" s="13" t="s">
        <v>78</v>
      </c>
      <c r="AU723" s="13" t="s">
        <v>29</v>
      </c>
      <c r="AY723" s="13" t="s">
        <v>76</v>
      </c>
      <c r="BE723" s="57">
        <f>IF(N723="základní",J723,0)</f>
        <v>0</v>
      </c>
      <c r="BF723" s="57">
        <f>IF(N723="snížená",J723,0)</f>
        <v>0</v>
      </c>
      <c r="BG723" s="57">
        <f>IF(N723="zákl. přenesená",J723,0)</f>
        <v>0</v>
      </c>
      <c r="BH723" s="57">
        <f>IF(N723="sníž. přenesená",J723,0)</f>
        <v>0</v>
      </c>
      <c r="BI723" s="57">
        <f>IF(N723="nulová",J723,0)</f>
        <v>0</v>
      </c>
      <c r="BJ723" s="13" t="s">
        <v>28</v>
      </c>
      <c r="BK723" s="57">
        <f>ROUND(I723*H723,2)</f>
        <v>0</v>
      </c>
      <c r="BL723" s="13" t="s">
        <v>189</v>
      </c>
      <c r="BM723" s="13" t="s">
        <v>1069</v>
      </c>
    </row>
    <row r="724" spans="1:47" s="1" customFormat="1" ht="12">
      <c r="A724" s="96"/>
      <c r="B724" s="100"/>
      <c r="C724" s="96"/>
      <c r="D724" s="179" t="s">
        <v>85</v>
      </c>
      <c r="E724" s="96"/>
      <c r="F724" s="180" t="s">
        <v>1070</v>
      </c>
      <c r="G724" s="96"/>
      <c r="H724" s="96"/>
      <c r="I724" s="26"/>
      <c r="J724" s="96"/>
      <c r="L724" s="14"/>
      <c r="M724" s="58"/>
      <c r="N724" s="18"/>
      <c r="O724" s="18"/>
      <c r="P724" s="18"/>
      <c r="Q724" s="18"/>
      <c r="R724" s="18"/>
      <c r="S724" s="18"/>
      <c r="T724" s="19"/>
      <c r="AT724" s="13" t="s">
        <v>85</v>
      </c>
      <c r="AU724" s="13" t="s">
        <v>29</v>
      </c>
    </row>
    <row r="725" spans="1:51" s="10" customFormat="1" ht="12">
      <c r="A725" s="181"/>
      <c r="B725" s="182"/>
      <c r="C725" s="181"/>
      <c r="D725" s="179" t="s">
        <v>87</v>
      </c>
      <c r="E725" s="183" t="s">
        <v>0</v>
      </c>
      <c r="F725" s="184" t="s">
        <v>1071</v>
      </c>
      <c r="G725" s="181"/>
      <c r="H725" s="185">
        <v>13.6</v>
      </c>
      <c r="I725" s="61"/>
      <c r="J725" s="181"/>
      <c r="L725" s="59"/>
      <c r="M725" s="62"/>
      <c r="N725" s="63"/>
      <c r="O725" s="63"/>
      <c r="P725" s="63"/>
      <c r="Q725" s="63"/>
      <c r="R725" s="63"/>
      <c r="S725" s="63"/>
      <c r="T725" s="64"/>
      <c r="AT725" s="60" t="s">
        <v>87</v>
      </c>
      <c r="AU725" s="60" t="s">
        <v>29</v>
      </c>
      <c r="AV725" s="10" t="s">
        <v>29</v>
      </c>
      <c r="AW725" s="10" t="s">
        <v>12</v>
      </c>
      <c r="AX725" s="10" t="s">
        <v>28</v>
      </c>
      <c r="AY725" s="60" t="s">
        <v>76</v>
      </c>
    </row>
    <row r="726" spans="1:65" s="1" customFormat="1" ht="16.5" customHeight="1">
      <c r="A726" s="96"/>
      <c r="B726" s="100"/>
      <c r="C726" s="196" t="s">
        <v>909</v>
      </c>
      <c r="D726" s="196" t="s">
        <v>305</v>
      </c>
      <c r="E726" s="197" t="s">
        <v>1072</v>
      </c>
      <c r="F726" s="198" t="s">
        <v>1073</v>
      </c>
      <c r="G726" s="199" t="s">
        <v>91</v>
      </c>
      <c r="H726" s="200">
        <v>0.004</v>
      </c>
      <c r="I726" s="81"/>
      <c r="J726" s="201">
        <f>ROUND(I726*H726,2)</f>
        <v>0</v>
      </c>
      <c r="K726" s="80" t="s">
        <v>82</v>
      </c>
      <c r="L726" s="82"/>
      <c r="M726" s="83" t="s">
        <v>0</v>
      </c>
      <c r="N726" s="84" t="s">
        <v>15</v>
      </c>
      <c r="O726" s="18"/>
      <c r="P726" s="55">
        <f>O726*H726</f>
        <v>0</v>
      </c>
      <c r="Q726" s="55">
        <v>0.55</v>
      </c>
      <c r="R726" s="55">
        <f>Q726*H726</f>
        <v>0.0022</v>
      </c>
      <c r="S726" s="55">
        <v>0</v>
      </c>
      <c r="T726" s="56">
        <f>S726*H726</f>
        <v>0</v>
      </c>
      <c r="AR726" s="13" t="s">
        <v>289</v>
      </c>
      <c r="AT726" s="13" t="s">
        <v>305</v>
      </c>
      <c r="AU726" s="13" t="s">
        <v>29</v>
      </c>
      <c r="AY726" s="13" t="s">
        <v>76</v>
      </c>
      <c r="BE726" s="57">
        <f>IF(N726="základní",J726,0)</f>
        <v>0</v>
      </c>
      <c r="BF726" s="57">
        <f>IF(N726="snížená",J726,0)</f>
        <v>0</v>
      </c>
      <c r="BG726" s="57">
        <f>IF(N726="zákl. přenesená",J726,0)</f>
        <v>0</v>
      </c>
      <c r="BH726" s="57">
        <f>IF(N726="sníž. přenesená",J726,0)</f>
        <v>0</v>
      </c>
      <c r="BI726" s="57">
        <f>IF(N726="nulová",J726,0)</f>
        <v>0</v>
      </c>
      <c r="BJ726" s="13" t="s">
        <v>28</v>
      </c>
      <c r="BK726" s="57">
        <f>ROUND(I726*H726,2)</f>
        <v>0</v>
      </c>
      <c r="BL726" s="13" t="s">
        <v>189</v>
      </c>
      <c r="BM726" s="13" t="s">
        <v>1074</v>
      </c>
    </row>
    <row r="727" spans="1:47" s="1" customFormat="1" ht="12">
      <c r="A727" s="96"/>
      <c r="B727" s="100"/>
      <c r="C727" s="96"/>
      <c r="D727" s="179" t="s">
        <v>85</v>
      </c>
      <c r="E727" s="96"/>
      <c r="F727" s="180" t="s">
        <v>1073</v>
      </c>
      <c r="G727" s="96"/>
      <c r="H727" s="96"/>
      <c r="I727" s="26"/>
      <c r="J727" s="96"/>
      <c r="L727" s="14"/>
      <c r="M727" s="58"/>
      <c r="N727" s="18"/>
      <c r="O727" s="18"/>
      <c r="P727" s="18"/>
      <c r="Q727" s="18"/>
      <c r="R727" s="18"/>
      <c r="S727" s="18"/>
      <c r="T727" s="19"/>
      <c r="AT727" s="13" t="s">
        <v>85</v>
      </c>
      <c r="AU727" s="13" t="s">
        <v>29</v>
      </c>
    </row>
    <row r="728" spans="1:51" s="10" customFormat="1" ht="12">
      <c r="A728" s="181"/>
      <c r="B728" s="182"/>
      <c r="C728" s="181"/>
      <c r="D728" s="179" t="s">
        <v>87</v>
      </c>
      <c r="E728" s="183" t="s">
        <v>0</v>
      </c>
      <c r="F728" s="184" t="s">
        <v>1075</v>
      </c>
      <c r="G728" s="181"/>
      <c r="H728" s="185">
        <v>0.004</v>
      </c>
      <c r="I728" s="61"/>
      <c r="J728" s="181"/>
      <c r="L728" s="59"/>
      <c r="M728" s="62"/>
      <c r="N728" s="63"/>
      <c r="O728" s="63"/>
      <c r="P728" s="63"/>
      <c r="Q728" s="63"/>
      <c r="R728" s="63"/>
      <c r="S728" s="63"/>
      <c r="T728" s="64"/>
      <c r="AT728" s="60" t="s">
        <v>87</v>
      </c>
      <c r="AU728" s="60" t="s">
        <v>29</v>
      </c>
      <c r="AV728" s="10" t="s">
        <v>29</v>
      </c>
      <c r="AW728" s="10" t="s">
        <v>12</v>
      </c>
      <c r="AX728" s="10" t="s">
        <v>28</v>
      </c>
      <c r="AY728" s="60" t="s">
        <v>76</v>
      </c>
    </row>
    <row r="729" spans="1:51" s="10" customFormat="1" ht="12">
      <c r="A729" s="181"/>
      <c r="B729" s="182"/>
      <c r="C729" s="181"/>
      <c r="D729" s="179" t="s">
        <v>87</v>
      </c>
      <c r="E729" s="181"/>
      <c r="F729" s="184" t="s">
        <v>1076</v>
      </c>
      <c r="G729" s="181"/>
      <c r="H729" s="185">
        <v>0.004</v>
      </c>
      <c r="I729" s="61"/>
      <c r="J729" s="181"/>
      <c r="L729" s="59"/>
      <c r="M729" s="62"/>
      <c r="N729" s="63"/>
      <c r="O729" s="63"/>
      <c r="P729" s="63"/>
      <c r="Q729" s="63"/>
      <c r="R729" s="63"/>
      <c r="S729" s="63"/>
      <c r="T729" s="64"/>
      <c r="AT729" s="60" t="s">
        <v>87</v>
      </c>
      <c r="AU729" s="60" t="s">
        <v>29</v>
      </c>
      <c r="AV729" s="10" t="s">
        <v>29</v>
      </c>
      <c r="AW729" s="10" t="s">
        <v>1</v>
      </c>
      <c r="AX729" s="10" t="s">
        <v>28</v>
      </c>
      <c r="AY729" s="60" t="s">
        <v>76</v>
      </c>
    </row>
    <row r="730" spans="1:65" s="1" customFormat="1" ht="16.5" customHeight="1">
      <c r="A730" s="96"/>
      <c r="B730" s="100"/>
      <c r="C730" s="173" t="s">
        <v>1077</v>
      </c>
      <c r="D730" s="173" t="s">
        <v>78</v>
      </c>
      <c r="E730" s="174" t="s">
        <v>1078</v>
      </c>
      <c r="F730" s="175" t="s">
        <v>1079</v>
      </c>
      <c r="G730" s="176" t="s">
        <v>81</v>
      </c>
      <c r="H730" s="177">
        <v>16.363</v>
      </c>
      <c r="I730" s="52"/>
      <c r="J730" s="178">
        <f>ROUND(I730*H730,2)</f>
        <v>0</v>
      </c>
      <c r="K730" s="51" t="s">
        <v>82</v>
      </c>
      <c r="L730" s="14"/>
      <c r="M730" s="53" t="s">
        <v>0</v>
      </c>
      <c r="N730" s="54" t="s">
        <v>15</v>
      </c>
      <c r="O730" s="18"/>
      <c r="P730" s="55">
        <f>O730*H730</f>
        <v>0</v>
      </c>
      <c r="Q730" s="55">
        <v>0.03553</v>
      </c>
      <c r="R730" s="55">
        <f>Q730*H730</f>
        <v>0.58137739</v>
      </c>
      <c r="S730" s="55">
        <v>0</v>
      </c>
      <c r="T730" s="56">
        <f>S730*H730</f>
        <v>0</v>
      </c>
      <c r="AR730" s="13" t="s">
        <v>189</v>
      </c>
      <c r="AT730" s="13" t="s">
        <v>78</v>
      </c>
      <c r="AU730" s="13" t="s">
        <v>29</v>
      </c>
      <c r="AY730" s="13" t="s">
        <v>76</v>
      </c>
      <c r="BE730" s="57">
        <f>IF(N730="základní",J730,0)</f>
        <v>0</v>
      </c>
      <c r="BF730" s="57">
        <f>IF(N730="snížená",J730,0)</f>
        <v>0</v>
      </c>
      <c r="BG730" s="57">
        <f>IF(N730="zákl. přenesená",J730,0)</f>
        <v>0</v>
      </c>
      <c r="BH730" s="57">
        <f>IF(N730="sníž. přenesená",J730,0)</f>
        <v>0</v>
      </c>
      <c r="BI730" s="57">
        <f>IF(N730="nulová",J730,0)</f>
        <v>0</v>
      </c>
      <c r="BJ730" s="13" t="s">
        <v>28</v>
      </c>
      <c r="BK730" s="57">
        <f>ROUND(I730*H730,2)</f>
        <v>0</v>
      </c>
      <c r="BL730" s="13" t="s">
        <v>189</v>
      </c>
      <c r="BM730" s="13" t="s">
        <v>1080</v>
      </c>
    </row>
    <row r="731" spans="1:47" s="1" customFormat="1" ht="12">
      <c r="A731" s="96"/>
      <c r="B731" s="100"/>
      <c r="C731" s="96"/>
      <c r="D731" s="179" t="s">
        <v>85</v>
      </c>
      <c r="E731" s="96"/>
      <c r="F731" s="180" t="s">
        <v>1081</v>
      </c>
      <c r="G731" s="96"/>
      <c r="H731" s="96"/>
      <c r="I731" s="26"/>
      <c r="J731" s="96"/>
      <c r="L731" s="14"/>
      <c r="M731" s="58"/>
      <c r="N731" s="18"/>
      <c r="O731" s="18"/>
      <c r="P731" s="18"/>
      <c r="Q731" s="18"/>
      <c r="R731" s="18"/>
      <c r="S731" s="18"/>
      <c r="T731" s="19"/>
      <c r="AT731" s="13" t="s">
        <v>85</v>
      </c>
      <c r="AU731" s="13" t="s">
        <v>29</v>
      </c>
    </row>
    <row r="732" spans="1:51" s="10" customFormat="1" ht="12">
      <c r="A732" s="181"/>
      <c r="B732" s="182"/>
      <c r="C732" s="181"/>
      <c r="D732" s="179" t="s">
        <v>87</v>
      </c>
      <c r="E732" s="183" t="s">
        <v>322</v>
      </c>
      <c r="F732" s="184" t="s">
        <v>1082</v>
      </c>
      <c r="G732" s="181"/>
      <c r="H732" s="185">
        <v>16.363</v>
      </c>
      <c r="I732" s="61"/>
      <c r="J732" s="181"/>
      <c r="L732" s="59"/>
      <c r="M732" s="62"/>
      <c r="N732" s="63"/>
      <c r="O732" s="63"/>
      <c r="P732" s="63"/>
      <c r="Q732" s="63"/>
      <c r="R732" s="63"/>
      <c r="S732" s="63"/>
      <c r="T732" s="64"/>
      <c r="AT732" s="60" t="s">
        <v>87</v>
      </c>
      <c r="AU732" s="60" t="s">
        <v>29</v>
      </c>
      <c r="AV732" s="10" t="s">
        <v>29</v>
      </c>
      <c r="AW732" s="10" t="s">
        <v>12</v>
      </c>
      <c r="AX732" s="10" t="s">
        <v>28</v>
      </c>
      <c r="AY732" s="60" t="s">
        <v>76</v>
      </c>
    </row>
    <row r="733" spans="1:65" s="1" customFormat="1" ht="16.5" customHeight="1">
      <c r="A733" s="96"/>
      <c r="B733" s="100"/>
      <c r="C733" s="196" t="s">
        <v>1083</v>
      </c>
      <c r="D733" s="196" t="s">
        <v>305</v>
      </c>
      <c r="E733" s="197" t="s">
        <v>1084</v>
      </c>
      <c r="F733" s="198" t="s">
        <v>1085</v>
      </c>
      <c r="G733" s="199" t="s">
        <v>81</v>
      </c>
      <c r="H733" s="200">
        <v>17.999</v>
      </c>
      <c r="I733" s="81"/>
      <c r="J733" s="201">
        <f>ROUND(I733*H733,2)</f>
        <v>0</v>
      </c>
      <c r="K733" s="80" t="s">
        <v>82</v>
      </c>
      <c r="L733" s="82"/>
      <c r="M733" s="83" t="s">
        <v>0</v>
      </c>
      <c r="N733" s="84" t="s">
        <v>15</v>
      </c>
      <c r="O733" s="18"/>
      <c r="P733" s="55">
        <f>O733*H733</f>
        <v>0</v>
      </c>
      <c r="Q733" s="55">
        <v>0.012</v>
      </c>
      <c r="R733" s="55">
        <f>Q733*H733</f>
        <v>0.21598799999999999</v>
      </c>
      <c r="S733" s="55">
        <v>0</v>
      </c>
      <c r="T733" s="56">
        <f>S733*H733</f>
        <v>0</v>
      </c>
      <c r="AR733" s="13" t="s">
        <v>289</v>
      </c>
      <c r="AT733" s="13" t="s">
        <v>305</v>
      </c>
      <c r="AU733" s="13" t="s">
        <v>29</v>
      </c>
      <c r="AY733" s="13" t="s">
        <v>76</v>
      </c>
      <c r="BE733" s="57">
        <f>IF(N733="základní",J733,0)</f>
        <v>0</v>
      </c>
      <c r="BF733" s="57">
        <f>IF(N733="snížená",J733,0)</f>
        <v>0</v>
      </c>
      <c r="BG733" s="57">
        <f>IF(N733="zákl. přenesená",J733,0)</f>
        <v>0</v>
      </c>
      <c r="BH733" s="57">
        <f>IF(N733="sníž. přenesená",J733,0)</f>
        <v>0</v>
      </c>
      <c r="BI733" s="57">
        <f>IF(N733="nulová",J733,0)</f>
        <v>0</v>
      </c>
      <c r="BJ733" s="13" t="s">
        <v>28</v>
      </c>
      <c r="BK733" s="57">
        <f>ROUND(I733*H733,2)</f>
        <v>0</v>
      </c>
      <c r="BL733" s="13" t="s">
        <v>189</v>
      </c>
      <c r="BM733" s="13" t="s">
        <v>1086</v>
      </c>
    </row>
    <row r="734" spans="1:47" s="1" customFormat="1" ht="12">
      <c r="A734" s="96"/>
      <c r="B734" s="100"/>
      <c r="C734" s="96"/>
      <c r="D734" s="179" t="s">
        <v>85</v>
      </c>
      <c r="E734" s="96"/>
      <c r="F734" s="180" t="s">
        <v>1087</v>
      </c>
      <c r="G734" s="96"/>
      <c r="H734" s="96"/>
      <c r="I734" s="26"/>
      <c r="J734" s="96"/>
      <c r="L734" s="14"/>
      <c r="M734" s="58"/>
      <c r="N734" s="18"/>
      <c r="O734" s="18"/>
      <c r="P734" s="18"/>
      <c r="Q734" s="18"/>
      <c r="R734" s="18"/>
      <c r="S734" s="18"/>
      <c r="T734" s="19"/>
      <c r="AT734" s="13" t="s">
        <v>85</v>
      </c>
      <c r="AU734" s="13" t="s">
        <v>29</v>
      </c>
    </row>
    <row r="735" spans="1:51" s="10" customFormat="1" ht="12">
      <c r="A735" s="181"/>
      <c r="B735" s="182"/>
      <c r="C735" s="181"/>
      <c r="D735" s="179" t="s">
        <v>87</v>
      </c>
      <c r="E735" s="181"/>
      <c r="F735" s="184" t="s">
        <v>1088</v>
      </c>
      <c r="G735" s="181"/>
      <c r="H735" s="185">
        <v>17.999</v>
      </c>
      <c r="I735" s="61"/>
      <c r="J735" s="181"/>
      <c r="L735" s="59"/>
      <c r="M735" s="62"/>
      <c r="N735" s="63"/>
      <c r="O735" s="63"/>
      <c r="P735" s="63"/>
      <c r="Q735" s="63"/>
      <c r="R735" s="63"/>
      <c r="S735" s="63"/>
      <c r="T735" s="64"/>
      <c r="AT735" s="60" t="s">
        <v>87</v>
      </c>
      <c r="AU735" s="60" t="s">
        <v>29</v>
      </c>
      <c r="AV735" s="10" t="s">
        <v>29</v>
      </c>
      <c r="AW735" s="10" t="s">
        <v>1</v>
      </c>
      <c r="AX735" s="10" t="s">
        <v>28</v>
      </c>
      <c r="AY735" s="60" t="s">
        <v>76</v>
      </c>
    </row>
    <row r="736" spans="1:65" s="1" customFormat="1" ht="16.5" customHeight="1">
      <c r="A736" s="96"/>
      <c r="B736" s="100"/>
      <c r="C736" s="173" t="s">
        <v>1089</v>
      </c>
      <c r="D736" s="173" t="s">
        <v>78</v>
      </c>
      <c r="E736" s="174" t="s">
        <v>1090</v>
      </c>
      <c r="F736" s="175" t="s">
        <v>1091</v>
      </c>
      <c r="G736" s="176" t="s">
        <v>81</v>
      </c>
      <c r="H736" s="177">
        <v>16.363</v>
      </c>
      <c r="I736" s="52"/>
      <c r="J736" s="178">
        <f>ROUND(I736*H736,2)</f>
        <v>0</v>
      </c>
      <c r="K736" s="51" t="s">
        <v>82</v>
      </c>
      <c r="L736" s="14"/>
      <c r="M736" s="53" t="s">
        <v>0</v>
      </c>
      <c r="N736" s="54" t="s">
        <v>15</v>
      </c>
      <c r="O736" s="18"/>
      <c r="P736" s="55">
        <f>O736*H736</f>
        <v>0</v>
      </c>
      <c r="Q736" s="55">
        <v>0</v>
      </c>
      <c r="R736" s="55">
        <f>Q736*H736</f>
        <v>0</v>
      </c>
      <c r="S736" s="55">
        <v>0</v>
      </c>
      <c r="T736" s="56">
        <f>S736*H736</f>
        <v>0</v>
      </c>
      <c r="AR736" s="13" t="s">
        <v>189</v>
      </c>
      <c r="AT736" s="13" t="s">
        <v>78</v>
      </c>
      <c r="AU736" s="13" t="s">
        <v>29</v>
      </c>
      <c r="AY736" s="13" t="s">
        <v>76</v>
      </c>
      <c r="BE736" s="57">
        <f>IF(N736="základní",J736,0)</f>
        <v>0</v>
      </c>
      <c r="BF736" s="57">
        <f>IF(N736="snížená",J736,0)</f>
        <v>0</v>
      </c>
      <c r="BG736" s="57">
        <f>IF(N736="zákl. přenesená",J736,0)</f>
        <v>0</v>
      </c>
      <c r="BH736" s="57">
        <f>IF(N736="sníž. přenesená",J736,0)</f>
        <v>0</v>
      </c>
      <c r="BI736" s="57">
        <f>IF(N736="nulová",J736,0)</f>
        <v>0</v>
      </c>
      <c r="BJ736" s="13" t="s">
        <v>28</v>
      </c>
      <c r="BK736" s="57">
        <f>ROUND(I736*H736,2)</f>
        <v>0</v>
      </c>
      <c r="BL736" s="13" t="s">
        <v>189</v>
      </c>
      <c r="BM736" s="13" t="s">
        <v>1092</v>
      </c>
    </row>
    <row r="737" spans="1:47" s="1" customFormat="1" ht="12">
      <c r="A737" s="96"/>
      <c r="B737" s="100"/>
      <c r="C737" s="96"/>
      <c r="D737" s="179" t="s">
        <v>85</v>
      </c>
      <c r="E737" s="96"/>
      <c r="F737" s="180" t="s">
        <v>1093</v>
      </c>
      <c r="G737" s="96"/>
      <c r="H737" s="96"/>
      <c r="I737" s="26"/>
      <c r="J737" s="96"/>
      <c r="L737" s="14"/>
      <c r="M737" s="58"/>
      <c r="N737" s="18"/>
      <c r="O737" s="18"/>
      <c r="P737" s="18"/>
      <c r="Q737" s="18"/>
      <c r="R737" s="18"/>
      <c r="S737" s="18"/>
      <c r="T737" s="19"/>
      <c r="AT737" s="13" t="s">
        <v>85</v>
      </c>
      <c r="AU737" s="13" t="s">
        <v>29</v>
      </c>
    </row>
    <row r="738" spans="1:51" s="10" customFormat="1" ht="12">
      <c r="A738" s="181"/>
      <c r="B738" s="182"/>
      <c r="C738" s="181"/>
      <c r="D738" s="179" t="s">
        <v>87</v>
      </c>
      <c r="E738" s="183" t="s">
        <v>0</v>
      </c>
      <c r="F738" s="184" t="s">
        <v>1094</v>
      </c>
      <c r="G738" s="181"/>
      <c r="H738" s="185">
        <v>16.363</v>
      </c>
      <c r="I738" s="61"/>
      <c r="J738" s="181"/>
      <c r="L738" s="59"/>
      <c r="M738" s="62"/>
      <c r="N738" s="63"/>
      <c r="O738" s="63"/>
      <c r="P738" s="63"/>
      <c r="Q738" s="63"/>
      <c r="R738" s="63"/>
      <c r="S738" s="63"/>
      <c r="T738" s="64"/>
      <c r="AT738" s="60" t="s">
        <v>87</v>
      </c>
      <c r="AU738" s="60" t="s">
        <v>29</v>
      </c>
      <c r="AV738" s="10" t="s">
        <v>29</v>
      </c>
      <c r="AW738" s="10" t="s">
        <v>12</v>
      </c>
      <c r="AX738" s="10" t="s">
        <v>28</v>
      </c>
      <c r="AY738" s="60" t="s">
        <v>76</v>
      </c>
    </row>
    <row r="739" spans="1:65" s="1" customFormat="1" ht="16.5" customHeight="1">
      <c r="A739" s="96"/>
      <c r="B739" s="100"/>
      <c r="C739" s="196" t="s">
        <v>1095</v>
      </c>
      <c r="D739" s="196" t="s">
        <v>305</v>
      </c>
      <c r="E739" s="197" t="s">
        <v>1096</v>
      </c>
      <c r="F739" s="198" t="s">
        <v>1097</v>
      </c>
      <c r="G739" s="199" t="s">
        <v>81</v>
      </c>
      <c r="H739" s="200">
        <v>17.999</v>
      </c>
      <c r="I739" s="81"/>
      <c r="J739" s="201">
        <f>ROUND(I739*H739,2)</f>
        <v>0</v>
      </c>
      <c r="K739" s="80" t="s">
        <v>82</v>
      </c>
      <c r="L739" s="82"/>
      <c r="M739" s="83" t="s">
        <v>0</v>
      </c>
      <c r="N739" s="84" t="s">
        <v>15</v>
      </c>
      <c r="O739" s="18"/>
      <c r="P739" s="55">
        <f>O739*H739</f>
        <v>0</v>
      </c>
      <c r="Q739" s="55">
        <v>0.00016</v>
      </c>
      <c r="R739" s="55">
        <f>Q739*H739</f>
        <v>0.00287984</v>
      </c>
      <c r="S739" s="55">
        <v>0</v>
      </c>
      <c r="T739" s="56">
        <f>S739*H739</f>
        <v>0</v>
      </c>
      <c r="AR739" s="13" t="s">
        <v>289</v>
      </c>
      <c r="AT739" s="13" t="s">
        <v>305</v>
      </c>
      <c r="AU739" s="13" t="s">
        <v>29</v>
      </c>
      <c r="AY739" s="13" t="s">
        <v>76</v>
      </c>
      <c r="BE739" s="57">
        <f>IF(N739="základní",J739,0)</f>
        <v>0</v>
      </c>
      <c r="BF739" s="57">
        <f>IF(N739="snížená",J739,0)</f>
        <v>0</v>
      </c>
      <c r="BG739" s="57">
        <f>IF(N739="zákl. přenesená",J739,0)</f>
        <v>0</v>
      </c>
      <c r="BH739" s="57">
        <f>IF(N739="sníž. přenesená",J739,0)</f>
        <v>0</v>
      </c>
      <c r="BI739" s="57">
        <f>IF(N739="nulová",J739,0)</f>
        <v>0</v>
      </c>
      <c r="BJ739" s="13" t="s">
        <v>28</v>
      </c>
      <c r="BK739" s="57">
        <f>ROUND(I739*H739,2)</f>
        <v>0</v>
      </c>
      <c r="BL739" s="13" t="s">
        <v>189</v>
      </c>
      <c r="BM739" s="13" t="s">
        <v>1098</v>
      </c>
    </row>
    <row r="740" spans="1:47" s="1" customFormat="1" ht="12">
      <c r="A740" s="96"/>
      <c r="B740" s="100"/>
      <c r="C740" s="96"/>
      <c r="D740" s="179" t="s">
        <v>85</v>
      </c>
      <c r="E740" s="96"/>
      <c r="F740" s="180" t="s">
        <v>1099</v>
      </c>
      <c r="G740" s="96"/>
      <c r="H740" s="96"/>
      <c r="I740" s="26"/>
      <c r="J740" s="96"/>
      <c r="L740" s="14"/>
      <c r="M740" s="58"/>
      <c r="N740" s="18"/>
      <c r="O740" s="18"/>
      <c r="P740" s="18"/>
      <c r="Q740" s="18"/>
      <c r="R740" s="18"/>
      <c r="S740" s="18"/>
      <c r="T740" s="19"/>
      <c r="AT740" s="13" t="s">
        <v>85</v>
      </c>
      <c r="AU740" s="13" t="s">
        <v>29</v>
      </c>
    </row>
    <row r="741" spans="1:51" s="10" customFormat="1" ht="12">
      <c r="A741" s="181"/>
      <c r="B741" s="182"/>
      <c r="C741" s="181"/>
      <c r="D741" s="179" t="s">
        <v>87</v>
      </c>
      <c r="E741" s="181"/>
      <c r="F741" s="184" t="s">
        <v>1088</v>
      </c>
      <c r="G741" s="181"/>
      <c r="H741" s="185">
        <v>17.999</v>
      </c>
      <c r="I741" s="61"/>
      <c r="J741" s="181"/>
      <c r="L741" s="59"/>
      <c r="M741" s="62"/>
      <c r="N741" s="63"/>
      <c r="O741" s="63"/>
      <c r="P741" s="63"/>
      <c r="Q741" s="63"/>
      <c r="R741" s="63"/>
      <c r="S741" s="63"/>
      <c r="T741" s="64"/>
      <c r="AT741" s="60" t="s">
        <v>87</v>
      </c>
      <c r="AU741" s="60" t="s">
        <v>29</v>
      </c>
      <c r="AV741" s="10" t="s">
        <v>29</v>
      </c>
      <c r="AW741" s="10" t="s">
        <v>1</v>
      </c>
      <c r="AX741" s="10" t="s">
        <v>28</v>
      </c>
      <c r="AY741" s="60" t="s">
        <v>76</v>
      </c>
    </row>
    <row r="742" spans="1:65" s="1" customFormat="1" ht="16.5" customHeight="1">
      <c r="A742" s="96"/>
      <c r="B742" s="100"/>
      <c r="C742" s="173" t="s">
        <v>1100</v>
      </c>
      <c r="D742" s="173" t="s">
        <v>78</v>
      </c>
      <c r="E742" s="174" t="s">
        <v>1101</v>
      </c>
      <c r="F742" s="175" t="s">
        <v>1102</v>
      </c>
      <c r="G742" s="176" t="s">
        <v>81</v>
      </c>
      <c r="H742" s="177">
        <v>21.8</v>
      </c>
      <c r="I742" s="52"/>
      <c r="J742" s="178">
        <f>ROUND(I742*H742,2)</f>
        <v>0</v>
      </c>
      <c r="K742" s="51" t="s">
        <v>82</v>
      </c>
      <c r="L742" s="14"/>
      <c r="M742" s="53" t="s">
        <v>0</v>
      </c>
      <c r="N742" s="54" t="s">
        <v>15</v>
      </c>
      <c r="O742" s="18"/>
      <c r="P742" s="55">
        <f>O742*H742</f>
        <v>0</v>
      </c>
      <c r="Q742" s="55">
        <v>0</v>
      </c>
      <c r="R742" s="55">
        <f>Q742*H742</f>
        <v>0</v>
      </c>
      <c r="S742" s="55">
        <v>0</v>
      </c>
      <c r="T742" s="56">
        <f>S742*H742</f>
        <v>0</v>
      </c>
      <c r="AR742" s="13" t="s">
        <v>189</v>
      </c>
      <c r="AT742" s="13" t="s">
        <v>78</v>
      </c>
      <c r="AU742" s="13" t="s">
        <v>29</v>
      </c>
      <c r="AY742" s="13" t="s">
        <v>76</v>
      </c>
      <c r="BE742" s="57">
        <f>IF(N742="základní",J742,0)</f>
        <v>0</v>
      </c>
      <c r="BF742" s="57">
        <f>IF(N742="snížená",J742,0)</f>
        <v>0</v>
      </c>
      <c r="BG742" s="57">
        <f>IF(N742="zákl. přenesená",J742,0)</f>
        <v>0</v>
      </c>
      <c r="BH742" s="57">
        <f>IF(N742="sníž. přenesená",J742,0)</f>
        <v>0</v>
      </c>
      <c r="BI742" s="57">
        <f>IF(N742="nulová",J742,0)</f>
        <v>0</v>
      </c>
      <c r="BJ742" s="13" t="s">
        <v>28</v>
      </c>
      <c r="BK742" s="57">
        <f>ROUND(I742*H742,2)</f>
        <v>0</v>
      </c>
      <c r="BL742" s="13" t="s">
        <v>189</v>
      </c>
      <c r="BM742" s="13" t="s">
        <v>1103</v>
      </c>
    </row>
    <row r="743" spans="1:47" s="1" customFormat="1" ht="12">
      <c r="A743" s="96"/>
      <c r="B743" s="100"/>
      <c r="C743" s="96"/>
      <c r="D743" s="179" t="s">
        <v>85</v>
      </c>
      <c r="E743" s="96"/>
      <c r="F743" s="180" t="s">
        <v>1104</v>
      </c>
      <c r="G743" s="96"/>
      <c r="H743" s="96"/>
      <c r="I743" s="26"/>
      <c r="J743" s="96"/>
      <c r="L743" s="14"/>
      <c r="M743" s="58"/>
      <c r="N743" s="18"/>
      <c r="O743" s="18"/>
      <c r="P743" s="18"/>
      <c r="Q743" s="18"/>
      <c r="R743" s="18"/>
      <c r="S743" s="18"/>
      <c r="T743" s="19"/>
      <c r="AT743" s="13" t="s">
        <v>85</v>
      </c>
      <c r="AU743" s="13" t="s">
        <v>29</v>
      </c>
    </row>
    <row r="744" spans="1:51" s="10" customFormat="1" ht="12">
      <c r="A744" s="181"/>
      <c r="B744" s="182"/>
      <c r="C744" s="181"/>
      <c r="D744" s="179" t="s">
        <v>87</v>
      </c>
      <c r="E744" s="183" t="s">
        <v>0</v>
      </c>
      <c r="F744" s="184" t="s">
        <v>1105</v>
      </c>
      <c r="G744" s="181"/>
      <c r="H744" s="185">
        <v>21.8</v>
      </c>
      <c r="I744" s="61"/>
      <c r="J744" s="181"/>
      <c r="L744" s="59"/>
      <c r="M744" s="62"/>
      <c r="N744" s="63"/>
      <c r="O744" s="63"/>
      <c r="P744" s="63"/>
      <c r="Q744" s="63"/>
      <c r="R744" s="63"/>
      <c r="S744" s="63"/>
      <c r="T744" s="64"/>
      <c r="AT744" s="60" t="s">
        <v>87</v>
      </c>
      <c r="AU744" s="60" t="s">
        <v>29</v>
      </c>
      <c r="AV744" s="10" t="s">
        <v>29</v>
      </c>
      <c r="AW744" s="10" t="s">
        <v>12</v>
      </c>
      <c r="AX744" s="10" t="s">
        <v>28</v>
      </c>
      <c r="AY744" s="60" t="s">
        <v>76</v>
      </c>
    </row>
    <row r="745" spans="1:65" s="1" customFormat="1" ht="16.5" customHeight="1">
      <c r="A745" s="96"/>
      <c r="B745" s="100"/>
      <c r="C745" s="196" t="s">
        <v>1106</v>
      </c>
      <c r="D745" s="196" t="s">
        <v>305</v>
      </c>
      <c r="E745" s="197" t="s">
        <v>1107</v>
      </c>
      <c r="F745" s="198" t="s">
        <v>1108</v>
      </c>
      <c r="G745" s="199" t="s">
        <v>81</v>
      </c>
      <c r="H745" s="200">
        <v>23.98</v>
      </c>
      <c r="I745" s="81"/>
      <c r="J745" s="201">
        <f>ROUND(I745*H745,2)</f>
        <v>0</v>
      </c>
      <c r="K745" s="80" t="s">
        <v>82</v>
      </c>
      <c r="L745" s="82"/>
      <c r="M745" s="83" t="s">
        <v>0</v>
      </c>
      <c r="N745" s="84" t="s">
        <v>15</v>
      </c>
      <c r="O745" s="18"/>
      <c r="P745" s="55">
        <f>O745*H745</f>
        <v>0</v>
      </c>
      <c r="Q745" s="55">
        <v>0.00931</v>
      </c>
      <c r="R745" s="55">
        <f>Q745*H745</f>
        <v>0.22325380000000003</v>
      </c>
      <c r="S745" s="55">
        <v>0</v>
      </c>
      <c r="T745" s="56">
        <f>S745*H745</f>
        <v>0</v>
      </c>
      <c r="AR745" s="13" t="s">
        <v>289</v>
      </c>
      <c r="AT745" s="13" t="s">
        <v>305</v>
      </c>
      <c r="AU745" s="13" t="s">
        <v>29</v>
      </c>
      <c r="AY745" s="13" t="s">
        <v>76</v>
      </c>
      <c r="BE745" s="57">
        <f>IF(N745="základní",J745,0)</f>
        <v>0</v>
      </c>
      <c r="BF745" s="57">
        <f>IF(N745="snížená",J745,0)</f>
        <v>0</v>
      </c>
      <c r="BG745" s="57">
        <f>IF(N745="zákl. přenesená",J745,0)</f>
        <v>0</v>
      </c>
      <c r="BH745" s="57">
        <f>IF(N745="sníž. přenesená",J745,0)</f>
        <v>0</v>
      </c>
      <c r="BI745" s="57">
        <f>IF(N745="nulová",J745,0)</f>
        <v>0</v>
      </c>
      <c r="BJ745" s="13" t="s">
        <v>28</v>
      </c>
      <c r="BK745" s="57">
        <f>ROUND(I745*H745,2)</f>
        <v>0</v>
      </c>
      <c r="BL745" s="13" t="s">
        <v>189</v>
      </c>
      <c r="BM745" s="13" t="s">
        <v>1109</v>
      </c>
    </row>
    <row r="746" spans="1:47" s="1" customFormat="1" ht="12">
      <c r="A746" s="96"/>
      <c r="B746" s="100"/>
      <c r="C746" s="96"/>
      <c r="D746" s="179" t="s">
        <v>85</v>
      </c>
      <c r="E746" s="96"/>
      <c r="F746" s="180" t="s">
        <v>1110</v>
      </c>
      <c r="G746" s="96"/>
      <c r="H746" s="96"/>
      <c r="I746" s="26"/>
      <c r="J746" s="96"/>
      <c r="L746" s="14"/>
      <c r="M746" s="58"/>
      <c r="N746" s="18"/>
      <c r="O746" s="18"/>
      <c r="P746" s="18"/>
      <c r="Q746" s="18"/>
      <c r="R746" s="18"/>
      <c r="S746" s="18"/>
      <c r="T746" s="19"/>
      <c r="AT746" s="13" t="s">
        <v>85</v>
      </c>
      <c r="AU746" s="13" t="s">
        <v>29</v>
      </c>
    </row>
    <row r="747" spans="1:51" s="10" customFormat="1" ht="12">
      <c r="A747" s="181"/>
      <c r="B747" s="182"/>
      <c r="C747" s="181"/>
      <c r="D747" s="179" t="s">
        <v>87</v>
      </c>
      <c r="E747" s="181"/>
      <c r="F747" s="184" t="s">
        <v>1111</v>
      </c>
      <c r="G747" s="181"/>
      <c r="H747" s="185">
        <v>23.98</v>
      </c>
      <c r="I747" s="61"/>
      <c r="J747" s="181"/>
      <c r="L747" s="59"/>
      <c r="M747" s="62"/>
      <c r="N747" s="63"/>
      <c r="O747" s="63"/>
      <c r="P747" s="63"/>
      <c r="Q747" s="63"/>
      <c r="R747" s="63"/>
      <c r="S747" s="63"/>
      <c r="T747" s="64"/>
      <c r="AT747" s="60" t="s">
        <v>87</v>
      </c>
      <c r="AU747" s="60" t="s">
        <v>29</v>
      </c>
      <c r="AV747" s="10" t="s">
        <v>29</v>
      </c>
      <c r="AW747" s="10" t="s">
        <v>1</v>
      </c>
      <c r="AX747" s="10" t="s">
        <v>28</v>
      </c>
      <c r="AY747" s="60" t="s">
        <v>76</v>
      </c>
    </row>
    <row r="748" spans="1:65" s="1" customFormat="1" ht="16.5" customHeight="1">
      <c r="A748" s="96"/>
      <c r="B748" s="100"/>
      <c r="C748" s="173" t="s">
        <v>1112</v>
      </c>
      <c r="D748" s="173" t="s">
        <v>78</v>
      </c>
      <c r="E748" s="174" t="s">
        <v>1113</v>
      </c>
      <c r="F748" s="175" t="s">
        <v>1114</v>
      </c>
      <c r="G748" s="176" t="s">
        <v>233</v>
      </c>
      <c r="H748" s="191"/>
      <c r="I748" s="52"/>
      <c r="J748" s="178">
        <f>ROUND(I748*H748,2)</f>
        <v>0</v>
      </c>
      <c r="K748" s="51" t="s">
        <v>82</v>
      </c>
      <c r="L748" s="14"/>
      <c r="M748" s="53" t="s">
        <v>0</v>
      </c>
      <c r="N748" s="54" t="s">
        <v>15</v>
      </c>
      <c r="O748" s="18"/>
      <c r="P748" s="55">
        <f>O748*H748</f>
        <v>0</v>
      </c>
      <c r="Q748" s="55">
        <v>0</v>
      </c>
      <c r="R748" s="55">
        <f>Q748*H748</f>
        <v>0</v>
      </c>
      <c r="S748" s="55">
        <v>0</v>
      </c>
      <c r="T748" s="56">
        <f>S748*H748</f>
        <v>0</v>
      </c>
      <c r="AR748" s="13" t="s">
        <v>189</v>
      </c>
      <c r="AT748" s="13" t="s">
        <v>78</v>
      </c>
      <c r="AU748" s="13" t="s">
        <v>29</v>
      </c>
      <c r="AY748" s="13" t="s">
        <v>76</v>
      </c>
      <c r="BE748" s="57">
        <f>IF(N748="základní",J748,0)</f>
        <v>0</v>
      </c>
      <c r="BF748" s="57">
        <f>IF(N748="snížená",J748,0)</f>
        <v>0</v>
      </c>
      <c r="BG748" s="57">
        <f>IF(N748="zákl. přenesená",J748,0)</f>
        <v>0</v>
      </c>
      <c r="BH748" s="57">
        <f>IF(N748="sníž. přenesená",J748,0)</f>
        <v>0</v>
      </c>
      <c r="BI748" s="57">
        <f>IF(N748="nulová",J748,0)</f>
        <v>0</v>
      </c>
      <c r="BJ748" s="13" t="s">
        <v>28</v>
      </c>
      <c r="BK748" s="57">
        <f>ROUND(I748*H748,2)</f>
        <v>0</v>
      </c>
      <c r="BL748" s="13" t="s">
        <v>189</v>
      </c>
      <c r="BM748" s="13" t="s">
        <v>1115</v>
      </c>
    </row>
    <row r="749" spans="1:47" s="1" customFormat="1" ht="19.5">
      <c r="A749" s="96"/>
      <c r="B749" s="100"/>
      <c r="C749" s="96"/>
      <c r="D749" s="179" t="s">
        <v>85</v>
      </c>
      <c r="E749" s="96"/>
      <c r="F749" s="180" t="s">
        <v>1116</v>
      </c>
      <c r="G749" s="96"/>
      <c r="H749" s="96"/>
      <c r="I749" s="26"/>
      <c r="J749" s="96"/>
      <c r="L749" s="14"/>
      <c r="M749" s="58"/>
      <c r="N749" s="18"/>
      <c r="O749" s="18"/>
      <c r="P749" s="18"/>
      <c r="Q749" s="18"/>
      <c r="R749" s="18"/>
      <c r="S749" s="18"/>
      <c r="T749" s="19"/>
      <c r="AT749" s="13" t="s">
        <v>85</v>
      </c>
      <c r="AU749" s="13" t="s">
        <v>29</v>
      </c>
    </row>
    <row r="750" spans="1:63" s="9" customFormat="1" ht="22.9" customHeight="1">
      <c r="A750" s="166"/>
      <c r="B750" s="167"/>
      <c r="C750" s="166"/>
      <c r="D750" s="168" t="s">
        <v>23</v>
      </c>
      <c r="E750" s="171" t="s">
        <v>1117</v>
      </c>
      <c r="F750" s="171" t="s">
        <v>1118</v>
      </c>
      <c r="G750" s="166"/>
      <c r="H750" s="166"/>
      <c r="I750" s="44"/>
      <c r="J750" s="172">
        <f>BK750</f>
        <v>0</v>
      </c>
      <c r="L750" s="42"/>
      <c r="M750" s="45"/>
      <c r="N750" s="46"/>
      <c r="O750" s="46"/>
      <c r="P750" s="47">
        <f>SUM(P751:P770)</f>
        <v>0</v>
      </c>
      <c r="Q750" s="46"/>
      <c r="R750" s="47">
        <f>SUM(R751:R770)</f>
        <v>2.1365935</v>
      </c>
      <c r="S750" s="46"/>
      <c r="T750" s="48">
        <f>SUM(T751:T770)</f>
        <v>0</v>
      </c>
      <c r="AR750" s="43" t="s">
        <v>29</v>
      </c>
      <c r="AT750" s="49" t="s">
        <v>23</v>
      </c>
      <c r="AU750" s="49" t="s">
        <v>28</v>
      </c>
      <c r="AY750" s="43" t="s">
        <v>76</v>
      </c>
      <c r="BK750" s="50">
        <f>SUM(BK751:BK770)</f>
        <v>0</v>
      </c>
    </row>
    <row r="751" spans="1:65" s="1" customFormat="1" ht="16.5" customHeight="1">
      <c r="A751" s="96"/>
      <c r="B751" s="100"/>
      <c r="C751" s="173" t="s">
        <v>1119</v>
      </c>
      <c r="D751" s="173" t="s">
        <v>78</v>
      </c>
      <c r="E751" s="174" t="s">
        <v>1120</v>
      </c>
      <c r="F751" s="175" t="s">
        <v>1121</v>
      </c>
      <c r="G751" s="176" t="s">
        <v>81</v>
      </c>
      <c r="H751" s="177">
        <v>43.25</v>
      </c>
      <c r="I751" s="52"/>
      <c r="J751" s="178">
        <f>ROUND(I751*H751,2)</f>
        <v>0</v>
      </c>
      <c r="K751" s="51" t="s">
        <v>82</v>
      </c>
      <c r="L751" s="14"/>
      <c r="M751" s="53" t="s">
        <v>0</v>
      </c>
      <c r="N751" s="54" t="s">
        <v>15</v>
      </c>
      <c r="O751" s="18"/>
      <c r="P751" s="55">
        <f>O751*H751</f>
        <v>0</v>
      </c>
      <c r="Q751" s="55">
        <v>0.04349</v>
      </c>
      <c r="R751" s="55">
        <f>Q751*H751</f>
        <v>1.8809425</v>
      </c>
      <c r="S751" s="55">
        <v>0</v>
      </c>
      <c r="T751" s="56">
        <f>S751*H751</f>
        <v>0</v>
      </c>
      <c r="AR751" s="13" t="s">
        <v>189</v>
      </c>
      <c r="AT751" s="13" t="s">
        <v>78</v>
      </c>
      <c r="AU751" s="13" t="s">
        <v>29</v>
      </c>
      <c r="AY751" s="13" t="s">
        <v>76</v>
      </c>
      <c r="BE751" s="57">
        <f>IF(N751="základní",J751,0)</f>
        <v>0</v>
      </c>
      <c r="BF751" s="57">
        <f>IF(N751="snížená",J751,0)</f>
        <v>0</v>
      </c>
      <c r="BG751" s="57">
        <f>IF(N751="zákl. přenesená",J751,0)</f>
        <v>0</v>
      </c>
      <c r="BH751" s="57">
        <f>IF(N751="sníž. přenesená",J751,0)</f>
        <v>0</v>
      </c>
      <c r="BI751" s="57">
        <f>IF(N751="nulová",J751,0)</f>
        <v>0</v>
      </c>
      <c r="BJ751" s="13" t="s">
        <v>28</v>
      </c>
      <c r="BK751" s="57">
        <f>ROUND(I751*H751,2)</f>
        <v>0</v>
      </c>
      <c r="BL751" s="13" t="s">
        <v>189</v>
      </c>
      <c r="BM751" s="13" t="s">
        <v>1122</v>
      </c>
    </row>
    <row r="752" spans="1:47" s="1" customFormat="1" ht="12">
      <c r="A752" s="96"/>
      <c r="B752" s="100"/>
      <c r="C752" s="96"/>
      <c r="D752" s="179" t="s">
        <v>85</v>
      </c>
      <c r="E752" s="96"/>
      <c r="F752" s="180" t="s">
        <v>1123</v>
      </c>
      <c r="G752" s="96"/>
      <c r="H752" s="96"/>
      <c r="I752" s="26"/>
      <c r="J752" s="96"/>
      <c r="L752" s="14"/>
      <c r="M752" s="58"/>
      <c r="N752" s="18"/>
      <c r="O752" s="18"/>
      <c r="P752" s="18"/>
      <c r="Q752" s="18"/>
      <c r="R752" s="18"/>
      <c r="S752" s="18"/>
      <c r="T752" s="19"/>
      <c r="AT752" s="13" t="s">
        <v>85</v>
      </c>
      <c r="AU752" s="13" t="s">
        <v>29</v>
      </c>
    </row>
    <row r="753" spans="1:51" s="10" customFormat="1" ht="12">
      <c r="A753" s="181"/>
      <c r="B753" s="182"/>
      <c r="C753" s="181"/>
      <c r="D753" s="179" t="s">
        <v>87</v>
      </c>
      <c r="E753" s="183" t="s">
        <v>0</v>
      </c>
      <c r="F753" s="184" t="s">
        <v>1124</v>
      </c>
      <c r="G753" s="181"/>
      <c r="H753" s="185">
        <v>43.25</v>
      </c>
      <c r="I753" s="61"/>
      <c r="J753" s="181"/>
      <c r="L753" s="59"/>
      <c r="M753" s="62"/>
      <c r="N753" s="63"/>
      <c r="O753" s="63"/>
      <c r="P753" s="63"/>
      <c r="Q753" s="63"/>
      <c r="R753" s="63"/>
      <c r="S753" s="63"/>
      <c r="T753" s="64"/>
      <c r="AT753" s="60" t="s">
        <v>87</v>
      </c>
      <c r="AU753" s="60" t="s">
        <v>29</v>
      </c>
      <c r="AV753" s="10" t="s">
        <v>29</v>
      </c>
      <c r="AW753" s="10" t="s">
        <v>12</v>
      </c>
      <c r="AX753" s="10" t="s">
        <v>28</v>
      </c>
      <c r="AY753" s="60" t="s">
        <v>76</v>
      </c>
    </row>
    <row r="754" spans="1:65" s="1" customFormat="1" ht="16.5" customHeight="1">
      <c r="A754" s="96"/>
      <c r="B754" s="100"/>
      <c r="C754" s="173" t="s">
        <v>1125</v>
      </c>
      <c r="D754" s="173" t="s">
        <v>78</v>
      </c>
      <c r="E754" s="174" t="s">
        <v>1126</v>
      </c>
      <c r="F754" s="175" t="s">
        <v>1127</v>
      </c>
      <c r="G754" s="176" t="s">
        <v>160</v>
      </c>
      <c r="H754" s="177">
        <v>4.8</v>
      </c>
      <c r="I754" s="52"/>
      <c r="J754" s="178">
        <f>ROUND(I754*H754,2)</f>
        <v>0</v>
      </c>
      <c r="K754" s="51" t="s">
        <v>82</v>
      </c>
      <c r="L754" s="14"/>
      <c r="M754" s="53" t="s">
        <v>0</v>
      </c>
      <c r="N754" s="54" t="s">
        <v>15</v>
      </c>
      <c r="O754" s="18"/>
      <c r="P754" s="55">
        <f>O754*H754</f>
        <v>0</v>
      </c>
      <c r="Q754" s="55">
        <v>0.01147</v>
      </c>
      <c r="R754" s="55">
        <f>Q754*H754</f>
        <v>0.055055999999999994</v>
      </c>
      <c r="S754" s="55">
        <v>0</v>
      </c>
      <c r="T754" s="56">
        <f>S754*H754</f>
        <v>0</v>
      </c>
      <c r="AR754" s="13" t="s">
        <v>189</v>
      </c>
      <c r="AT754" s="13" t="s">
        <v>78</v>
      </c>
      <c r="AU754" s="13" t="s">
        <v>29</v>
      </c>
      <c r="AY754" s="13" t="s">
        <v>76</v>
      </c>
      <c r="BE754" s="57">
        <f>IF(N754="základní",J754,0)</f>
        <v>0</v>
      </c>
      <c r="BF754" s="57">
        <f>IF(N754="snížená",J754,0)</f>
        <v>0</v>
      </c>
      <c r="BG754" s="57">
        <f>IF(N754="zákl. přenesená",J754,0)</f>
        <v>0</v>
      </c>
      <c r="BH754" s="57">
        <f>IF(N754="sníž. přenesená",J754,0)</f>
        <v>0</v>
      </c>
      <c r="BI754" s="57">
        <f>IF(N754="nulová",J754,0)</f>
        <v>0</v>
      </c>
      <c r="BJ754" s="13" t="s">
        <v>28</v>
      </c>
      <c r="BK754" s="57">
        <f>ROUND(I754*H754,2)</f>
        <v>0</v>
      </c>
      <c r="BL754" s="13" t="s">
        <v>189</v>
      </c>
      <c r="BM754" s="13" t="s">
        <v>1128</v>
      </c>
    </row>
    <row r="755" spans="1:47" s="1" customFormat="1" ht="12">
      <c r="A755" s="96"/>
      <c r="B755" s="100"/>
      <c r="C755" s="96"/>
      <c r="D755" s="179" t="s">
        <v>85</v>
      </c>
      <c r="E755" s="96"/>
      <c r="F755" s="180" t="s">
        <v>1129</v>
      </c>
      <c r="G755" s="96"/>
      <c r="H755" s="96"/>
      <c r="I755" s="26"/>
      <c r="J755" s="96"/>
      <c r="L755" s="14"/>
      <c r="M755" s="58"/>
      <c r="N755" s="18"/>
      <c r="O755" s="18"/>
      <c r="P755" s="18"/>
      <c r="Q755" s="18"/>
      <c r="R755" s="18"/>
      <c r="S755" s="18"/>
      <c r="T755" s="19"/>
      <c r="AT755" s="13" t="s">
        <v>85</v>
      </c>
      <c r="AU755" s="13" t="s">
        <v>29</v>
      </c>
    </row>
    <row r="756" spans="1:51" s="10" customFormat="1" ht="12">
      <c r="A756" s="181"/>
      <c r="B756" s="182"/>
      <c r="C756" s="181"/>
      <c r="D756" s="179" t="s">
        <v>87</v>
      </c>
      <c r="E756" s="183" t="s">
        <v>0</v>
      </c>
      <c r="F756" s="184" t="s">
        <v>1130</v>
      </c>
      <c r="G756" s="181"/>
      <c r="H756" s="185">
        <v>4.8</v>
      </c>
      <c r="I756" s="61"/>
      <c r="J756" s="181"/>
      <c r="L756" s="59"/>
      <c r="M756" s="62"/>
      <c r="N756" s="63"/>
      <c r="O756" s="63"/>
      <c r="P756" s="63"/>
      <c r="Q756" s="63"/>
      <c r="R756" s="63"/>
      <c r="S756" s="63"/>
      <c r="T756" s="64"/>
      <c r="AT756" s="60" t="s">
        <v>87</v>
      </c>
      <c r="AU756" s="60" t="s">
        <v>29</v>
      </c>
      <c r="AV756" s="10" t="s">
        <v>29</v>
      </c>
      <c r="AW756" s="10" t="s">
        <v>12</v>
      </c>
      <c r="AX756" s="10" t="s">
        <v>28</v>
      </c>
      <c r="AY756" s="60" t="s">
        <v>76</v>
      </c>
    </row>
    <row r="757" spans="1:65" s="1" customFormat="1" ht="16.5" customHeight="1">
      <c r="A757" s="96"/>
      <c r="B757" s="100"/>
      <c r="C757" s="173" t="s">
        <v>1131</v>
      </c>
      <c r="D757" s="173" t="s">
        <v>78</v>
      </c>
      <c r="E757" s="174" t="s">
        <v>1132</v>
      </c>
      <c r="F757" s="175" t="s">
        <v>1133</v>
      </c>
      <c r="G757" s="176" t="s">
        <v>160</v>
      </c>
      <c r="H757" s="177">
        <v>17.88</v>
      </c>
      <c r="I757" s="52"/>
      <c r="J757" s="178">
        <f>ROUND(I757*H757,2)</f>
        <v>0</v>
      </c>
      <c r="K757" s="51" t="s">
        <v>82</v>
      </c>
      <c r="L757" s="14"/>
      <c r="M757" s="53" t="s">
        <v>0</v>
      </c>
      <c r="N757" s="54" t="s">
        <v>15</v>
      </c>
      <c r="O757" s="18"/>
      <c r="P757" s="55">
        <f>O757*H757</f>
        <v>0</v>
      </c>
      <c r="Q757" s="55">
        <v>0.00995</v>
      </c>
      <c r="R757" s="55">
        <f>Q757*H757</f>
        <v>0.177906</v>
      </c>
      <c r="S757" s="55">
        <v>0</v>
      </c>
      <c r="T757" s="56">
        <f>S757*H757</f>
        <v>0</v>
      </c>
      <c r="AR757" s="13" t="s">
        <v>189</v>
      </c>
      <c r="AT757" s="13" t="s">
        <v>78</v>
      </c>
      <c r="AU757" s="13" t="s">
        <v>29</v>
      </c>
      <c r="AY757" s="13" t="s">
        <v>76</v>
      </c>
      <c r="BE757" s="57">
        <f>IF(N757="základní",J757,0)</f>
        <v>0</v>
      </c>
      <c r="BF757" s="57">
        <f>IF(N757="snížená",J757,0)</f>
        <v>0</v>
      </c>
      <c r="BG757" s="57">
        <f>IF(N757="zákl. přenesená",J757,0)</f>
        <v>0</v>
      </c>
      <c r="BH757" s="57">
        <f>IF(N757="sníž. přenesená",J757,0)</f>
        <v>0</v>
      </c>
      <c r="BI757" s="57">
        <f>IF(N757="nulová",J757,0)</f>
        <v>0</v>
      </c>
      <c r="BJ757" s="13" t="s">
        <v>28</v>
      </c>
      <c r="BK757" s="57">
        <f>ROUND(I757*H757,2)</f>
        <v>0</v>
      </c>
      <c r="BL757" s="13" t="s">
        <v>189</v>
      </c>
      <c r="BM757" s="13" t="s">
        <v>1134</v>
      </c>
    </row>
    <row r="758" spans="1:47" s="1" customFormat="1" ht="12">
      <c r="A758" s="96"/>
      <c r="B758" s="100"/>
      <c r="C758" s="96"/>
      <c r="D758" s="179" t="s">
        <v>85</v>
      </c>
      <c r="E758" s="96"/>
      <c r="F758" s="180" t="s">
        <v>1135</v>
      </c>
      <c r="G758" s="96"/>
      <c r="H758" s="96"/>
      <c r="I758" s="26"/>
      <c r="J758" s="96"/>
      <c r="L758" s="14"/>
      <c r="M758" s="58"/>
      <c r="N758" s="18"/>
      <c r="O758" s="18"/>
      <c r="P758" s="18"/>
      <c r="Q758" s="18"/>
      <c r="R758" s="18"/>
      <c r="S758" s="18"/>
      <c r="T758" s="19"/>
      <c r="AT758" s="13" t="s">
        <v>85</v>
      </c>
      <c r="AU758" s="13" t="s">
        <v>29</v>
      </c>
    </row>
    <row r="759" spans="1:51" s="10" customFormat="1" ht="12">
      <c r="A759" s="181"/>
      <c r="B759" s="182"/>
      <c r="C759" s="181"/>
      <c r="D759" s="179" t="s">
        <v>87</v>
      </c>
      <c r="E759" s="183" t="s">
        <v>0</v>
      </c>
      <c r="F759" s="184" t="s">
        <v>1136</v>
      </c>
      <c r="G759" s="181"/>
      <c r="H759" s="185">
        <v>17.88</v>
      </c>
      <c r="I759" s="61"/>
      <c r="J759" s="181"/>
      <c r="L759" s="59"/>
      <c r="M759" s="62"/>
      <c r="N759" s="63"/>
      <c r="O759" s="63"/>
      <c r="P759" s="63"/>
      <c r="Q759" s="63"/>
      <c r="R759" s="63"/>
      <c r="S759" s="63"/>
      <c r="T759" s="64"/>
      <c r="AT759" s="60" t="s">
        <v>87</v>
      </c>
      <c r="AU759" s="60" t="s">
        <v>29</v>
      </c>
      <c r="AV759" s="10" t="s">
        <v>29</v>
      </c>
      <c r="AW759" s="10" t="s">
        <v>12</v>
      </c>
      <c r="AX759" s="10" t="s">
        <v>28</v>
      </c>
      <c r="AY759" s="60" t="s">
        <v>76</v>
      </c>
    </row>
    <row r="760" spans="1:65" s="1" customFormat="1" ht="16.5" customHeight="1">
      <c r="A760" s="96"/>
      <c r="B760" s="100"/>
      <c r="C760" s="196" t="s">
        <v>1137</v>
      </c>
      <c r="D760" s="196" t="s">
        <v>305</v>
      </c>
      <c r="E760" s="197" t="s">
        <v>1138</v>
      </c>
      <c r="F760" s="198" t="s">
        <v>1139</v>
      </c>
      <c r="G760" s="199" t="s">
        <v>160</v>
      </c>
      <c r="H760" s="200">
        <v>28.3</v>
      </c>
      <c r="I760" s="81"/>
      <c r="J760" s="201">
        <f>ROUND(I760*H760,2)</f>
        <v>0</v>
      </c>
      <c r="K760" s="80" t="s">
        <v>82</v>
      </c>
      <c r="L760" s="82"/>
      <c r="M760" s="83" t="s">
        <v>0</v>
      </c>
      <c r="N760" s="84" t="s">
        <v>15</v>
      </c>
      <c r="O760" s="18"/>
      <c r="P760" s="55">
        <f>O760*H760</f>
        <v>0</v>
      </c>
      <c r="Q760" s="55">
        <v>0.0006</v>
      </c>
      <c r="R760" s="55">
        <f>Q760*H760</f>
        <v>0.01698</v>
      </c>
      <c r="S760" s="55">
        <v>0</v>
      </c>
      <c r="T760" s="56">
        <f>S760*H760</f>
        <v>0</v>
      </c>
      <c r="AR760" s="13" t="s">
        <v>289</v>
      </c>
      <c r="AT760" s="13" t="s">
        <v>305</v>
      </c>
      <c r="AU760" s="13" t="s">
        <v>29</v>
      </c>
      <c r="AY760" s="13" t="s">
        <v>76</v>
      </c>
      <c r="BE760" s="57">
        <f>IF(N760="základní",J760,0)</f>
        <v>0</v>
      </c>
      <c r="BF760" s="57">
        <f>IF(N760="snížená",J760,0)</f>
        <v>0</v>
      </c>
      <c r="BG760" s="57">
        <f>IF(N760="zákl. přenesená",J760,0)</f>
        <v>0</v>
      </c>
      <c r="BH760" s="57">
        <f>IF(N760="sníž. přenesená",J760,0)</f>
        <v>0</v>
      </c>
      <c r="BI760" s="57">
        <f>IF(N760="nulová",J760,0)</f>
        <v>0</v>
      </c>
      <c r="BJ760" s="13" t="s">
        <v>28</v>
      </c>
      <c r="BK760" s="57">
        <f>ROUND(I760*H760,2)</f>
        <v>0</v>
      </c>
      <c r="BL760" s="13" t="s">
        <v>189</v>
      </c>
      <c r="BM760" s="13" t="s">
        <v>1140</v>
      </c>
    </row>
    <row r="761" spans="1:47" s="1" customFormat="1" ht="12">
      <c r="A761" s="96"/>
      <c r="B761" s="100"/>
      <c r="C761" s="96"/>
      <c r="D761" s="179" t="s">
        <v>85</v>
      </c>
      <c r="E761" s="96"/>
      <c r="F761" s="180" t="s">
        <v>1139</v>
      </c>
      <c r="G761" s="96"/>
      <c r="H761" s="96"/>
      <c r="I761" s="26"/>
      <c r="J761" s="96"/>
      <c r="L761" s="14"/>
      <c r="M761" s="58"/>
      <c r="N761" s="18"/>
      <c r="O761" s="18"/>
      <c r="P761" s="18"/>
      <c r="Q761" s="18"/>
      <c r="R761" s="18"/>
      <c r="S761" s="18"/>
      <c r="T761" s="19"/>
      <c r="AT761" s="13" t="s">
        <v>85</v>
      </c>
      <c r="AU761" s="13" t="s">
        <v>29</v>
      </c>
    </row>
    <row r="762" spans="1:51" s="10" customFormat="1" ht="12">
      <c r="A762" s="181"/>
      <c r="B762" s="182"/>
      <c r="C762" s="181"/>
      <c r="D762" s="179" t="s">
        <v>87</v>
      </c>
      <c r="E762" s="183" t="s">
        <v>0</v>
      </c>
      <c r="F762" s="184" t="s">
        <v>1141</v>
      </c>
      <c r="G762" s="181"/>
      <c r="H762" s="185">
        <v>28.3</v>
      </c>
      <c r="I762" s="61"/>
      <c r="J762" s="181"/>
      <c r="L762" s="59"/>
      <c r="M762" s="62"/>
      <c r="N762" s="63"/>
      <c r="O762" s="63"/>
      <c r="P762" s="63"/>
      <c r="Q762" s="63"/>
      <c r="R762" s="63"/>
      <c r="S762" s="63"/>
      <c r="T762" s="64"/>
      <c r="AT762" s="60" t="s">
        <v>87</v>
      </c>
      <c r="AU762" s="60" t="s">
        <v>29</v>
      </c>
      <c r="AV762" s="10" t="s">
        <v>29</v>
      </c>
      <c r="AW762" s="10" t="s">
        <v>12</v>
      </c>
      <c r="AX762" s="10" t="s">
        <v>28</v>
      </c>
      <c r="AY762" s="60" t="s">
        <v>76</v>
      </c>
    </row>
    <row r="763" spans="1:65" s="1" customFormat="1" ht="16.5" customHeight="1">
      <c r="A763" s="96"/>
      <c r="B763" s="100"/>
      <c r="C763" s="173" t="s">
        <v>1142</v>
      </c>
      <c r="D763" s="173" t="s">
        <v>78</v>
      </c>
      <c r="E763" s="174" t="s">
        <v>1143</v>
      </c>
      <c r="F763" s="175" t="s">
        <v>1144</v>
      </c>
      <c r="G763" s="176" t="s">
        <v>81</v>
      </c>
      <c r="H763" s="177">
        <v>43.25</v>
      </c>
      <c r="I763" s="52"/>
      <c r="J763" s="178">
        <f>ROUND(I763*H763,2)</f>
        <v>0</v>
      </c>
      <c r="K763" s="51" t="s">
        <v>82</v>
      </c>
      <c r="L763" s="14"/>
      <c r="M763" s="53" t="s">
        <v>0</v>
      </c>
      <c r="N763" s="54" t="s">
        <v>15</v>
      </c>
      <c r="O763" s="18"/>
      <c r="P763" s="55">
        <f>O763*H763</f>
        <v>0</v>
      </c>
      <c r="Q763" s="55">
        <v>0</v>
      </c>
      <c r="R763" s="55">
        <f>Q763*H763</f>
        <v>0</v>
      </c>
      <c r="S763" s="55">
        <v>0</v>
      </c>
      <c r="T763" s="56">
        <f>S763*H763</f>
        <v>0</v>
      </c>
      <c r="AR763" s="13" t="s">
        <v>189</v>
      </c>
      <c r="AT763" s="13" t="s">
        <v>78</v>
      </c>
      <c r="AU763" s="13" t="s">
        <v>29</v>
      </c>
      <c r="AY763" s="13" t="s">
        <v>76</v>
      </c>
      <c r="BE763" s="57">
        <f>IF(N763="základní",J763,0)</f>
        <v>0</v>
      </c>
      <c r="BF763" s="57">
        <f>IF(N763="snížená",J763,0)</f>
        <v>0</v>
      </c>
      <c r="BG763" s="57">
        <f>IF(N763="zákl. přenesená",J763,0)</f>
        <v>0</v>
      </c>
      <c r="BH763" s="57">
        <f>IF(N763="sníž. přenesená",J763,0)</f>
        <v>0</v>
      </c>
      <c r="BI763" s="57">
        <f>IF(N763="nulová",J763,0)</f>
        <v>0</v>
      </c>
      <c r="BJ763" s="13" t="s">
        <v>28</v>
      </c>
      <c r="BK763" s="57">
        <f>ROUND(I763*H763,2)</f>
        <v>0</v>
      </c>
      <c r="BL763" s="13" t="s">
        <v>189</v>
      </c>
      <c r="BM763" s="13" t="s">
        <v>1145</v>
      </c>
    </row>
    <row r="764" spans="1:47" s="1" customFormat="1" ht="12">
      <c r="A764" s="96"/>
      <c r="B764" s="100"/>
      <c r="C764" s="96"/>
      <c r="D764" s="179" t="s">
        <v>85</v>
      </c>
      <c r="E764" s="96"/>
      <c r="F764" s="180" t="s">
        <v>1146</v>
      </c>
      <c r="G764" s="96"/>
      <c r="H764" s="96"/>
      <c r="I764" s="26"/>
      <c r="J764" s="96"/>
      <c r="L764" s="14"/>
      <c r="M764" s="58"/>
      <c r="N764" s="18"/>
      <c r="O764" s="18"/>
      <c r="P764" s="18"/>
      <c r="Q764" s="18"/>
      <c r="R764" s="18"/>
      <c r="S764" s="18"/>
      <c r="T764" s="19"/>
      <c r="AT764" s="13" t="s">
        <v>85</v>
      </c>
      <c r="AU764" s="13" t="s">
        <v>29</v>
      </c>
    </row>
    <row r="765" spans="1:51" s="10" customFormat="1" ht="12">
      <c r="A765" s="181"/>
      <c r="B765" s="182"/>
      <c r="C765" s="181"/>
      <c r="D765" s="179" t="s">
        <v>87</v>
      </c>
      <c r="E765" s="183" t="s">
        <v>0</v>
      </c>
      <c r="F765" s="184" t="s">
        <v>1147</v>
      </c>
      <c r="G765" s="181"/>
      <c r="H765" s="185">
        <v>43.25</v>
      </c>
      <c r="I765" s="61"/>
      <c r="J765" s="181"/>
      <c r="L765" s="59"/>
      <c r="M765" s="62"/>
      <c r="N765" s="63"/>
      <c r="O765" s="63"/>
      <c r="P765" s="63"/>
      <c r="Q765" s="63"/>
      <c r="R765" s="63"/>
      <c r="S765" s="63"/>
      <c r="T765" s="64"/>
      <c r="AT765" s="60" t="s">
        <v>87</v>
      </c>
      <c r="AU765" s="60" t="s">
        <v>29</v>
      </c>
      <c r="AV765" s="10" t="s">
        <v>29</v>
      </c>
      <c r="AW765" s="10" t="s">
        <v>12</v>
      </c>
      <c r="AX765" s="10" t="s">
        <v>28</v>
      </c>
      <c r="AY765" s="60" t="s">
        <v>76</v>
      </c>
    </row>
    <row r="766" spans="1:65" s="1" customFormat="1" ht="16.5" customHeight="1">
      <c r="A766" s="96"/>
      <c r="B766" s="100"/>
      <c r="C766" s="196" t="s">
        <v>1148</v>
      </c>
      <c r="D766" s="196" t="s">
        <v>305</v>
      </c>
      <c r="E766" s="197" t="s">
        <v>1149</v>
      </c>
      <c r="F766" s="198" t="s">
        <v>1150</v>
      </c>
      <c r="G766" s="199" t="s">
        <v>81</v>
      </c>
      <c r="H766" s="200">
        <v>47.575</v>
      </c>
      <c r="I766" s="81"/>
      <c r="J766" s="201">
        <f>ROUND(I766*H766,2)</f>
        <v>0</v>
      </c>
      <c r="K766" s="80" t="s">
        <v>82</v>
      </c>
      <c r="L766" s="82"/>
      <c r="M766" s="83" t="s">
        <v>0</v>
      </c>
      <c r="N766" s="84" t="s">
        <v>15</v>
      </c>
      <c r="O766" s="18"/>
      <c r="P766" s="55">
        <f>O766*H766</f>
        <v>0</v>
      </c>
      <c r="Q766" s="55">
        <v>0.00012</v>
      </c>
      <c r="R766" s="55">
        <f>Q766*H766</f>
        <v>0.0057090000000000005</v>
      </c>
      <c r="S766" s="55">
        <v>0</v>
      </c>
      <c r="T766" s="56">
        <f>S766*H766</f>
        <v>0</v>
      </c>
      <c r="AR766" s="13" t="s">
        <v>289</v>
      </c>
      <c r="AT766" s="13" t="s">
        <v>305</v>
      </c>
      <c r="AU766" s="13" t="s">
        <v>29</v>
      </c>
      <c r="AY766" s="13" t="s">
        <v>76</v>
      </c>
      <c r="BE766" s="57">
        <f>IF(N766="základní",J766,0)</f>
        <v>0</v>
      </c>
      <c r="BF766" s="57">
        <f>IF(N766="snížená",J766,0)</f>
        <v>0</v>
      </c>
      <c r="BG766" s="57">
        <f>IF(N766="zákl. přenesená",J766,0)</f>
        <v>0</v>
      </c>
      <c r="BH766" s="57">
        <f>IF(N766="sníž. přenesená",J766,0)</f>
        <v>0</v>
      </c>
      <c r="BI766" s="57">
        <f>IF(N766="nulová",J766,0)</f>
        <v>0</v>
      </c>
      <c r="BJ766" s="13" t="s">
        <v>28</v>
      </c>
      <c r="BK766" s="57">
        <f>ROUND(I766*H766,2)</f>
        <v>0</v>
      </c>
      <c r="BL766" s="13" t="s">
        <v>189</v>
      </c>
      <c r="BM766" s="13" t="s">
        <v>1151</v>
      </c>
    </row>
    <row r="767" spans="1:47" s="1" customFormat="1" ht="12">
      <c r="A767" s="96"/>
      <c r="B767" s="100"/>
      <c r="C767" s="96"/>
      <c r="D767" s="179" t="s">
        <v>85</v>
      </c>
      <c r="E767" s="96"/>
      <c r="F767" s="180" t="s">
        <v>1152</v>
      </c>
      <c r="G767" s="96"/>
      <c r="H767" s="96"/>
      <c r="I767" s="26"/>
      <c r="J767" s="96"/>
      <c r="L767" s="14"/>
      <c r="M767" s="58"/>
      <c r="N767" s="18"/>
      <c r="O767" s="18"/>
      <c r="P767" s="18"/>
      <c r="Q767" s="18"/>
      <c r="R767" s="18"/>
      <c r="S767" s="18"/>
      <c r="T767" s="19"/>
      <c r="AT767" s="13" t="s">
        <v>85</v>
      </c>
      <c r="AU767" s="13" t="s">
        <v>29</v>
      </c>
    </row>
    <row r="768" spans="1:51" s="10" customFormat="1" ht="12">
      <c r="A768" s="181"/>
      <c r="B768" s="182"/>
      <c r="C768" s="181"/>
      <c r="D768" s="179" t="s">
        <v>87</v>
      </c>
      <c r="E768" s="181"/>
      <c r="F768" s="184" t="s">
        <v>1153</v>
      </c>
      <c r="G768" s="181"/>
      <c r="H768" s="185">
        <v>47.575</v>
      </c>
      <c r="I768" s="61"/>
      <c r="J768" s="181"/>
      <c r="L768" s="59"/>
      <c r="M768" s="62"/>
      <c r="N768" s="63"/>
      <c r="O768" s="63"/>
      <c r="P768" s="63"/>
      <c r="Q768" s="63"/>
      <c r="R768" s="63"/>
      <c r="S768" s="63"/>
      <c r="T768" s="64"/>
      <c r="AT768" s="60" t="s">
        <v>87</v>
      </c>
      <c r="AU768" s="60" t="s">
        <v>29</v>
      </c>
      <c r="AV768" s="10" t="s">
        <v>29</v>
      </c>
      <c r="AW768" s="10" t="s">
        <v>1</v>
      </c>
      <c r="AX768" s="10" t="s">
        <v>28</v>
      </c>
      <c r="AY768" s="60" t="s">
        <v>76</v>
      </c>
    </row>
    <row r="769" spans="1:65" s="1" customFormat="1" ht="16.5" customHeight="1">
      <c r="A769" s="96"/>
      <c r="B769" s="100"/>
      <c r="C769" s="173" t="s">
        <v>1154</v>
      </c>
      <c r="D769" s="173" t="s">
        <v>78</v>
      </c>
      <c r="E769" s="174" t="s">
        <v>1155</v>
      </c>
      <c r="F769" s="175" t="s">
        <v>1156</v>
      </c>
      <c r="G769" s="176" t="s">
        <v>233</v>
      </c>
      <c r="H769" s="191"/>
      <c r="I769" s="52"/>
      <c r="J769" s="178">
        <f>ROUND(I769*H769,2)</f>
        <v>0</v>
      </c>
      <c r="K769" s="51" t="s">
        <v>82</v>
      </c>
      <c r="L769" s="14"/>
      <c r="M769" s="53" t="s">
        <v>0</v>
      </c>
      <c r="N769" s="54" t="s">
        <v>15</v>
      </c>
      <c r="O769" s="18"/>
      <c r="P769" s="55">
        <f>O769*H769</f>
        <v>0</v>
      </c>
      <c r="Q769" s="55">
        <v>0</v>
      </c>
      <c r="R769" s="55">
        <f>Q769*H769</f>
        <v>0</v>
      </c>
      <c r="S769" s="55">
        <v>0</v>
      </c>
      <c r="T769" s="56">
        <f>S769*H769</f>
        <v>0</v>
      </c>
      <c r="AR769" s="13" t="s">
        <v>189</v>
      </c>
      <c r="AT769" s="13" t="s">
        <v>78</v>
      </c>
      <c r="AU769" s="13" t="s">
        <v>29</v>
      </c>
      <c r="AY769" s="13" t="s">
        <v>76</v>
      </c>
      <c r="BE769" s="57">
        <f>IF(N769="základní",J769,0)</f>
        <v>0</v>
      </c>
      <c r="BF769" s="57">
        <f>IF(N769="snížená",J769,0)</f>
        <v>0</v>
      </c>
      <c r="BG769" s="57">
        <f>IF(N769="zákl. přenesená",J769,0)</f>
        <v>0</v>
      </c>
      <c r="BH769" s="57">
        <f>IF(N769="sníž. přenesená",J769,0)</f>
        <v>0</v>
      </c>
      <c r="BI769" s="57">
        <f>IF(N769="nulová",J769,0)</f>
        <v>0</v>
      </c>
      <c r="BJ769" s="13" t="s">
        <v>28</v>
      </c>
      <c r="BK769" s="57">
        <f>ROUND(I769*H769,2)</f>
        <v>0</v>
      </c>
      <c r="BL769" s="13" t="s">
        <v>189</v>
      </c>
      <c r="BM769" s="13" t="s">
        <v>1157</v>
      </c>
    </row>
    <row r="770" spans="1:47" s="1" customFormat="1" ht="19.5">
      <c r="A770" s="96"/>
      <c r="B770" s="100"/>
      <c r="C770" s="96"/>
      <c r="D770" s="179" t="s">
        <v>85</v>
      </c>
      <c r="E770" s="96"/>
      <c r="F770" s="180" t="s">
        <v>1158</v>
      </c>
      <c r="G770" s="96"/>
      <c r="H770" s="96"/>
      <c r="I770" s="26"/>
      <c r="J770" s="96"/>
      <c r="L770" s="14"/>
      <c r="M770" s="58"/>
      <c r="N770" s="18"/>
      <c r="O770" s="18"/>
      <c r="P770" s="18"/>
      <c r="Q770" s="18"/>
      <c r="R770" s="18"/>
      <c r="S770" s="18"/>
      <c r="T770" s="19"/>
      <c r="AT770" s="13" t="s">
        <v>85</v>
      </c>
      <c r="AU770" s="13" t="s">
        <v>29</v>
      </c>
    </row>
    <row r="771" spans="1:63" s="9" customFormat="1" ht="22.9" customHeight="1">
      <c r="A771" s="166"/>
      <c r="B771" s="167"/>
      <c r="C771" s="166"/>
      <c r="D771" s="168" t="s">
        <v>23</v>
      </c>
      <c r="E771" s="171" t="s">
        <v>1159</v>
      </c>
      <c r="F771" s="171" t="s">
        <v>1160</v>
      </c>
      <c r="G771" s="166"/>
      <c r="H771" s="166"/>
      <c r="I771" s="44"/>
      <c r="J771" s="172">
        <f>BK771</f>
        <v>0</v>
      </c>
      <c r="L771" s="42"/>
      <c r="M771" s="45"/>
      <c r="N771" s="46"/>
      <c r="O771" s="46"/>
      <c r="P771" s="47">
        <f>SUM(P772:P777)</f>
        <v>0</v>
      </c>
      <c r="Q771" s="46"/>
      <c r="R771" s="47">
        <f>SUM(R772:R777)</f>
        <v>0.07486999999999999</v>
      </c>
      <c r="S771" s="46"/>
      <c r="T771" s="48">
        <f>SUM(T772:T777)</f>
        <v>0</v>
      </c>
      <c r="AR771" s="43" t="s">
        <v>29</v>
      </c>
      <c r="AT771" s="49" t="s">
        <v>23</v>
      </c>
      <c r="AU771" s="49" t="s">
        <v>28</v>
      </c>
      <c r="AY771" s="43" t="s">
        <v>76</v>
      </c>
      <c r="BK771" s="50">
        <f>SUM(BK772:BK777)</f>
        <v>0</v>
      </c>
    </row>
    <row r="772" spans="1:65" s="1" customFormat="1" ht="16.5" customHeight="1">
      <c r="A772" s="96"/>
      <c r="B772" s="100"/>
      <c r="C772" s="173" t="s">
        <v>1161</v>
      </c>
      <c r="D772" s="173" t="s">
        <v>78</v>
      </c>
      <c r="E772" s="174" t="s">
        <v>1162</v>
      </c>
      <c r="F772" s="175" t="s">
        <v>1163</v>
      </c>
      <c r="G772" s="176" t="s">
        <v>279</v>
      </c>
      <c r="H772" s="177">
        <v>1</v>
      </c>
      <c r="I772" s="52"/>
      <c r="J772" s="178">
        <f>ROUND(I772*H772,2)</f>
        <v>0</v>
      </c>
      <c r="K772" s="51" t="s">
        <v>82</v>
      </c>
      <c r="L772" s="14"/>
      <c r="M772" s="53" t="s">
        <v>0</v>
      </c>
      <c r="N772" s="54" t="s">
        <v>15</v>
      </c>
      <c r="O772" s="18"/>
      <c r="P772" s="55">
        <f>O772*H772</f>
        <v>0</v>
      </c>
      <c r="Q772" s="55">
        <v>0.00087</v>
      </c>
      <c r="R772" s="55">
        <f>Q772*H772</f>
        <v>0.00087</v>
      </c>
      <c r="S772" s="55">
        <v>0</v>
      </c>
      <c r="T772" s="56">
        <f>S772*H772</f>
        <v>0</v>
      </c>
      <c r="AR772" s="13" t="s">
        <v>189</v>
      </c>
      <c r="AT772" s="13" t="s">
        <v>78</v>
      </c>
      <c r="AU772" s="13" t="s">
        <v>29</v>
      </c>
      <c r="AY772" s="13" t="s">
        <v>76</v>
      </c>
      <c r="BE772" s="57">
        <f>IF(N772="základní",J772,0)</f>
        <v>0</v>
      </c>
      <c r="BF772" s="57">
        <f>IF(N772="snížená",J772,0)</f>
        <v>0</v>
      </c>
      <c r="BG772" s="57">
        <f>IF(N772="zákl. přenesená",J772,0)</f>
        <v>0</v>
      </c>
      <c r="BH772" s="57">
        <f>IF(N772="sníž. přenesená",J772,0)</f>
        <v>0</v>
      </c>
      <c r="BI772" s="57">
        <f>IF(N772="nulová",J772,0)</f>
        <v>0</v>
      </c>
      <c r="BJ772" s="13" t="s">
        <v>28</v>
      </c>
      <c r="BK772" s="57">
        <f>ROUND(I772*H772,2)</f>
        <v>0</v>
      </c>
      <c r="BL772" s="13" t="s">
        <v>189</v>
      </c>
      <c r="BM772" s="13" t="s">
        <v>1164</v>
      </c>
    </row>
    <row r="773" spans="1:47" s="1" customFormat="1" ht="12">
      <c r="A773" s="96"/>
      <c r="B773" s="100"/>
      <c r="C773" s="96"/>
      <c r="D773" s="179" t="s">
        <v>85</v>
      </c>
      <c r="E773" s="96"/>
      <c r="F773" s="180" t="s">
        <v>1165</v>
      </c>
      <c r="G773" s="96"/>
      <c r="H773" s="96"/>
      <c r="I773" s="26"/>
      <c r="J773" s="96"/>
      <c r="L773" s="14"/>
      <c r="M773" s="58"/>
      <c r="N773" s="18"/>
      <c r="O773" s="18"/>
      <c r="P773" s="18"/>
      <c r="Q773" s="18"/>
      <c r="R773" s="18"/>
      <c r="S773" s="18"/>
      <c r="T773" s="19"/>
      <c r="AT773" s="13" t="s">
        <v>85</v>
      </c>
      <c r="AU773" s="13" t="s">
        <v>29</v>
      </c>
    </row>
    <row r="774" spans="1:65" s="1" customFormat="1" ht="16.5" customHeight="1">
      <c r="A774" s="96"/>
      <c r="B774" s="100"/>
      <c r="C774" s="196" t="s">
        <v>1166</v>
      </c>
      <c r="D774" s="196" t="s">
        <v>305</v>
      </c>
      <c r="E774" s="197" t="s">
        <v>1167</v>
      </c>
      <c r="F774" s="198" t="s">
        <v>1168</v>
      </c>
      <c r="G774" s="199" t="s">
        <v>279</v>
      </c>
      <c r="H774" s="200">
        <v>1</v>
      </c>
      <c r="I774" s="81"/>
      <c r="J774" s="201">
        <f>ROUND(I774*H774,2)</f>
        <v>0</v>
      </c>
      <c r="K774" s="80" t="s">
        <v>82</v>
      </c>
      <c r="L774" s="82"/>
      <c r="M774" s="83" t="s">
        <v>0</v>
      </c>
      <c r="N774" s="84" t="s">
        <v>15</v>
      </c>
      <c r="O774" s="18"/>
      <c r="P774" s="55">
        <f>O774*H774</f>
        <v>0</v>
      </c>
      <c r="Q774" s="55">
        <v>0.074</v>
      </c>
      <c r="R774" s="55">
        <f>Q774*H774</f>
        <v>0.074</v>
      </c>
      <c r="S774" s="55">
        <v>0</v>
      </c>
      <c r="T774" s="56">
        <f>S774*H774</f>
        <v>0</v>
      </c>
      <c r="AR774" s="13" t="s">
        <v>289</v>
      </c>
      <c r="AT774" s="13" t="s">
        <v>305</v>
      </c>
      <c r="AU774" s="13" t="s">
        <v>29</v>
      </c>
      <c r="AY774" s="13" t="s">
        <v>76</v>
      </c>
      <c r="BE774" s="57">
        <f>IF(N774="základní",J774,0)</f>
        <v>0</v>
      </c>
      <c r="BF774" s="57">
        <f>IF(N774="snížená",J774,0)</f>
        <v>0</v>
      </c>
      <c r="BG774" s="57">
        <f>IF(N774="zákl. přenesená",J774,0)</f>
        <v>0</v>
      </c>
      <c r="BH774" s="57">
        <f>IF(N774="sníž. přenesená",J774,0)</f>
        <v>0</v>
      </c>
      <c r="BI774" s="57">
        <f>IF(N774="nulová",J774,0)</f>
        <v>0</v>
      </c>
      <c r="BJ774" s="13" t="s">
        <v>28</v>
      </c>
      <c r="BK774" s="57">
        <f>ROUND(I774*H774,2)</f>
        <v>0</v>
      </c>
      <c r="BL774" s="13" t="s">
        <v>189</v>
      </c>
      <c r="BM774" s="13" t="s">
        <v>1169</v>
      </c>
    </row>
    <row r="775" spans="1:47" s="1" customFormat="1" ht="12">
      <c r="A775" s="96"/>
      <c r="B775" s="100"/>
      <c r="C775" s="96"/>
      <c r="D775" s="179" t="s">
        <v>85</v>
      </c>
      <c r="E775" s="96"/>
      <c r="F775" s="180" t="s">
        <v>1168</v>
      </c>
      <c r="G775" s="96"/>
      <c r="H775" s="96"/>
      <c r="I775" s="26"/>
      <c r="J775" s="96"/>
      <c r="L775" s="14"/>
      <c r="M775" s="58"/>
      <c r="N775" s="18"/>
      <c r="O775" s="18"/>
      <c r="P775" s="18"/>
      <c r="Q775" s="18"/>
      <c r="R775" s="18"/>
      <c r="S775" s="18"/>
      <c r="T775" s="19"/>
      <c r="AT775" s="13" t="s">
        <v>85</v>
      </c>
      <c r="AU775" s="13" t="s">
        <v>29</v>
      </c>
    </row>
    <row r="776" spans="1:65" s="1" customFormat="1" ht="16.5" customHeight="1">
      <c r="A776" s="96"/>
      <c r="B776" s="100"/>
      <c r="C776" s="173" t="s">
        <v>1170</v>
      </c>
      <c r="D776" s="173" t="s">
        <v>78</v>
      </c>
      <c r="E776" s="174" t="s">
        <v>1171</v>
      </c>
      <c r="F776" s="175" t="s">
        <v>1172</v>
      </c>
      <c r="G776" s="176" t="s">
        <v>233</v>
      </c>
      <c r="H776" s="191"/>
      <c r="I776" s="52"/>
      <c r="J776" s="178">
        <f>ROUND(I776*H776,2)</f>
        <v>0</v>
      </c>
      <c r="K776" s="51" t="s">
        <v>82</v>
      </c>
      <c r="L776" s="14"/>
      <c r="M776" s="53" t="s">
        <v>0</v>
      </c>
      <c r="N776" s="54" t="s">
        <v>15</v>
      </c>
      <c r="O776" s="18"/>
      <c r="P776" s="55">
        <f>O776*H776</f>
        <v>0</v>
      </c>
      <c r="Q776" s="55">
        <v>0</v>
      </c>
      <c r="R776" s="55">
        <f>Q776*H776</f>
        <v>0</v>
      </c>
      <c r="S776" s="55">
        <v>0</v>
      </c>
      <c r="T776" s="56">
        <f>S776*H776</f>
        <v>0</v>
      </c>
      <c r="AR776" s="13" t="s">
        <v>189</v>
      </c>
      <c r="AT776" s="13" t="s">
        <v>78</v>
      </c>
      <c r="AU776" s="13" t="s">
        <v>29</v>
      </c>
      <c r="AY776" s="13" t="s">
        <v>76</v>
      </c>
      <c r="BE776" s="57">
        <f>IF(N776="základní",J776,0)</f>
        <v>0</v>
      </c>
      <c r="BF776" s="57">
        <f>IF(N776="snížená",J776,0)</f>
        <v>0</v>
      </c>
      <c r="BG776" s="57">
        <f>IF(N776="zákl. přenesená",J776,0)</f>
        <v>0</v>
      </c>
      <c r="BH776" s="57">
        <f>IF(N776="sníž. přenesená",J776,0)</f>
        <v>0</v>
      </c>
      <c r="BI776" s="57">
        <f>IF(N776="nulová",J776,0)</f>
        <v>0</v>
      </c>
      <c r="BJ776" s="13" t="s">
        <v>28</v>
      </c>
      <c r="BK776" s="57">
        <f>ROUND(I776*H776,2)</f>
        <v>0</v>
      </c>
      <c r="BL776" s="13" t="s">
        <v>189</v>
      </c>
      <c r="BM776" s="13" t="s">
        <v>1173</v>
      </c>
    </row>
    <row r="777" spans="1:47" s="1" customFormat="1" ht="19.5">
      <c r="A777" s="96"/>
      <c r="B777" s="100"/>
      <c r="C777" s="96"/>
      <c r="D777" s="179" t="s">
        <v>85</v>
      </c>
      <c r="E777" s="96"/>
      <c r="F777" s="180" t="s">
        <v>1174</v>
      </c>
      <c r="G777" s="96"/>
      <c r="H777" s="96"/>
      <c r="I777" s="26"/>
      <c r="J777" s="96"/>
      <c r="L777" s="14"/>
      <c r="M777" s="58"/>
      <c r="N777" s="18"/>
      <c r="O777" s="18"/>
      <c r="P777" s="18"/>
      <c r="Q777" s="18"/>
      <c r="R777" s="18"/>
      <c r="S777" s="18"/>
      <c r="T777" s="19"/>
      <c r="AT777" s="13" t="s">
        <v>85</v>
      </c>
      <c r="AU777" s="13" t="s">
        <v>29</v>
      </c>
    </row>
    <row r="778" spans="1:63" s="9" customFormat="1" ht="22.9" customHeight="1">
      <c r="A778" s="166"/>
      <c r="B778" s="167"/>
      <c r="C778" s="166"/>
      <c r="D778" s="168" t="s">
        <v>23</v>
      </c>
      <c r="E778" s="171" t="s">
        <v>268</v>
      </c>
      <c r="F778" s="171" t="s">
        <v>269</v>
      </c>
      <c r="G778" s="166"/>
      <c r="H778" s="166"/>
      <c r="I778" s="44"/>
      <c r="J778" s="172">
        <f>BK778</f>
        <v>0</v>
      </c>
      <c r="L778" s="42"/>
      <c r="M778" s="45"/>
      <c r="N778" s="46"/>
      <c r="O778" s="46"/>
      <c r="P778" s="47">
        <f>SUM(P779:P814)</f>
        <v>0</v>
      </c>
      <c r="Q778" s="46"/>
      <c r="R778" s="47">
        <f>SUM(R779:R814)</f>
        <v>0.2560005</v>
      </c>
      <c r="S778" s="46"/>
      <c r="T778" s="48">
        <f>SUM(T779:T814)</f>
        <v>0</v>
      </c>
      <c r="AR778" s="43" t="s">
        <v>29</v>
      </c>
      <c r="AT778" s="49" t="s">
        <v>23</v>
      </c>
      <c r="AU778" s="49" t="s">
        <v>28</v>
      </c>
      <c r="AY778" s="43" t="s">
        <v>76</v>
      </c>
      <c r="BK778" s="50">
        <f>SUM(BK779:BK814)</f>
        <v>0</v>
      </c>
    </row>
    <row r="779" spans="1:65" s="1" customFormat="1" ht="16.5" customHeight="1">
      <c r="A779" s="96"/>
      <c r="B779" s="100"/>
      <c r="C779" s="173" t="s">
        <v>1175</v>
      </c>
      <c r="D779" s="173" t="s">
        <v>78</v>
      </c>
      <c r="E779" s="174" t="s">
        <v>1176</v>
      </c>
      <c r="F779" s="175" t="s">
        <v>1177</v>
      </c>
      <c r="G779" s="176" t="s">
        <v>160</v>
      </c>
      <c r="H779" s="177">
        <v>2.46</v>
      </c>
      <c r="I779" s="52"/>
      <c r="J779" s="178">
        <f>ROUND(I779*H779,2)</f>
        <v>0</v>
      </c>
      <c r="K779" s="51" t="s">
        <v>82</v>
      </c>
      <c r="L779" s="14"/>
      <c r="M779" s="53" t="s">
        <v>0</v>
      </c>
      <c r="N779" s="54" t="s">
        <v>15</v>
      </c>
      <c r="O779" s="18"/>
      <c r="P779" s="55">
        <f>O779*H779</f>
        <v>0</v>
      </c>
      <c r="Q779" s="55">
        <v>6E-05</v>
      </c>
      <c r="R779" s="55">
        <f>Q779*H779</f>
        <v>0.0001476</v>
      </c>
      <c r="S779" s="55">
        <v>0</v>
      </c>
      <c r="T779" s="56">
        <f>S779*H779</f>
        <v>0</v>
      </c>
      <c r="AR779" s="13" t="s">
        <v>189</v>
      </c>
      <c r="AT779" s="13" t="s">
        <v>78</v>
      </c>
      <c r="AU779" s="13" t="s">
        <v>29</v>
      </c>
      <c r="AY779" s="13" t="s">
        <v>76</v>
      </c>
      <c r="BE779" s="57">
        <f>IF(N779="základní",J779,0)</f>
        <v>0</v>
      </c>
      <c r="BF779" s="57">
        <f>IF(N779="snížená",J779,0)</f>
        <v>0</v>
      </c>
      <c r="BG779" s="57">
        <f>IF(N779="zákl. přenesená",J779,0)</f>
        <v>0</v>
      </c>
      <c r="BH779" s="57">
        <f>IF(N779="sníž. přenesená",J779,0)</f>
        <v>0</v>
      </c>
      <c r="BI779" s="57">
        <f>IF(N779="nulová",J779,0)</f>
        <v>0</v>
      </c>
      <c r="BJ779" s="13" t="s">
        <v>28</v>
      </c>
      <c r="BK779" s="57">
        <f>ROUND(I779*H779,2)</f>
        <v>0</v>
      </c>
      <c r="BL779" s="13" t="s">
        <v>189</v>
      </c>
      <c r="BM779" s="13" t="s">
        <v>1178</v>
      </c>
    </row>
    <row r="780" spans="1:47" s="1" customFormat="1" ht="12">
      <c r="A780" s="96"/>
      <c r="B780" s="100"/>
      <c r="C780" s="96"/>
      <c r="D780" s="179" t="s">
        <v>85</v>
      </c>
      <c r="E780" s="96"/>
      <c r="F780" s="180" t="s">
        <v>1179</v>
      </c>
      <c r="G780" s="96"/>
      <c r="H780" s="96"/>
      <c r="I780" s="26"/>
      <c r="J780" s="96"/>
      <c r="L780" s="14"/>
      <c r="M780" s="58"/>
      <c r="N780" s="18"/>
      <c r="O780" s="18"/>
      <c r="P780" s="18"/>
      <c r="Q780" s="18"/>
      <c r="R780" s="18"/>
      <c r="S780" s="18"/>
      <c r="T780" s="19"/>
      <c r="AT780" s="13" t="s">
        <v>85</v>
      </c>
      <c r="AU780" s="13" t="s">
        <v>29</v>
      </c>
    </row>
    <row r="781" spans="1:51" s="10" customFormat="1" ht="12">
      <c r="A781" s="181"/>
      <c r="B781" s="182"/>
      <c r="C781" s="181"/>
      <c r="D781" s="179" t="s">
        <v>87</v>
      </c>
      <c r="E781" s="183" t="s">
        <v>0</v>
      </c>
      <c r="F781" s="184" t="s">
        <v>1180</v>
      </c>
      <c r="G781" s="181"/>
      <c r="H781" s="185">
        <v>2.46</v>
      </c>
      <c r="I781" s="61"/>
      <c r="J781" s="181"/>
      <c r="L781" s="59"/>
      <c r="M781" s="62"/>
      <c r="N781" s="63"/>
      <c r="O781" s="63"/>
      <c r="P781" s="63"/>
      <c r="Q781" s="63"/>
      <c r="R781" s="63"/>
      <c r="S781" s="63"/>
      <c r="T781" s="64"/>
      <c r="AT781" s="60" t="s">
        <v>87</v>
      </c>
      <c r="AU781" s="60" t="s">
        <v>29</v>
      </c>
      <c r="AV781" s="10" t="s">
        <v>29</v>
      </c>
      <c r="AW781" s="10" t="s">
        <v>12</v>
      </c>
      <c r="AX781" s="10" t="s">
        <v>28</v>
      </c>
      <c r="AY781" s="60" t="s">
        <v>76</v>
      </c>
    </row>
    <row r="782" spans="1:65" s="1" customFormat="1" ht="16.5" customHeight="1">
      <c r="A782" s="96"/>
      <c r="B782" s="100"/>
      <c r="C782" s="196" t="s">
        <v>1181</v>
      </c>
      <c r="D782" s="196" t="s">
        <v>305</v>
      </c>
      <c r="E782" s="197" t="s">
        <v>1182</v>
      </c>
      <c r="F782" s="198" t="s">
        <v>1183</v>
      </c>
      <c r="G782" s="199" t="s">
        <v>160</v>
      </c>
      <c r="H782" s="200">
        <v>2.46</v>
      </c>
      <c r="I782" s="81"/>
      <c r="J782" s="201">
        <f>ROUND(I782*H782,2)</f>
        <v>0</v>
      </c>
      <c r="K782" s="80" t="s">
        <v>82</v>
      </c>
      <c r="L782" s="82"/>
      <c r="M782" s="83" t="s">
        <v>0</v>
      </c>
      <c r="N782" s="84" t="s">
        <v>15</v>
      </c>
      <c r="O782" s="18"/>
      <c r="P782" s="55">
        <f>O782*H782</f>
        <v>0</v>
      </c>
      <c r="Q782" s="55">
        <v>0.071</v>
      </c>
      <c r="R782" s="55">
        <f>Q782*H782</f>
        <v>0.17465999999999998</v>
      </c>
      <c r="S782" s="55">
        <v>0</v>
      </c>
      <c r="T782" s="56">
        <f>S782*H782</f>
        <v>0</v>
      </c>
      <c r="AR782" s="13" t="s">
        <v>289</v>
      </c>
      <c r="AT782" s="13" t="s">
        <v>305</v>
      </c>
      <c r="AU782" s="13" t="s">
        <v>29</v>
      </c>
      <c r="AY782" s="13" t="s">
        <v>76</v>
      </c>
      <c r="BE782" s="57">
        <f>IF(N782="základní",J782,0)</f>
        <v>0</v>
      </c>
      <c r="BF782" s="57">
        <f>IF(N782="snížená",J782,0)</f>
        <v>0</v>
      </c>
      <c r="BG782" s="57">
        <f>IF(N782="zákl. přenesená",J782,0)</f>
        <v>0</v>
      </c>
      <c r="BH782" s="57">
        <f>IF(N782="sníž. přenesená",J782,0)</f>
        <v>0</v>
      </c>
      <c r="BI782" s="57">
        <f>IF(N782="nulová",J782,0)</f>
        <v>0</v>
      </c>
      <c r="BJ782" s="13" t="s">
        <v>28</v>
      </c>
      <c r="BK782" s="57">
        <f>ROUND(I782*H782,2)</f>
        <v>0</v>
      </c>
      <c r="BL782" s="13" t="s">
        <v>189</v>
      </c>
      <c r="BM782" s="13" t="s">
        <v>1184</v>
      </c>
    </row>
    <row r="783" spans="1:47" s="1" customFormat="1" ht="12">
      <c r="A783" s="96"/>
      <c r="B783" s="100"/>
      <c r="C783" s="96"/>
      <c r="D783" s="179" t="s">
        <v>85</v>
      </c>
      <c r="E783" s="96"/>
      <c r="F783" s="180" t="s">
        <v>1185</v>
      </c>
      <c r="G783" s="96"/>
      <c r="H783" s="96"/>
      <c r="I783" s="26"/>
      <c r="J783" s="96"/>
      <c r="L783" s="14"/>
      <c r="M783" s="58"/>
      <c r="N783" s="18"/>
      <c r="O783" s="18"/>
      <c r="P783" s="18"/>
      <c r="Q783" s="18"/>
      <c r="R783" s="18"/>
      <c r="S783" s="18"/>
      <c r="T783" s="19"/>
      <c r="AT783" s="13" t="s">
        <v>85</v>
      </c>
      <c r="AU783" s="13" t="s">
        <v>29</v>
      </c>
    </row>
    <row r="784" spans="1:51" s="10" customFormat="1" ht="12">
      <c r="A784" s="181"/>
      <c r="B784" s="182"/>
      <c r="C784" s="181"/>
      <c r="D784" s="179" t="s">
        <v>87</v>
      </c>
      <c r="E784" s="183" t="s">
        <v>0</v>
      </c>
      <c r="F784" s="184" t="s">
        <v>1186</v>
      </c>
      <c r="G784" s="181"/>
      <c r="H784" s="185">
        <v>2.46</v>
      </c>
      <c r="I784" s="61"/>
      <c r="J784" s="181"/>
      <c r="L784" s="59"/>
      <c r="M784" s="62"/>
      <c r="N784" s="63"/>
      <c r="O784" s="63"/>
      <c r="P784" s="63"/>
      <c r="Q784" s="63"/>
      <c r="R784" s="63"/>
      <c r="S784" s="63"/>
      <c r="T784" s="64"/>
      <c r="AT784" s="60" t="s">
        <v>87</v>
      </c>
      <c r="AU784" s="60" t="s">
        <v>29</v>
      </c>
      <c r="AV784" s="10" t="s">
        <v>29</v>
      </c>
      <c r="AW784" s="10" t="s">
        <v>12</v>
      </c>
      <c r="AX784" s="10" t="s">
        <v>28</v>
      </c>
      <c r="AY784" s="60" t="s">
        <v>76</v>
      </c>
    </row>
    <row r="785" spans="1:65" s="1" customFormat="1" ht="16.5" customHeight="1">
      <c r="A785" s="96"/>
      <c r="B785" s="100"/>
      <c r="C785" s="173" t="s">
        <v>1187</v>
      </c>
      <c r="D785" s="173" t="s">
        <v>78</v>
      </c>
      <c r="E785" s="174" t="s">
        <v>1188</v>
      </c>
      <c r="F785" s="175" t="s">
        <v>1189</v>
      </c>
      <c r="G785" s="176" t="s">
        <v>81</v>
      </c>
      <c r="H785" s="177">
        <v>0.63</v>
      </c>
      <c r="I785" s="52"/>
      <c r="J785" s="178">
        <f>ROUND(I785*H785,2)</f>
        <v>0</v>
      </c>
      <c r="K785" s="51" t="s">
        <v>82</v>
      </c>
      <c r="L785" s="14"/>
      <c r="M785" s="53" t="s">
        <v>0</v>
      </c>
      <c r="N785" s="54" t="s">
        <v>15</v>
      </c>
      <c r="O785" s="18"/>
      <c r="P785" s="55">
        <f>O785*H785</f>
        <v>0</v>
      </c>
      <c r="Q785" s="55">
        <v>5E-05</v>
      </c>
      <c r="R785" s="55">
        <f>Q785*H785</f>
        <v>3.15E-05</v>
      </c>
      <c r="S785" s="55">
        <v>0</v>
      </c>
      <c r="T785" s="56">
        <f>S785*H785</f>
        <v>0</v>
      </c>
      <c r="AR785" s="13" t="s">
        <v>189</v>
      </c>
      <c r="AT785" s="13" t="s">
        <v>78</v>
      </c>
      <c r="AU785" s="13" t="s">
        <v>29</v>
      </c>
      <c r="AY785" s="13" t="s">
        <v>76</v>
      </c>
      <c r="BE785" s="57">
        <f>IF(N785="základní",J785,0)</f>
        <v>0</v>
      </c>
      <c r="BF785" s="57">
        <f>IF(N785="snížená",J785,0)</f>
        <v>0</v>
      </c>
      <c r="BG785" s="57">
        <f>IF(N785="zákl. přenesená",J785,0)</f>
        <v>0</v>
      </c>
      <c r="BH785" s="57">
        <f>IF(N785="sníž. přenesená",J785,0)</f>
        <v>0</v>
      </c>
      <c r="BI785" s="57">
        <f>IF(N785="nulová",J785,0)</f>
        <v>0</v>
      </c>
      <c r="BJ785" s="13" t="s">
        <v>28</v>
      </c>
      <c r="BK785" s="57">
        <f>ROUND(I785*H785,2)</f>
        <v>0</v>
      </c>
      <c r="BL785" s="13" t="s">
        <v>189</v>
      </c>
      <c r="BM785" s="13" t="s">
        <v>1190</v>
      </c>
    </row>
    <row r="786" spans="1:47" s="1" customFormat="1" ht="12">
      <c r="A786" s="96"/>
      <c r="B786" s="100"/>
      <c r="C786" s="96"/>
      <c r="D786" s="179" t="s">
        <v>85</v>
      </c>
      <c r="E786" s="96"/>
      <c r="F786" s="180" t="s">
        <v>1189</v>
      </c>
      <c r="G786" s="96"/>
      <c r="H786" s="96"/>
      <c r="I786" s="26"/>
      <c r="J786" s="96"/>
      <c r="L786" s="14"/>
      <c r="M786" s="58"/>
      <c r="N786" s="18"/>
      <c r="O786" s="18"/>
      <c r="P786" s="18"/>
      <c r="Q786" s="18"/>
      <c r="R786" s="18"/>
      <c r="S786" s="18"/>
      <c r="T786" s="19"/>
      <c r="AT786" s="13" t="s">
        <v>85</v>
      </c>
      <c r="AU786" s="13" t="s">
        <v>29</v>
      </c>
    </row>
    <row r="787" spans="1:51" s="10" customFormat="1" ht="12">
      <c r="A787" s="181"/>
      <c r="B787" s="182"/>
      <c r="C787" s="181"/>
      <c r="D787" s="179" t="s">
        <v>87</v>
      </c>
      <c r="E787" s="183" t="s">
        <v>0</v>
      </c>
      <c r="F787" s="184" t="s">
        <v>1191</v>
      </c>
      <c r="G787" s="181"/>
      <c r="H787" s="185">
        <v>0.63</v>
      </c>
      <c r="I787" s="61"/>
      <c r="J787" s="181"/>
      <c r="L787" s="59"/>
      <c r="M787" s="62"/>
      <c r="N787" s="63"/>
      <c r="O787" s="63"/>
      <c r="P787" s="63"/>
      <c r="Q787" s="63"/>
      <c r="R787" s="63"/>
      <c r="S787" s="63"/>
      <c r="T787" s="64"/>
      <c r="AT787" s="60" t="s">
        <v>87</v>
      </c>
      <c r="AU787" s="60" t="s">
        <v>29</v>
      </c>
      <c r="AV787" s="10" t="s">
        <v>29</v>
      </c>
      <c r="AW787" s="10" t="s">
        <v>12</v>
      </c>
      <c r="AX787" s="10" t="s">
        <v>28</v>
      </c>
      <c r="AY787" s="60" t="s">
        <v>76</v>
      </c>
    </row>
    <row r="788" spans="1:51" s="12" customFormat="1" ht="12">
      <c r="A788" s="192"/>
      <c r="B788" s="193"/>
      <c r="C788" s="192"/>
      <c r="D788" s="179" t="s">
        <v>87</v>
      </c>
      <c r="E788" s="194" t="s">
        <v>0</v>
      </c>
      <c r="F788" s="195" t="s">
        <v>1192</v>
      </c>
      <c r="G788" s="192"/>
      <c r="H788" s="194" t="s">
        <v>0</v>
      </c>
      <c r="I788" s="76"/>
      <c r="J788" s="192"/>
      <c r="L788" s="74"/>
      <c r="M788" s="77"/>
      <c r="N788" s="78"/>
      <c r="O788" s="78"/>
      <c r="P788" s="78"/>
      <c r="Q788" s="78"/>
      <c r="R788" s="78"/>
      <c r="S788" s="78"/>
      <c r="T788" s="79"/>
      <c r="AT788" s="75" t="s">
        <v>87</v>
      </c>
      <c r="AU788" s="75" t="s">
        <v>29</v>
      </c>
      <c r="AV788" s="12" t="s">
        <v>28</v>
      </c>
      <c r="AW788" s="12" t="s">
        <v>12</v>
      </c>
      <c r="AX788" s="12" t="s">
        <v>24</v>
      </c>
      <c r="AY788" s="75" t="s">
        <v>76</v>
      </c>
    </row>
    <row r="789" spans="1:65" s="1" customFormat="1" ht="16.5" customHeight="1">
      <c r="A789" s="96"/>
      <c r="B789" s="100"/>
      <c r="C789" s="173" t="s">
        <v>1193</v>
      </c>
      <c r="D789" s="173" t="s">
        <v>78</v>
      </c>
      <c r="E789" s="174" t="s">
        <v>1194</v>
      </c>
      <c r="F789" s="175" t="s">
        <v>1195</v>
      </c>
      <c r="G789" s="176" t="s">
        <v>279</v>
      </c>
      <c r="H789" s="177">
        <v>1</v>
      </c>
      <c r="I789" s="52"/>
      <c r="J789" s="178">
        <f>ROUND(I789*H789,2)</f>
        <v>0</v>
      </c>
      <c r="K789" s="51" t="s">
        <v>0</v>
      </c>
      <c r="L789" s="14"/>
      <c r="M789" s="53" t="s">
        <v>0</v>
      </c>
      <c r="N789" s="54" t="s">
        <v>15</v>
      </c>
      <c r="O789" s="18"/>
      <c r="P789" s="55">
        <f>O789*H789</f>
        <v>0</v>
      </c>
      <c r="Q789" s="55">
        <v>0</v>
      </c>
      <c r="R789" s="55">
        <f>Q789*H789</f>
        <v>0</v>
      </c>
      <c r="S789" s="55">
        <v>0</v>
      </c>
      <c r="T789" s="56">
        <f>S789*H789</f>
        <v>0</v>
      </c>
      <c r="AR789" s="13" t="s">
        <v>189</v>
      </c>
      <c r="AT789" s="13" t="s">
        <v>78</v>
      </c>
      <c r="AU789" s="13" t="s">
        <v>29</v>
      </c>
      <c r="AY789" s="13" t="s">
        <v>76</v>
      </c>
      <c r="BE789" s="57">
        <f>IF(N789="základní",J789,0)</f>
        <v>0</v>
      </c>
      <c r="BF789" s="57">
        <f>IF(N789="snížená",J789,0)</f>
        <v>0</v>
      </c>
      <c r="BG789" s="57">
        <f>IF(N789="zákl. přenesená",J789,0)</f>
        <v>0</v>
      </c>
      <c r="BH789" s="57">
        <f>IF(N789="sníž. přenesená",J789,0)</f>
        <v>0</v>
      </c>
      <c r="BI789" s="57">
        <f>IF(N789="nulová",J789,0)</f>
        <v>0</v>
      </c>
      <c r="BJ789" s="13" t="s">
        <v>28</v>
      </c>
      <c r="BK789" s="57">
        <f>ROUND(I789*H789,2)</f>
        <v>0</v>
      </c>
      <c r="BL789" s="13" t="s">
        <v>189</v>
      </c>
      <c r="BM789" s="13" t="s">
        <v>1196</v>
      </c>
    </row>
    <row r="790" spans="1:47" s="1" customFormat="1" ht="12">
      <c r="A790" s="96"/>
      <c r="B790" s="100"/>
      <c r="C790" s="96"/>
      <c r="D790" s="179" t="s">
        <v>85</v>
      </c>
      <c r="E790" s="96"/>
      <c r="F790" s="180" t="s">
        <v>1195</v>
      </c>
      <c r="G790" s="96"/>
      <c r="H790" s="96"/>
      <c r="I790" s="26"/>
      <c r="J790" s="96"/>
      <c r="L790" s="14"/>
      <c r="M790" s="58"/>
      <c r="N790" s="18"/>
      <c r="O790" s="18"/>
      <c r="P790" s="18"/>
      <c r="Q790" s="18"/>
      <c r="R790" s="18"/>
      <c r="S790" s="18"/>
      <c r="T790" s="19"/>
      <c r="AT790" s="13" t="s">
        <v>85</v>
      </c>
      <c r="AU790" s="13" t="s">
        <v>29</v>
      </c>
    </row>
    <row r="791" spans="1:65" s="1" customFormat="1" ht="16.5" customHeight="1">
      <c r="A791" s="96"/>
      <c r="B791" s="100"/>
      <c r="C791" s="173" t="s">
        <v>1197</v>
      </c>
      <c r="D791" s="173" t="s">
        <v>78</v>
      </c>
      <c r="E791" s="174" t="s">
        <v>1198</v>
      </c>
      <c r="F791" s="175" t="s">
        <v>1199</v>
      </c>
      <c r="G791" s="176" t="s">
        <v>81</v>
      </c>
      <c r="H791" s="177">
        <v>2.31</v>
      </c>
      <c r="I791" s="52"/>
      <c r="J791" s="178">
        <f>ROUND(I791*H791,2)</f>
        <v>0</v>
      </c>
      <c r="K791" s="51" t="s">
        <v>82</v>
      </c>
      <c r="L791" s="14"/>
      <c r="M791" s="53" t="s">
        <v>0</v>
      </c>
      <c r="N791" s="54" t="s">
        <v>15</v>
      </c>
      <c r="O791" s="18"/>
      <c r="P791" s="55">
        <f>O791*H791</f>
        <v>0</v>
      </c>
      <c r="Q791" s="55">
        <v>9E-05</v>
      </c>
      <c r="R791" s="55">
        <f>Q791*H791</f>
        <v>0.0002079</v>
      </c>
      <c r="S791" s="55">
        <v>0</v>
      </c>
      <c r="T791" s="56">
        <f>S791*H791</f>
        <v>0</v>
      </c>
      <c r="AR791" s="13" t="s">
        <v>189</v>
      </c>
      <c r="AT791" s="13" t="s">
        <v>78</v>
      </c>
      <c r="AU791" s="13" t="s">
        <v>29</v>
      </c>
      <c r="AY791" s="13" t="s">
        <v>76</v>
      </c>
      <c r="BE791" s="57">
        <f>IF(N791="základní",J791,0)</f>
        <v>0</v>
      </c>
      <c r="BF791" s="57">
        <f>IF(N791="snížená",J791,0)</f>
        <v>0</v>
      </c>
      <c r="BG791" s="57">
        <f>IF(N791="zákl. přenesená",J791,0)</f>
        <v>0</v>
      </c>
      <c r="BH791" s="57">
        <f>IF(N791="sníž. přenesená",J791,0)</f>
        <v>0</v>
      </c>
      <c r="BI791" s="57">
        <f>IF(N791="nulová",J791,0)</f>
        <v>0</v>
      </c>
      <c r="BJ791" s="13" t="s">
        <v>28</v>
      </c>
      <c r="BK791" s="57">
        <f>ROUND(I791*H791,2)</f>
        <v>0</v>
      </c>
      <c r="BL791" s="13" t="s">
        <v>189</v>
      </c>
      <c r="BM791" s="13" t="s">
        <v>1200</v>
      </c>
    </row>
    <row r="792" spans="1:47" s="1" customFormat="1" ht="12">
      <c r="A792" s="96"/>
      <c r="B792" s="100"/>
      <c r="C792" s="96"/>
      <c r="D792" s="179" t="s">
        <v>85</v>
      </c>
      <c r="E792" s="96"/>
      <c r="F792" s="180" t="s">
        <v>1199</v>
      </c>
      <c r="G792" s="96"/>
      <c r="H792" s="96"/>
      <c r="I792" s="26"/>
      <c r="J792" s="96"/>
      <c r="L792" s="14"/>
      <c r="M792" s="58"/>
      <c r="N792" s="18"/>
      <c r="O792" s="18"/>
      <c r="P792" s="18"/>
      <c r="Q792" s="18"/>
      <c r="R792" s="18"/>
      <c r="S792" s="18"/>
      <c r="T792" s="19"/>
      <c r="AT792" s="13" t="s">
        <v>85</v>
      </c>
      <c r="AU792" s="13" t="s">
        <v>29</v>
      </c>
    </row>
    <row r="793" spans="1:51" s="10" customFormat="1" ht="12">
      <c r="A793" s="181"/>
      <c r="B793" s="182"/>
      <c r="C793" s="181"/>
      <c r="D793" s="179" t="s">
        <v>87</v>
      </c>
      <c r="E793" s="183" t="s">
        <v>0</v>
      </c>
      <c r="F793" s="184" t="s">
        <v>1201</v>
      </c>
      <c r="G793" s="181"/>
      <c r="H793" s="185">
        <v>2.31</v>
      </c>
      <c r="I793" s="61"/>
      <c r="J793" s="181"/>
      <c r="L793" s="59"/>
      <c r="M793" s="62"/>
      <c r="N793" s="63"/>
      <c r="O793" s="63"/>
      <c r="P793" s="63"/>
      <c r="Q793" s="63"/>
      <c r="R793" s="63"/>
      <c r="S793" s="63"/>
      <c r="T793" s="64"/>
      <c r="AT793" s="60" t="s">
        <v>87</v>
      </c>
      <c r="AU793" s="60" t="s">
        <v>29</v>
      </c>
      <c r="AV793" s="10" t="s">
        <v>29</v>
      </c>
      <c r="AW793" s="10" t="s">
        <v>12</v>
      </c>
      <c r="AX793" s="10" t="s">
        <v>28</v>
      </c>
      <c r="AY793" s="60" t="s">
        <v>76</v>
      </c>
    </row>
    <row r="794" spans="1:65" s="1" customFormat="1" ht="16.5" customHeight="1">
      <c r="A794" s="96"/>
      <c r="B794" s="100"/>
      <c r="C794" s="196" t="s">
        <v>1202</v>
      </c>
      <c r="D794" s="196" t="s">
        <v>305</v>
      </c>
      <c r="E794" s="197" t="s">
        <v>1203</v>
      </c>
      <c r="F794" s="198" t="s">
        <v>1204</v>
      </c>
      <c r="G794" s="199" t="s">
        <v>279</v>
      </c>
      <c r="H794" s="200">
        <v>1</v>
      </c>
      <c r="I794" s="81"/>
      <c r="J794" s="201">
        <f>ROUND(I794*H794,2)</f>
        <v>0</v>
      </c>
      <c r="K794" s="80" t="s">
        <v>82</v>
      </c>
      <c r="L794" s="82"/>
      <c r="M794" s="83" t="s">
        <v>0</v>
      </c>
      <c r="N794" s="84" t="s">
        <v>15</v>
      </c>
      <c r="O794" s="18"/>
      <c r="P794" s="55">
        <f>O794*H794</f>
        <v>0</v>
      </c>
      <c r="Q794" s="55">
        <v>0.0475</v>
      </c>
      <c r="R794" s="55">
        <f>Q794*H794</f>
        <v>0.0475</v>
      </c>
      <c r="S794" s="55">
        <v>0</v>
      </c>
      <c r="T794" s="56">
        <f>S794*H794</f>
        <v>0</v>
      </c>
      <c r="AR794" s="13" t="s">
        <v>289</v>
      </c>
      <c r="AT794" s="13" t="s">
        <v>305</v>
      </c>
      <c r="AU794" s="13" t="s">
        <v>29</v>
      </c>
      <c r="AY794" s="13" t="s">
        <v>76</v>
      </c>
      <c r="BE794" s="57">
        <f>IF(N794="základní",J794,0)</f>
        <v>0</v>
      </c>
      <c r="BF794" s="57">
        <f>IF(N794="snížená",J794,0)</f>
        <v>0</v>
      </c>
      <c r="BG794" s="57">
        <f>IF(N794="zákl. přenesená",J794,0)</f>
        <v>0</v>
      </c>
      <c r="BH794" s="57">
        <f>IF(N794="sníž. přenesená",J794,0)</f>
        <v>0</v>
      </c>
      <c r="BI794" s="57">
        <f>IF(N794="nulová",J794,0)</f>
        <v>0</v>
      </c>
      <c r="BJ794" s="13" t="s">
        <v>28</v>
      </c>
      <c r="BK794" s="57">
        <f>ROUND(I794*H794,2)</f>
        <v>0</v>
      </c>
      <c r="BL794" s="13" t="s">
        <v>189</v>
      </c>
      <c r="BM794" s="13" t="s">
        <v>1205</v>
      </c>
    </row>
    <row r="795" spans="1:47" s="1" customFormat="1" ht="12">
      <c r="A795" s="96"/>
      <c r="B795" s="100"/>
      <c r="C795" s="96"/>
      <c r="D795" s="179" t="s">
        <v>85</v>
      </c>
      <c r="E795" s="96"/>
      <c r="F795" s="180" t="s">
        <v>1206</v>
      </c>
      <c r="G795" s="96"/>
      <c r="H795" s="96"/>
      <c r="I795" s="26"/>
      <c r="J795" s="96"/>
      <c r="L795" s="14"/>
      <c r="M795" s="58"/>
      <c r="N795" s="18"/>
      <c r="O795" s="18"/>
      <c r="P795" s="18"/>
      <c r="Q795" s="18"/>
      <c r="R795" s="18"/>
      <c r="S795" s="18"/>
      <c r="T795" s="19"/>
      <c r="AT795" s="13" t="s">
        <v>85</v>
      </c>
      <c r="AU795" s="13" t="s">
        <v>29</v>
      </c>
    </row>
    <row r="796" spans="1:65" s="1" customFormat="1" ht="16.5" customHeight="1">
      <c r="A796" s="96"/>
      <c r="B796" s="100"/>
      <c r="C796" s="173" t="s">
        <v>1207</v>
      </c>
      <c r="D796" s="173" t="s">
        <v>78</v>
      </c>
      <c r="E796" s="174" t="s">
        <v>1208</v>
      </c>
      <c r="F796" s="175" t="s">
        <v>1209</v>
      </c>
      <c r="G796" s="176" t="s">
        <v>160</v>
      </c>
      <c r="H796" s="177">
        <v>10.19</v>
      </c>
      <c r="I796" s="52"/>
      <c r="J796" s="178">
        <f>ROUND(I796*H796,2)</f>
        <v>0</v>
      </c>
      <c r="K796" s="51" t="s">
        <v>82</v>
      </c>
      <c r="L796" s="14"/>
      <c r="M796" s="53" t="s">
        <v>0</v>
      </c>
      <c r="N796" s="54" t="s">
        <v>15</v>
      </c>
      <c r="O796" s="18"/>
      <c r="P796" s="55">
        <f>O796*H796</f>
        <v>0</v>
      </c>
      <c r="Q796" s="55">
        <v>5E-05</v>
      </c>
      <c r="R796" s="55">
        <f>Q796*H796</f>
        <v>0.0005095</v>
      </c>
      <c r="S796" s="55">
        <v>0</v>
      </c>
      <c r="T796" s="56">
        <f>S796*H796</f>
        <v>0</v>
      </c>
      <c r="AR796" s="13" t="s">
        <v>189</v>
      </c>
      <c r="AT796" s="13" t="s">
        <v>78</v>
      </c>
      <c r="AU796" s="13" t="s">
        <v>29</v>
      </c>
      <c r="AY796" s="13" t="s">
        <v>76</v>
      </c>
      <c r="BE796" s="57">
        <f>IF(N796="základní",J796,0)</f>
        <v>0</v>
      </c>
      <c r="BF796" s="57">
        <f>IF(N796="snížená",J796,0)</f>
        <v>0</v>
      </c>
      <c r="BG796" s="57">
        <f>IF(N796="zákl. přenesená",J796,0)</f>
        <v>0</v>
      </c>
      <c r="BH796" s="57">
        <f>IF(N796="sníž. přenesená",J796,0)</f>
        <v>0</v>
      </c>
      <c r="BI796" s="57">
        <f>IF(N796="nulová",J796,0)</f>
        <v>0</v>
      </c>
      <c r="BJ796" s="13" t="s">
        <v>28</v>
      </c>
      <c r="BK796" s="57">
        <f>ROUND(I796*H796,2)</f>
        <v>0</v>
      </c>
      <c r="BL796" s="13" t="s">
        <v>189</v>
      </c>
      <c r="BM796" s="13" t="s">
        <v>1210</v>
      </c>
    </row>
    <row r="797" spans="1:47" s="1" customFormat="1" ht="12">
      <c r="A797" s="96"/>
      <c r="B797" s="100"/>
      <c r="C797" s="96"/>
      <c r="D797" s="179" t="s">
        <v>85</v>
      </c>
      <c r="E797" s="96"/>
      <c r="F797" s="180" t="s">
        <v>1211</v>
      </c>
      <c r="G797" s="96"/>
      <c r="H797" s="96"/>
      <c r="I797" s="26"/>
      <c r="J797" s="96"/>
      <c r="L797" s="14"/>
      <c r="M797" s="58"/>
      <c r="N797" s="18"/>
      <c r="O797" s="18"/>
      <c r="P797" s="18"/>
      <c r="Q797" s="18"/>
      <c r="R797" s="18"/>
      <c r="S797" s="18"/>
      <c r="T797" s="19"/>
      <c r="AT797" s="13" t="s">
        <v>85</v>
      </c>
      <c r="AU797" s="13" t="s">
        <v>29</v>
      </c>
    </row>
    <row r="798" spans="1:51" s="10" customFormat="1" ht="12">
      <c r="A798" s="181"/>
      <c r="B798" s="182"/>
      <c r="C798" s="181"/>
      <c r="D798" s="179" t="s">
        <v>87</v>
      </c>
      <c r="E798" s="183" t="s">
        <v>0</v>
      </c>
      <c r="F798" s="184" t="s">
        <v>1212</v>
      </c>
      <c r="G798" s="181"/>
      <c r="H798" s="185">
        <v>4.9</v>
      </c>
      <c r="I798" s="61"/>
      <c r="J798" s="181"/>
      <c r="L798" s="59"/>
      <c r="M798" s="62"/>
      <c r="N798" s="63"/>
      <c r="O798" s="63"/>
      <c r="P798" s="63"/>
      <c r="Q798" s="63"/>
      <c r="R798" s="63"/>
      <c r="S798" s="63"/>
      <c r="T798" s="64"/>
      <c r="AT798" s="60" t="s">
        <v>87</v>
      </c>
      <c r="AU798" s="60" t="s">
        <v>29</v>
      </c>
      <c r="AV798" s="10" t="s">
        <v>29</v>
      </c>
      <c r="AW798" s="10" t="s">
        <v>12</v>
      </c>
      <c r="AX798" s="10" t="s">
        <v>24</v>
      </c>
      <c r="AY798" s="60" t="s">
        <v>76</v>
      </c>
    </row>
    <row r="799" spans="1:51" s="10" customFormat="1" ht="12">
      <c r="A799" s="181"/>
      <c r="B799" s="182"/>
      <c r="C799" s="181"/>
      <c r="D799" s="179" t="s">
        <v>87</v>
      </c>
      <c r="E799" s="183" t="s">
        <v>0</v>
      </c>
      <c r="F799" s="184" t="s">
        <v>1213</v>
      </c>
      <c r="G799" s="181"/>
      <c r="H799" s="185">
        <v>5.29</v>
      </c>
      <c r="I799" s="61"/>
      <c r="J799" s="181"/>
      <c r="L799" s="59"/>
      <c r="M799" s="62"/>
      <c r="N799" s="63"/>
      <c r="O799" s="63"/>
      <c r="P799" s="63"/>
      <c r="Q799" s="63"/>
      <c r="R799" s="63"/>
      <c r="S799" s="63"/>
      <c r="T799" s="64"/>
      <c r="AT799" s="60" t="s">
        <v>87</v>
      </c>
      <c r="AU799" s="60" t="s">
        <v>29</v>
      </c>
      <c r="AV799" s="10" t="s">
        <v>29</v>
      </c>
      <c r="AW799" s="10" t="s">
        <v>12</v>
      </c>
      <c r="AX799" s="10" t="s">
        <v>24</v>
      </c>
      <c r="AY799" s="60" t="s">
        <v>76</v>
      </c>
    </row>
    <row r="800" spans="1:51" s="11" customFormat="1" ht="12">
      <c r="A800" s="186"/>
      <c r="B800" s="187"/>
      <c r="C800" s="186"/>
      <c r="D800" s="179" t="s">
        <v>87</v>
      </c>
      <c r="E800" s="188" t="s">
        <v>0</v>
      </c>
      <c r="F800" s="189" t="s">
        <v>99</v>
      </c>
      <c r="G800" s="186"/>
      <c r="H800" s="190">
        <v>10.19</v>
      </c>
      <c r="I800" s="67"/>
      <c r="J800" s="186"/>
      <c r="L800" s="65"/>
      <c r="M800" s="68"/>
      <c r="N800" s="69"/>
      <c r="O800" s="69"/>
      <c r="P800" s="69"/>
      <c r="Q800" s="69"/>
      <c r="R800" s="69"/>
      <c r="S800" s="69"/>
      <c r="T800" s="70"/>
      <c r="AT800" s="66" t="s">
        <v>87</v>
      </c>
      <c r="AU800" s="66" t="s">
        <v>29</v>
      </c>
      <c r="AV800" s="11" t="s">
        <v>83</v>
      </c>
      <c r="AW800" s="11" t="s">
        <v>12</v>
      </c>
      <c r="AX800" s="11" t="s">
        <v>28</v>
      </c>
      <c r="AY800" s="66" t="s">
        <v>76</v>
      </c>
    </row>
    <row r="801" spans="1:65" s="1" customFormat="1" ht="16.5" customHeight="1">
      <c r="A801" s="96"/>
      <c r="B801" s="100"/>
      <c r="C801" s="196" t="s">
        <v>1214</v>
      </c>
      <c r="D801" s="196" t="s">
        <v>305</v>
      </c>
      <c r="E801" s="197" t="s">
        <v>1215</v>
      </c>
      <c r="F801" s="198" t="s">
        <v>1216</v>
      </c>
      <c r="G801" s="199" t="s">
        <v>279</v>
      </c>
      <c r="H801" s="200">
        <v>1</v>
      </c>
      <c r="I801" s="81"/>
      <c r="J801" s="201">
        <f>ROUND(I801*H801,2)</f>
        <v>0</v>
      </c>
      <c r="K801" s="80" t="s">
        <v>82</v>
      </c>
      <c r="L801" s="82"/>
      <c r="M801" s="83" t="s">
        <v>0</v>
      </c>
      <c r="N801" s="84" t="s">
        <v>15</v>
      </c>
      <c r="O801" s="18"/>
      <c r="P801" s="55">
        <f>O801*H801</f>
        <v>0</v>
      </c>
      <c r="Q801" s="55">
        <v>0.01481</v>
      </c>
      <c r="R801" s="55">
        <f>Q801*H801</f>
        <v>0.01481</v>
      </c>
      <c r="S801" s="55">
        <v>0</v>
      </c>
      <c r="T801" s="56">
        <f>S801*H801</f>
        <v>0</v>
      </c>
      <c r="AR801" s="13" t="s">
        <v>289</v>
      </c>
      <c r="AT801" s="13" t="s">
        <v>305</v>
      </c>
      <c r="AU801" s="13" t="s">
        <v>29</v>
      </c>
      <c r="AY801" s="13" t="s">
        <v>76</v>
      </c>
      <c r="BE801" s="57">
        <f>IF(N801="základní",J801,0)</f>
        <v>0</v>
      </c>
      <c r="BF801" s="57">
        <f>IF(N801="snížená",J801,0)</f>
        <v>0</v>
      </c>
      <c r="BG801" s="57">
        <f>IF(N801="zákl. přenesená",J801,0)</f>
        <v>0</v>
      </c>
      <c r="BH801" s="57">
        <f>IF(N801="sníž. přenesená",J801,0)</f>
        <v>0</v>
      </c>
      <c r="BI801" s="57">
        <f>IF(N801="nulová",J801,0)</f>
        <v>0</v>
      </c>
      <c r="BJ801" s="13" t="s">
        <v>28</v>
      </c>
      <c r="BK801" s="57">
        <f>ROUND(I801*H801,2)</f>
        <v>0</v>
      </c>
      <c r="BL801" s="13" t="s">
        <v>189</v>
      </c>
      <c r="BM801" s="13" t="s">
        <v>1217</v>
      </c>
    </row>
    <row r="802" spans="1:47" s="1" customFormat="1" ht="12">
      <c r="A802" s="96"/>
      <c r="B802" s="100"/>
      <c r="C802" s="96"/>
      <c r="D802" s="179" t="s">
        <v>85</v>
      </c>
      <c r="E802" s="96"/>
      <c r="F802" s="180" t="s">
        <v>1218</v>
      </c>
      <c r="G802" s="96"/>
      <c r="H802" s="96"/>
      <c r="I802" s="26"/>
      <c r="J802" s="96"/>
      <c r="L802" s="14"/>
      <c r="M802" s="58"/>
      <c r="N802" s="18"/>
      <c r="O802" s="18"/>
      <c r="P802" s="18"/>
      <c r="Q802" s="18"/>
      <c r="R802" s="18"/>
      <c r="S802" s="18"/>
      <c r="T802" s="19"/>
      <c r="AT802" s="13" t="s">
        <v>85</v>
      </c>
      <c r="AU802" s="13" t="s">
        <v>29</v>
      </c>
    </row>
    <row r="803" spans="1:51" s="10" customFormat="1" ht="12">
      <c r="A803" s="181"/>
      <c r="B803" s="182"/>
      <c r="C803" s="181"/>
      <c r="D803" s="179" t="s">
        <v>87</v>
      </c>
      <c r="E803" s="183" t="s">
        <v>0</v>
      </c>
      <c r="F803" s="184" t="s">
        <v>1219</v>
      </c>
      <c r="G803" s="181"/>
      <c r="H803" s="185">
        <v>1</v>
      </c>
      <c r="I803" s="61"/>
      <c r="J803" s="181"/>
      <c r="L803" s="59"/>
      <c r="M803" s="62"/>
      <c r="N803" s="63"/>
      <c r="O803" s="63"/>
      <c r="P803" s="63"/>
      <c r="Q803" s="63"/>
      <c r="R803" s="63"/>
      <c r="S803" s="63"/>
      <c r="T803" s="64"/>
      <c r="AT803" s="60" t="s">
        <v>87</v>
      </c>
      <c r="AU803" s="60" t="s">
        <v>29</v>
      </c>
      <c r="AV803" s="10" t="s">
        <v>29</v>
      </c>
      <c r="AW803" s="10" t="s">
        <v>12</v>
      </c>
      <c r="AX803" s="10" t="s">
        <v>28</v>
      </c>
      <c r="AY803" s="60" t="s">
        <v>76</v>
      </c>
    </row>
    <row r="804" spans="1:65" s="1" customFormat="1" ht="16.5" customHeight="1">
      <c r="A804" s="96"/>
      <c r="B804" s="100"/>
      <c r="C804" s="196" t="s">
        <v>1220</v>
      </c>
      <c r="D804" s="196" t="s">
        <v>305</v>
      </c>
      <c r="E804" s="197" t="s">
        <v>1221</v>
      </c>
      <c r="F804" s="198" t="s">
        <v>1222</v>
      </c>
      <c r="G804" s="199" t="s">
        <v>279</v>
      </c>
      <c r="H804" s="200">
        <v>1</v>
      </c>
      <c r="I804" s="81"/>
      <c r="J804" s="201">
        <f>ROUND(I804*H804,2)</f>
        <v>0</v>
      </c>
      <c r="K804" s="80" t="s">
        <v>82</v>
      </c>
      <c r="L804" s="82"/>
      <c r="M804" s="83" t="s">
        <v>0</v>
      </c>
      <c r="N804" s="84" t="s">
        <v>15</v>
      </c>
      <c r="O804" s="18"/>
      <c r="P804" s="55">
        <f>O804*H804</f>
        <v>0</v>
      </c>
      <c r="Q804" s="55">
        <v>0.01164</v>
      </c>
      <c r="R804" s="55">
        <f>Q804*H804</f>
        <v>0.01164</v>
      </c>
      <c r="S804" s="55">
        <v>0</v>
      </c>
      <c r="T804" s="56">
        <f>S804*H804</f>
        <v>0</v>
      </c>
      <c r="AR804" s="13" t="s">
        <v>289</v>
      </c>
      <c r="AT804" s="13" t="s">
        <v>305</v>
      </c>
      <c r="AU804" s="13" t="s">
        <v>29</v>
      </c>
      <c r="AY804" s="13" t="s">
        <v>76</v>
      </c>
      <c r="BE804" s="57">
        <f>IF(N804="základní",J804,0)</f>
        <v>0</v>
      </c>
      <c r="BF804" s="57">
        <f>IF(N804="snížená",J804,0)</f>
        <v>0</v>
      </c>
      <c r="BG804" s="57">
        <f>IF(N804="zákl. přenesená",J804,0)</f>
        <v>0</v>
      </c>
      <c r="BH804" s="57">
        <f>IF(N804="sníž. přenesená",J804,0)</f>
        <v>0</v>
      </c>
      <c r="BI804" s="57">
        <f>IF(N804="nulová",J804,0)</f>
        <v>0</v>
      </c>
      <c r="BJ804" s="13" t="s">
        <v>28</v>
      </c>
      <c r="BK804" s="57">
        <f>ROUND(I804*H804,2)</f>
        <v>0</v>
      </c>
      <c r="BL804" s="13" t="s">
        <v>189</v>
      </c>
      <c r="BM804" s="13" t="s">
        <v>1223</v>
      </c>
    </row>
    <row r="805" spans="1:47" s="1" customFormat="1" ht="12">
      <c r="A805" s="96"/>
      <c r="B805" s="100"/>
      <c r="C805" s="96"/>
      <c r="D805" s="179" t="s">
        <v>85</v>
      </c>
      <c r="E805" s="96"/>
      <c r="F805" s="180" t="s">
        <v>1224</v>
      </c>
      <c r="G805" s="96"/>
      <c r="H805" s="96"/>
      <c r="I805" s="26"/>
      <c r="J805" s="96"/>
      <c r="L805" s="14"/>
      <c r="M805" s="58"/>
      <c r="N805" s="18"/>
      <c r="O805" s="18"/>
      <c r="P805" s="18"/>
      <c r="Q805" s="18"/>
      <c r="R805" s="18"/>
      <c r="S805" s="18"/>
      <c r="T805" s="19"/>
      <c r="AT805" s="13" t="s">
        <v>85</v>
      </c>
      <c r="AU805" s="13" t="s">
        <v>29</v>
      </c>
    </row>
    <row r="806" spans="1:51" s="10" customFormat="1" ht="12">
      <c r="A806" s="181"/>
      <c r="B806" s="182"/>
      <c r="C806" s="181"/>
      <c r="D806" s="179" t="s">
        <v>87</v>
      </c>
      <c r="E806" s="183" t="s">
        <v>0</v>
      </c>
      <c r="F806" s="184" t="s">
        <v>1225</v>
      </c>
      <c r="G806" s="181"/>
      <c r="H806" s="185">
        <v>1</v>
      </c>
      <c r="I806" s="61"/>
      <c r="J806" s="181"/>
      <c r="L806" s="59"/>
      <c r="M806" s="62"/>
      <c r="N806" s="63"/>
      <c r="O806" s="63"/>
      <c r="P806" s="63"/>
      <c r="Q806" s="63"/>
      <c r="R806" s="63"/>
      <c r="S806" s="63"/>
      <c r="T806" s="64"/>
      <c r="AT806" s="60" t="s">
        <v>87</v>
      </c>
      <c r="AU806" s="60" t="s">
        <v>29</v>
      </c>
      <c r="AV806" s="10" t="s">
        <v>29</v>
      </c>
      <c r="AW806" s="10" t="s">
        <v>12</v>
      </c>
      <c r="AX806" s="10" t="s">
        <v>28</v>
      </c>
      <c r="AY806" s="60" t="s">
        <v>76</v>
      </c>
    </row>
    <row r="807" spans="1:51" s="12" customFormat="1" ht="12">
      <c r="A807" s="192"/>
      <c r="B807" s="193"/>
      <c r="C807" s="192"/>
      <c r="D807" s="179" t="s">
        <v>87</v>
      </c>
      <c r="E807" s="194" t="s">
        <v>0</v>
      </c>
      <c r="F807" s="195" t="s">
        <v>1226</v>
      </c>
      <c r="G807" s="192"/>
      <c r="H807" s="194" t="s">
        <v>0</v>
      </c>
      <c r="I807" s="76"/>
      <c r="J807" s="192"/>
      <c r="L807" s="74"/>
      <c r="M807" s="77"/>
      <c r="N807" s="78"/>
      <c r="O807" s="78"/>
      <c r="P807" s="78"/>
      <c r="Q807" s="78"/>
      <c r="R807" s="78"/>
      <c r="S807" s="78"/>
      <c r="T807" s="79"/>
      <c r="AT807" s="75" t="s">
        <v>87</v>
      </c>
      <c r="AU807" s="75" t="s">
        <v>29</v>
      </c>
      <c r="AV807" s="12" t="s">
        <v>28</v>
      </c>
      <c r="AW807" s="12" t="s">
        <v>12</v>
      </c>
      <c r="AX807" s="12" t="s">
        <v>24</v>
      </c>
      <c r="AY807" s="75" t="s">
        <v>76</v>
      </c>
    </row>
    <row r="808" spans="1:65" s="1" customFormat="1" ht="16.5" customHeight="1">
      <c r="A808" s="96"/>
      <c r="B808" s="100"/>
      <c r="C808" s="173" t="s">
        <v>1227</v>
      </c>
      <c r="D808" s="173" t="s">
        <v>78</v>
      </c>
      <c r="E808" s="174" t="s">
        <v>1228</v>
      </c>
      <c r="F808" s="175" t="s">
        <v>1229</v>
      </c>
      <c r="G808" s="176" t="s">
        <v>297</v>
      </c>
      <c r="H808" s="177">
        <v>14.4</v>
      </c>
      <c r="I808" s="52"/>
      <c r="J808" s="178">
        <f>ROUND(I808*H808,2)</f>
        <v>0</v>
      </c>
      <c r="K808" s="51" t="s">
        <v>82</v>
      </c>
      <c r="L808" s="14"/>
      <c r="M808" s="53" t="s">
        <v>0</v>
      </c>
      <c r="N808" s="54" t="s">
        <v>15</v>
      </c>
      <c r="O808" s="18"/>
      <c r="P808" s="55">
        <f>O808*H808</f>
        <v>0</v>
      </c>
      <c r="Q808" s="55">
        <v>6E-05</v>
      </c>
      <c r="R808" s="55">
        <f>Q808*H808</f>
        <v>0.0008640000000000001</v>
      </c>
      <c r="S808" s="55">
        <v>0</v>
      </c>
      <c r="T808" s="56">
        <f>S808*H808</f>
        <v>0</v>
      </c>
      <c r="AR808" s="13" t="s">
        <v>189</v>
      </c>
      <c r="AT808" s="13" t="s">
        <v>78</v>
      </c>
      <c r="AU808" s="13" t="s">
        <v>29</v>
      </c>
      <c r="AY808" s="13" t="s">
        <v>76</v>
      </c>
      <c r="BE808" s="57">
        <f>IF(N808="základní",J808,0)</f>
        <v>0</v>
      </c>
      <c r="BF808" s="57">
        <f>IF(N808="snížená",J808,0)</f>
        <v>0</v>
      </c>
      <c r="BG808" s="57">
        <f>IF(N808="zákl. přenesená",J808,0)</f>
        <v>0</v>
      </c>
      <c r="BH808" s="57">
        <f>IF(N808="sníž. přenesená",J808,0)</f>
        <v>0</v>
      </c>
      <c r="BI808" s="57">
        <f>IF(N808="nulová",J808,0)</f>
        <v>0</v>
      </c>
      <c r="BJ808" s="13" t="s">
        <v>28</v>
      </c>
      <c r="BK808" s="57">
        <f>ROUND(I808*H808,2)</f>
        <v>0</v>
      </c>
      <c r="BL808" s="13" t="s">
        <v>189</v>
      </c>
      <c r="BM808" s="13" t="s">
        <v>1230</v>
      </c>
    </row>
    <row r="809" spans="1:47" s="1" customFormat="1" ht="12">
      <c r="A809" s="96"/>
      <c r="B809" s="100"/>
      <c r="C809" s="96"/>
      <c r="D809" s="179" t="s">
        <v>85</v>
      </c>
      <c r="E809" s="96"/>
      <c r="F809" s="180" t="s">
        <v>1231</v>
      </c>
      <c r="G809" s="96"/>
      <c r="H809" s="96"/>
      <c r="I809" s="26"/>
      <c r="J809" s="96"/>
      <c r="L809" s="14"/>
      <c r="M809" s="58"/>
      <c r="N809" s="18"/>
      <c r="O809" s="18"/>
      <c r="P809" s="18"/>
      <c r="Q809" s="18"/>
      <c r="R809" s="18"/>
      <c r="S809" s="18"/>
      <c r="T809" s="19"/>
      <c r="AT809" s="13" t="s">
        <v>85</v>
      </c>
      <c r="AU809" s="13" t="s">
        <v>29</v>
      </c>
    </row>
    <row r="810" spans="1:51" s="10" customFormat="1" ht="12">
      <c r="A810" s="181"/>
      <c r="B810" s="182"/>
      <c r="C810" s="181"/>
      <c r="D810" s="179" t="s">
        <v>87</v>
      </c>
      <c r="E810" s="183" t="s">
        <v>0</v>
      </c>
      <c r="F810" s="184" t="s">
        <v>1232</v>
      </c>
      <c r="G810" s="181"/>
      <c r="H810" s="185">
        <v>14.4</v>
      </c>
      <c r="I810" s="61"/>
      <c r="J810" s="181"/>
      <c r="L810" s="59"/>
      <c r="M810" s="62"/>
      <c r="N810" s="63"/>
      <c r="O810" s="63"/>
      <c r="P810" s="63"/>
      <c r="Q810" s="63"/>
      <c r="R810" s="63"/>
      <c r="S810" s="63"/>
      <c r="T810" s="64"/>
      <c r="AT810" s="60" t="s">
        <v>87</v>
      </c>
      <c r="AU810" s="60" t="s">
        <v>29</v>
      </c>
      <c r="AV810" s="10" t="s">
        <v>29</v>
      </c>
      <c r="AW810" s="10" t="s">
        <v>12</v>
      </c>
      <c r="AX810" s="10" t="s">
        <v>28</v>
      </c>
      <c r="AY810" s="60" t="s">
        <v>76</v>
      </c>
    </row>
    <row r="811" spans="1:65" s="1" customFormat="1" ht="16.5" customHeight="1">
      <c r="A811" s="96"/>
      <c r="B811" s="100"/>
      <c r="C811" s="196" t="s">
        <v>1233</v>
      </c>
      <c r="D811" s="196" t="s">
        <v>305</v>
      </c>
      <c r="E811" s="197" t="s">
        <v>1234</v>
      </c>
      <c r="F811" s="198" t="s">
        <v>1235</v>
      </c>
      <c r="G811" s="199" t="s">
        <v>279</v>
      </c>
      <c r="H811" s="200">
        <v>1</v>
      </c>
      <c r="I811" s="81"/>
      <c r="J811" s="201">
        <f>ROUND(I811*H811,2)</f>
        <v>0</v>
      </c>
      <c r="K811" s="80" t="s">
        <v>82</v>
      </c>
      <c r="L811" s="82"/>
      <c r="M811" s="83" t="s">
        <v>0</v>
      </c>
      <c r="N811" s="84" t="s">
        <v>15</v>
      </c>
      <c r="O811" s="18"/>
      <c r="P811" s="55">
        <f>O811*H811</f>
        <v>0</v>
      </c>
      <c r="Q811" s="55">
        <v>0.00563</v>
      </c>
      <c r="R811" s="55">
        <f>Q811*H811</f>
        <v>0.00563</v>
      </c>
      <c r="S811" s="55">
        <v>0</v>
      </c>
      <c r="T811" s="56">
        <f>S811*H811</f>
        <v>0</v>
      </c>
      <c r="AR811" s="13" t="s">
        <v>289</v>
      </c>
      <c r="AT811" s="13" t="s">
        <v>305</v>
      </c>
      <c r="AU811" s="13" t="s">
        <v>29</v>
      </c>
      <c r="AY811" s="13" t="s">
        <v>76</v>
      </c>
      <c r="BE811" s="57">
        <f>IF(N811="základní",J811,0)</f>
        <v>0</v>
      </c>
      <c r="BF811" s="57">
        <f>IF(N811="snížená",J811,0)</f>
        <v>0</v>
      </c>
      <c r="BG811" s="57">
        <f>IF(N811="zákl. přenesená",J811,0)</f>
        <v>0</v>
      </c>
      <c r="BH811" s="57">
        <f>IF(N811="sníž. přenesená",J811,0)</f>
        <v>0</v>
      </c>
      <c r="BI811" s="57">
        <f>IF(N811="nulová",J811,0)</f>
        <v>0</v>
      </c>
      <c r="BJ811" s="13" t="s">
        <v>28</v>
      </c>
      <c r="BK811" s="57">
        <f>ROUND(I811*H811,2)</f>
        <v>0</v>
      </c>
      <c r="BL811" s="13" t="s">
        <v>189</v>
      </c>
      <c r="BM811" s="13" t="s">
        <v>1236</v>
      </c>
    </row>
    <row r="812" spans="1:47" s="1" customFormat="1" ht="12">
      <c r="A812" s="96"/>
      <c r="B812" s="100"/>
      <c r="C812" s="96"/>
      <c r="D812" s="179" t="s">
        <v>85</v>
      </c>
      <c r="E812" s="96"/>
      <c r="F812" s="180" t="s">
        <v>1235</v>
      </c>
      <c r="G812" s="96"/>
      <c r="H812" s="96"/>
      <c r="I812" s="26"/>
      <c r="J812" s="96"/>
      <c r="L812" s="14"/>
      <c r="M812" s="58"/>
      <c r="N812" s="18"/>
      <c r="O812" s="18"/>
      <c r="P812" s="18"/>
      <c r="Q812" s="18"/>
      <c r="R812" s="18"/>
      <c r="S812" s="18"/>
      <c r="T812" s="19"/>
      <c r="AT812" s="13" t="s">
        <v>85</v>
      </c>
      <c r="AU812" s="13" t="s">
        <v>29</v>
      </c>
    </row>
    <row r="813" spans="1:65" s="1" customFormat="1" ht="16.5" customHeight="1">
      <c r="A813" s="96"/>
      <c r="B813" s="100"/>
      <c r="C813" s="173" t="s">
        <v>1237</v>
      </c>
      <c r="D813" s="173" t="s">
        <v>78</v>
      </c>
      <c r="E813" s="174" t="s">
        <v>1238</v>
      </c>
      <c r="F813" s="175" t="s">
        <v>1239</v>
      </c>
      <c r="G813" s="176" t="s">
        <v>233</v>
      </c>
      <c r="H813" s="191"/>
      <c r="I813" s="52"/>
      <c r="J813" s="178">
        <f>ROUND(I813*H813,2)</f>
        <v>0</v>
      </c>
      <c r="K813" s="51" t="s">
        <v>82</v>
      </c>
      <c r="L813" s="14"/>
      <c r="M813" s="53" t="s">
        <v>0</v>
      </c>
      <c r="N813" s="54" t="s">
        <v>15</v>
      </c>
      <c r="O813" s="18"/>
      <c r="P813" s="55">
        <f>O813*H813</f>
        <v>0</v>
      </c>
      <c r="Q813" s="55">
        <v>0</v>
      </c>
      <c r="R813" s="55">
        <f>Q813*H813</f>
        <v>0</v>
      </c>
      <c r="S813" s="55">
        <v>0</v>
      </c>
      <c r="T813" s="56">
        <f>S813*H813</f>
        <v>0</v>
      </c>
      <c r="AR813" s="13" t="s">
        <v>189</v>
      </c>
      <c r="AT813" s="13" t="s">
        <v>78</v>
      </c>
      <c r="AU813" s="13" t="s">
        <v>29</v>
      </c>
      <c r="AY813" s="13" t="s">
        <v>76</v>
      </c>
      <c r="BE813" s="57">
        <f>IF(N813="základní",J813,0)</f>
        <v>0</v>
      </c>
      <c r="BF813" s="57">
        <f>IF(N813="snížená",J813,0)</f>
        <v>0</v>
      </c>
      <c r="BG813" s="57">
        <f>IF(N813="zákl. přenesená",J813,0)</f>
        <v>0</v>
      </c>
      <c r="BH813" s="57">
        <f>IF(N813="sníž. přenesená",J813,0)</f>
        <v>0</v>
      </c>
      <c r="BI813" s="57">
        <f>IF(N813="nulová",J813,0)</f>
        <v>0</v>
      </c>
      <c r="BJ813" s="13" t="s">
        <v>28</v>
      </c>
      <c r="BK813" s="57">
        <f>ROUND(I813*H813,2)</f>
        <v>0</v>
      </c>
      <c r="BL813" s="13" t="s">
        <v>189</v>
      </c>
      <c r="BM813" s="13" t="s">
        <v>1240</v>
      </c>
    </row>
    <row r="814" spans="1:47" s="1" customFormat="1" ht="19.5">
      <c r="A814" s="96"/>
      <c r="B814" s="100"/>
      <c r="C814" s="96"/>
      <c r="D814" s="179" t="s">
        <v>85</v>
      </c>
      <c r="E814" s="96"/>
      <c r="F814" s="180" t="s">
        <v>1241</v>
      </c>
      <c r="G814" s="96"/>
      <c r="H814" s="96"/>
      <c r="I814" s="26"/>
      <c r="J814" s="96"/>
      <c r="L814" s="14"/>
      <c r="M814" s="58"/>
      <c r="N814" s="18"/>
      <c r="O814" s="18"/>
      <c r="P814" s="18"/>
      <c r="Q814" s="18"/>
      <c r="R814" s="18"/>
      <c r="S814" s="18"/>
      <c r="T814" s="19"/>
      <c r="AT814" s="13" t="s">
        <v>85</v>
      </c>
      <c r="AU814" s="13" t="s">
        <v>29</v>
      </c>
    </row>
    <row r="815" spans="1:63" s="9" customFormat="1" ht="22.9" customHeight="1">
      <c r="A815" s="166"/>
      <c r="B815" s="167"/>
      <c r="C815" s="166"/>
      <c r="D815" s="168" t="s">
        <v>23</v>
      </c>
      <c r="E815" s="171" t="s">
        <v>1242</v>
      </c>
      <c r="F815" s="171" t="s">
        <v>1243</v>
      </c>
      <c r="G815" s="166"/>
      <c r="H815" s="166"/>
      <c r="I815" s="44"/>
      <c r="J815" s="172">
        <f>BK815</f>
        <v>0</v>
      </c>
      <c r="L815" s="42"/>
      <c r="M815" s="45"/>
      <c r="N815" s="46"/>
      <c r="O815" s="46"/>
      <c r="P815" s="47">
        <f>SUM(P816:P827)</f>
        <v>0</v>
      </c>
      <c r="Q815" s="46"/>
      <c r="R815" s="47">
        <f>SUM(R816:R827)</f>
        <v>0.35039145</v>
      </c>
      <c r="S815" s="46"/>
      <c r="T815" s="48">
        <f>SUM(T816:T827)</f>
        <v>0</v>
      </c>
      <c r="AR815" s="43" t="s">
        <v>29</v>
      </c>
      <c r="AT815" s="49" t="s">
        <v>23</v>
      </c>
      <c r="AU815" s="49" t="s">
        <v>28</v>
      </c>
      <c r="AY815" s="43" t="s">
        <v>76</v>
      </c>
      <c r="BK815" s="50">
        <f>SUM(BK816:BK827)</f>
        <v>0</v>
      </c>
    </row>
    <row r="816" spans="1:65" s="1" customFormat="1" ht="16.5" customHeight="1">
      <c r="A816" s="96"/>
      <c r="B816" s="100"/>
      <c r="C816" s="173" t="s">
        <v>1244</v>
      </c>
      <c r="D816" s="173" t="s">
        <v>78</v>
      </c>
      <c r="E816" s="174" t="s">
        <v>1245</v>
      </c>
      <c r="F816" s="175" t="s">
        <v>1246</v>
      </c>
      <c r="G816" s="176" t="s">
        <v>81</v>
      </c>
      <c r="H816" s="177">
        <v>13.965</v>
      </c>
      <c r="I816" s="52"/>
      <c r="J816" s="178">
        <f>ROUND(I816*H816,2)</f>
        <v>0</v>
      </c>
      <c r="K816" s="51" t="s">
        <v>82</v>
      </c>
      <c r="L816" s="14"/>
      <c r="M816" s="53" t="s">
        <v>0</v>
      </c>
      <c r="N816" s="54" t="s">
        <v>15</v>
      </c>
      <c r="O816" s="18"/>
      <c r="P816" s="55">
        <f>O816*H816</f>
        <v>0</v>
      </c>
      <c r="Q816" s="55">
        <v>0.00367</v>
      </c>
      <c r="R816" s="55">
        <f>Q816*H816</f>
        <v>0.05125155</v>
      </c>
      <c r="S816" s="55">
        <v>0</v>
      </c>
      <c r="T816" s="56">
        <f>S816*H816</f>
        <v>0</v>
      </c>
      <c r="AR816" s="13" t="s">
        <v>189</v>
      </c>
      <c r="AT816" s="13" t="s">
        <v>78</v>
      </c>
      <c r="AU816" s="13" t="s">
        <v>29</v>
      </c>
      <c r="AY816" s="13" t="s">
        <v>76</v>
      </c>
      <c r="BE816" s="57">
        <f>IF(N816="základní",J816,0)</f>
        <v>0</v>
      </c>
      <c r="BF816" s="57">
        <f>IF(N816="snížená",J816,0)</f>
        <v>0</v>
      </c>
      <c r="BG816" s="57">
        <f>IF(N816="zákl. přenesená",J816,0)</f>
        <v>0</v>
      </c>
      <c r="BH816" s="57">
        <f>IF(N816="sníž. přenesená",J816,0)</f>
        <v>0</v>
      </c>
      <c r="BI816" s="57">
        <f>IF(N816="nulová",J816,0)</f>
        <v>0</v>
      </c>
      <c r="BJ816" s="13" t="s">
        <v>28</v>
      </c>
      <c r="BK816" s="57">
        <f>ROUND(I816*H816,2)</f>
        <v>0</v>
      </c>
      <c r="BL816" s="13" t="s">
        <v>189</v>
      </c>
      <c r="BM816" s="13" t="s">
        <v>1247</v>
      </c>
    </row>
    <row r="817" spans="1:47" s="1" customFormat="1" ht="12">
      <c r="A817" s="96"/>
      <c r="B817" s="100"/>
      <c r="C817" s="96"/>
      <c r="D817" s="179" t="s">
        <v>85</v>
      </c>
      <c r="E817" s="96"/>
      <c r="F817" s="180" t="s">
        <v>1248</v>
      </c>
      <c r="G817" s="96"/>
      <c r="H817" s="96"/>
      <c r="I817" s="26"/>
      <c r="J817" s="96"/>
      <c r="L817" s="14"/>
      <c r="M817" s="58"/>
      <c r="N817" s="18"/>
      <c r="O817" s="18"/>
      <c r="P817" s="18"/>
      <c r="Q817" s="18"/>
      <c r="R817" s="18"/>
      <c r="S817" s="18"/>
      <c r="T817" s="19"/>
      <c r="AT817" s="13" t="s">
        <v>85</v>
      </c>
      <c r="AU817" s="13" t="s">
        <v>29</v>
      </c>
    </row>
    <row r="818" spans="1:51" s="10" customFormat="1" ht="12">
      <c r="A818" s="181"/>
      <c r="B818" s="182"/>
      <c r="C818" s="181"/>
      <c r="D818" s="179" t="s">
        <v>87</v>
      </c>
      <c r="E818" s="183" t="s">
        <v>315</v>
      </c>
      <c r="F818" s="184" t="s">
        <v>1249</v>
      </c>
      <c r="G818" s="181"/>
      <c r="H818" s="185">
        <v>5.527</v>
      </c>
      <c r="I818" s="61"/>
      <c r="J818" s="181"/>
      <c r="L818" s="59"/>
      <c r="M818" s="62"/>
      <c r="N818" s="63"/>
      <c r="O818" s="63"/>
      <c r="P818" s="63"/>
      <c r="Q818" s="63"/>
      <c r="R818" s="63"/>
      <c r="S818" s="63"/>
      <c r="T818" s="64"/>
      <c r="AT818" s="60" t="s">
        <v>87</v>
      </c>
      <c r="AU818" s="60" t="s">
        <v>29</v>
      </c>
      <c r="AV818" s="10" t="s">
        <v>29</v>
      </c>
      <c r="AW818" s="10" t="s">
        <v>12</v>
      </c>
      <c r="AX818" s="10" t="s">
        <v>24</v>
      </c>
      <c r="AY818" s="60" t="s">
        <v>76</v>
      </c>
    </row>
    <row r="819" spans="1:51" s="10" customFormat="1" ht="12">
      <c r="A819" s="181"/>
      <c r="B819" s="182"/>
      <c r="C819" s="181"/>
      <c r="D819" s="179" t="s">
        <v>87</v>
      </c>
      <c r="E819" s="183" t="s">
        <v>318</v>
      </c>
      <c r="F819" s="184" t="s">
        <v>1250</v>
      </c>
      <c r="G819" s="181"/>
      <c r="H819" s="185">
        <v>8.438</v>
      </c>
      <c r="I819" s="61"/>
      <c r="J819" s="181"/>
      <c r="L819" s="59"/>
      <c r="M819" s="62"/>
      <c r="N819" s="63"/>
      <c r="O819" s="63"/>
      <c r="P819" s="63"/>
      <c r="Q819" s="63"/>
      <c r="R819" s="63"/>
      <c r="S819" s="63"/>
      <c r="T819" s="64"/>
      <c r="AT819" s="60" t="s">
        <v>87</v>
      </c>
      <c r="AU819" s="60" t="s">
        <v>29</v>
      </c>
      <c r="AV819" s="10" t="s">
        <v>29</v>
      </c>
      <c r="AW819" s="10" t="s">
        <v>12</v>
      </c>
      <c r="AX819" s="10" t="s">
        <v>24</v>
      </c>
      <c r="AY819" s="60" t="s">
        <v>76</v>
      </c>
    </row>
    <row r="820" spans="1:51" s="11" customFormat="1" ht="12">
      <c r="A820" s="186"/>
      <c r="B820" s="187"/>
      <c r="C820" s="186"/>
      <c r="D820" s="179" t="s">
        <v>87</v>
      </c>
      <c r="E820" s="188" t="s">
        <v>0</v>
      </c>
      <c r="F820" s="189" t="s">
        <v>99</v>
      </c>
      <c r="G820" s="186"/>
      <c r="H820" s="190">
        <v>13.965</v>
      </c>
      <c r="I820" s="67"/>
      <c r="J820" s="186"/>
      <c r="L820" s="65"/>
      <c r="M820" s="68"/>
      <c r="N820" s="69"/>
      <c r="O820" s="69"/>
      <c r="P820" s="69"/>
      <c r="Q820" s="69"/>
      <c r="R820" s="69"/>
      <c r="S820" s="69"/>
      <c r="T820" s="70"/>
      <c r="AT820" s="66" t="s">
        <v>87</v>
      </c>
      <c r="AU820" s="66" t="s">
        <v>29</v>
      </c>
      <c r="AV820" s="11" t="s">
        <v>83</v>
      </c>
      <c r="AW820" s="11" t="s">
        <v>12</v>
      </c>
      <c r="AX820" s="11" t="s">
        <v>28</v>
      </c>
      <c r="AY820" s="66" t="s">
        <v>76</v>
      </c>
    </row>
    <row r="821" spans="1:65" s="1" customFormat="1" ht="16.5" customHeight="1">
      <c r="A821" s="96"/>
      <c r="B821" s="100"/>
      <c r="C821" s="196" t="s">
        <v>1251</v>
      </c>
      <c r="D821" s="196" t="s">
        <v>305</v>
      </c>
      <c r="E821" s="197" t="s">
        <v>1252</v>
      </c>
      <c r="F821" s="198" t="s">
        <v>1253</v>
      </c>
      <c r="G821" s="199" t="s">
        <v>81</v>
      </c>
      <c r="H821" s="200">
        <v>15.362</v>
      </c>
      <c r="I821" s="81"/>
      <c r="J821" s="201">
        <f>ROUND(I821*H821,2)</f>
        <v>0</v>
      </c>
      <c r="K821" s="80" t="s">
        <v>82</v>
      </c>
      <c r="L821" s="82"/>
      <c r="M821" s="83" t="s">
        <v>0</v>
      </c>
      <c r="N821" s="84" t="s">
        <v>15</v>
      </c>
      <c r="O821" s="18"/>
      <c r="P821" s="55">
        <f>O821*H821</f>
        <v>0</v>
      </c>
      <c r="Q821" s="55">
        <v>0.0192</v>
      </c>
      <c r="R821" s="55">
        <f>Q821*H821</f>
        <v>0.2949504</v>
      </c>
      <c r="S821" s="55">
        <v>0</v>
      </c>
      <c r="T821" s="56">
        <f>S821*H821</f>
        <v>0</v>
      </c>
      <c r="AR821" s="13" t="s">
        <v>289</v>
      </c>
      <c r="AT821" s="13" t="s">
        <v>305</v>
      </c>
      <c r="AU821" s="13" t="s">
        <v>29</v>
      </c>
      <c r="AY821" s="13" t="s">
        <v>76</v>
      </c>
      <c r="BE821" s="57">
        <f>IF(N821="základní",J821,0)</f>
        <v>0</v>
      </c>
      <c r="BF821" s="57">
        <f>IF(N821="snížená",J821,0)</f>
        <v>0</v>
      </c>
      <c r="BG821" s="57">
        <f>IF(N821="zákl. přenesená",J821,0)</f>
        <v>0</v>
      </c>
      <c r="BH821" s="57">
        <f>IF(N821="sníž. přenesená",J821,0)</f>
        <v>0</v>
      </c>
      <c r="BI821" s="57">
        <f>IF(N821="nulová",J821,0)</f>
        <v>0</v>
      </c>
      <c r="BJ821" s="13" t="s">
        <v>28</v>
      </c>
      <c r="BK821" s="57">
        <f>ROUND(I821*H821,2)</f>
        <v>0</v>
      </c>
      <c r="BL821" s="13" t="s">
        <v>189</v>
      </c>
      <c r="BM821" s="13" t="s">
        <v>1254</v>
      </c>
    </row>
    <row r="822" spans="1:47" s="1" customFormat="1" ht="12">
      <c r="A822" s="96"/>
      <c r="B822" s="100"/>
      <c r="C822" s="96"/>
      <c r="D822" s="179" t="s">
        <v>85</v>
      </c>
      <c r="E822" s="96"/>
      <c r="F822" s="180" t="s">
        <v>1255</v>
      </c>
      <c r="G822" s="96"/>
      <c r="H822" s="96"/>
      <c r="I822" s="26"/>
      <c r="J822" s="96"/>
      <c r="L822" s="14"/>
      <c r="M822" s="58"/>
      <c r="N822" s="18"/>
      <c r="O822" s="18"/>
      <c r="P822" s="18"/>
      <c r="Q822" s="18"/>
      <c r="R822" s="18"/>
      <c r="S822" s="18"/>
      <c r="T822" s="19"/>
      <c r="AT822" s="13" t="s">
        <v>85</v>
      </c>
      <c r="AU822" s="13" t="s">
        <v>29</v>
      </c>
    </row>
    <row r="823" spans="1:51" s="10" customFormat="1" ht="12">
      <c r="A823" s="181"/>
      <c r="B823" s="182"/>
      <c r="C823" s="181"/>
      <c r="D823" s="179" t="s">
        <v>87</v>
      </c>
      <c r="E823" s="181"/>
      <c r="F823" s="184" t="s">
        <v>1256</v>
      </c>
      <c r="G823" s="181"/>
      <c r="H823" s="185">
        <v>15.362</v>
      </c>
      <c r="I823" s="61"/>
      <c r="J823" s="181"/>
      <c r="L823" s="59"/>
      <c r="M823" s="62"/>
      <c r="N823" s="63"/>
      <c r="O823" s="63"/>
      <c r="P823" s="63"/>
      <c r="Q823" s="63"/>
      <c r="R823" s="63"/>
      <c r="S823" s="63"/>
      <c r="T823" s="64"/>
      <c r="AT823" s="60" t="s">
        <v>87</v>
      </c>
      <c r="AU823" s="60" t="s">
        <v>29</v>
      </c>
      <c r="AV823" s="10" t="s">
        <v>29</v>
      </c>
      <c r="AW823" s="10" t="s">
        <v>1</v>
      </c>
      <c r="AX823" s="10" t="s">
        <v>28</v>
      </c>
      <c r="AY823" s="60" t="s">
        <v>76</v>
      </c>
    </row>
    <row r="824" spans="1:65" s="1" customFormat="1" ht="16.5" customHeight="1">
      <c r="A824" s="96"/>
      <c r="B824" s="100"/>
      <c r="C824" s="173" t="s">
        <v>1257</v>
      </c>
      <c r="D824" s="173" t="s">
        <v>78</v>
      </c>
      <c r="E824" s="174" t="s">
        <v>1258</v>
      </c>
      <c r="F824" s="175" t="s">
        <v>1259</v>
      </c>
      <c r="G824" s="176" t="s">
        <v>81</v>
      </c>
      <c r="H824" s="177">
        <v>13.965</v>
      </c>
      <c r="I824" s="52"/>
      <c r="J824" s="178">
        <f>ROUND(I824*H824,2)</f>
        <v>0</v>
      </c>
      <c r="K824" s="51" t="s">
        <v>82</v>
      </c>
      <c r="L824" s="14"/>
      <c r="M824" s="53" t="s">
        <v>0</v>
      </c>
      <c r="N824" s="54" t="s">
        <v>15</v>
      </c>
      <c r="O824" s="18"/>
      <c r="P824" s="55">
        <f>O824*H824</f>
        <v>0</v>
      </c>
      <c r="Q824" s="55">
        <v>0.0003</v>
      </c>
      <c r="R824" s="55">
        <f>Q824*H824</f>
        <v>0.0041895</v>
      </c>
      <c r="S824" s="55">
        <v>0</v>
      </c>
      <c r="T824" s="56">
        <f>S824*H824</f>
        <v>0</v>
      </c>
      <c r="AR824" s="13" t="s">
        <v>189</v>
      </c>
      <c r="AT824" s="13" t="s">
        <v>78</v>
      </c>
      <c r="AU824" s="13" t="s">
        <v>29</v>
      </c>
      <c r="AY824" s="13" t="s">
        <v>76</v>
      </c>
      <c r="BE824" s="57">
        <f>IF(N824="základní",J824,0)</f>
        <v>0</v>
      </c>
      <c r="BF824" s="57">
        <f>IF(N824="snížená",J824,0)</f>
        <v>0</v>
      </c>
      <c r="BG824" s="57">
        <f>IF(N824="zákl. přenesená",J824,0)</f>
        <v>0</v>
      </c>
      <c r="BH824" s="57">
        <f>IF(N824="sníž. přenesená",J824,0)</f>
        <v>0</v>
      </c>
      <c r="BI824" s="57">
        <f>IF(N824="nulová",J824,0)</f>
        <v>0</v>
      </c>
      <c r="BJ824" s="13" t="s">
        <v>28</v>
      </c>
      <c r="BK824" s="57">
        <f>ROUND(I824*H824,2)</f>
        <v>0</v>
      </c>
      <c r="BL824" s="13" t="s">
        <v>189</v>
      </c>
      <c r="BM824" s="13" t="s">
        <v>1260</v>
      </c>
    </row>
    <row r="825" spans="1:47" s="1" customFormat="1" ht="12">
      <c r="A825" s="96"/>
      <c r="B825" s="100"/>
      <c r="C825" s="96"/>
      <c r="D825" s="179" t="s">
        <v>85</v>
      </c>
      <c r="E825" s="96"/>
      <c r="F825" s="180" t="s">
        <v>1261</v>
      </c>
      <c r="G825" s="96"/>
      <c r="H825" s="96"/>
      <c r="I825" s="26"/>
      <c r="J825" s="96"/>
      <c r="L825" s="14"/>
      <c r="M825" s="58"/>
      <c r="N825" s="18"/>
      <c r="O825" s="18"/>
      <c r="P825" s="18"/>
      <c r="Q825" s="18"/>
      <c r="R825" s="18"/>
      <c r="S825" s="18"/>
      <c r="T825" s="19"/>
      <c r="AT825" s="13" t="s">
        <v>85</v>
      </c>
      <c r="AU825" s="13" t="s">
        <v>29</v>
      </c>
    </row>
    <row r="826" spans="1:65" s="1" customFormat="1" ht="16.5" customHeight="1">
      <c r="A826" s="96"/>
      <c r="B826" s="100"/>
      <c r="C826" s="173" t="s">
        <v>1262</v>
      </c>
      <c r="D826" s="173" t="s">
        <v>78</v>
      </c>
      <c r="E826" s="174" t="s">
        <v>1263</v>
      </c>
      <c r="F826" s="175" t="s">
        <v>1264</v>
      </c>
      <c r="G826" s="176" t="s">
        <v>233</v>
      </c>
      <c r="H826" s="191"/>
      <c r="I826" s="52"/>
      <c r="J826" s="178">
        <f>ROUND(I826*H826,2)</f>
        <v>0</v>
      </c>
      <c r="K826" s="51" t="s">
        <v>82</v>
      </c>
      <c r="L826" s="14"/>
      <c r="M826" s="53" t="s">
        <v>0</v>
      </c>
      <c r="N826" s="54" t="s">
        <v>15</v>
      </c>
      <c r="O826" s="18"/>
      <c r="P826" s="55">
        <f>O826*H826</f>
        <v>0</v>
      </c>
      <c r="Q826" s="55">
        <v>0</v>
      </c>
      <c r="R826" s="55">
        <f>Q826*H826</f>
        <v>0</v>
      </c>
      <c r="S826" s="55">
        <v>0</v>
      </c>
      <c r="T826" s="56">
        <f>S826*H826</f>
        <v>0</v>
      </c>
      <c r="AR826" s="13" t="s">
        <v>189</v>
      </c>
      <c r="AT826" s="13" t="s">
        <v>78</v>
      </c>
      <c r="AU826" s="13" t="s">
        <v>29</v>
      </c>
      <c r="AY826" s="13" t="s">
        <v>76</v>
      </c>
      <c r="BE826" s="57">
        <f>IF(N826="základní",J826,0)</f>
        <v>0</v>
      </c>
      <c r="BF826" s="57">
        <f>IF(N826="snížená",J826,0)</f>
        <v>0</v>
      </c>
      <c r="BG826" s="57">
        <f>IF(N826="zákl. přenesená",J826,0)</f>
        <v>0</v>
      </c>
      <c r="BH826" s="57">
        <f>IF(N826="sníž. přenesená",J826,0)</f>
        <v>0</v>
      </c>
      <c r="BI826" s="57">
        <f>IF(N826="nulová",J826,0)</f>
        <v>0</v>
      </c>
      <c r="BJ826" s="13" t="s">
        <v>28</v>
      </c>
      <c r="BK826" s="57">
        <f>ROUND(I826*H826,2)</f>
        <v>0</v>
      </c>
      <c r="BL826" s="13" t="s">
        <v>189</v>
      </c>
      <c r="BM826" s="13" t="s">
        <v>1265</v>
      </c>
    </row>
    <row r="827" spans="1:47" s="1" customFormat="1" ht="19.5">
      <c r="A827" s="96"/>
      <c r="B827" s="100"/>
      <c r="C827" s="96"/>
      <c r="D827" s="179" t="s">
        <v>85</v>
      </c>
      <c r="E827" s="96"/>
      <c r="F827" s="180" t="s">
        <v>1266</v>
      </c>
      <c r="G827" s="96"/>
      <c r="H827" s="96"/>
      <c r="I827" s="26"/>
      <c r="J827" s="96"/>
      <c r="L827" s="14"/>
      <c r="M827" s="58"/>
      <c r="N827" s="18"/>
      <c r="O827" s="18"/>
      <c r="P827" s="18"/>
      <c r="Q827" s="18"/>
      <c r="R827" s="18"/>
      <c r="S827" s="18"/>
      <c r="T827" s="19"/>
      <c r="AT827" s="13" t="s">
        <v>85</v>
      </c>
      <c r="AU827" s="13" t="s">
        <v>29</v>
      </c>
    </row>
    <row r="828" spans="1:63" s="9" customFormat="1" ht="22.9" customHeight="1">
      <c r="A828" s="166"/>
      <c r="B828" s="167"/>
      <c r="C828" s="166"/>
      <c r="D828" s="168" t="s">
        <v>23</v>
      </c>
      <c r="E828" s="171" t="s">
        <v>1267</v>
      </c>
      <c r="F828" s="171" t="s">
        <v>1268</v>
      </c>
      <c r="G828" s="166"/>
      <c r="H828" s="166"/>
      <c r="I828" s="44"/>
      <c r="J828" s="172">
        <f>BK828</f>
        <v>0</v>
      </c>
      <c r="L828" s="42"/>
      <c r="M828" s="45"/>
      <c r="N828" s="46"/>
      <c r="O828" s="46"/>
      <c r="P828" s="47">
        <f>SUM(P829:P846)</f>
        <v>0</v>
      </c>
      <c r="Q828" s="46"/>
      <c r="R828" s="47">
        <f>SUM(R829:R846)</f>
        <v>1.3711014000000004</v>
      </c>
      <c r="S828" s="46"/>
      <c r="T828" s="48">
        <f>SUM(T829:T846)</f>
        <v>0</v>
      </c>
      <c r="AR828" s="43" t="s">
        <v>29</v>
      </c>
      <c r="AT828" s="49" t="s">
        <v>23</v>
      </c>
      <c r="AU828" s="49" t="s">
        <v>28</v>
      </c>
      <c r="AY828" s="43" t="s">
        <v>76</v>
      </c>
      <c r="BK828" s="50">
        <f>SUM(BK829:BK846)</f>
        <v>0</v>
      </c>
    </row>
    <row r="829" spans="1:65" s="1" customFormat="1" ht="16.5" customHeight="1">
      <c r="A829" s="96"/>
      <c r="B829" s="100"/>
      <c r="C829" s="173" t="s">
        <v>1269</v>
      </c>
      <c r="D829" s="173" t="s">
        <v>78</v>
      </c>
      <c r="E829" s="174" t="s">
        <v>1270</v>
      </c>
      <c r="F829" s="175" t="s">
        <v>1271</v>
      </c>
      <c r="G829" s="176" t="s">
        <v>81</v>
      </c>
      <c r="H829" s="177">
        <v>79.36</v>
      </c>
      <c r="I829" s="52"/>
      <c r="J829" s="178">
        <f>ROUND(I829*H829,2)</f>
        <v>0</v>
      </c>
      <c r="K829" s="51" t="s">
        <v>82</v>
      </c>
      <c r="L829" s="14"/>
      <c r="M829" s="53" t="s">
        <v>0</v>
      </c>
      <c r="N829" s="54" t="s">
        <v>15</v>
      </c>
      <c r="O829" s="18"/>
      <c r="P829" s="55">
        <f>O829*H829</f>
        <v>0</v>
      </c>
      <c r="Q829" s="55">
        <v>0.003</v>
      </c>
      <c r="R829" s="55">
        <f>Q829*H829</f>
        <v>0.23808</v>
      </c>
      <c r="S829" s="55">
        <v>0</v>
      </c>
      <c r="T829" s="56">
        <f>S829*H829</f>
        <v>0</v>
      </c>
      <c r="AR829" s="13" t="s">
        <v>189</v>
      </c>
      <c r="AT829" s="13" t="s">
        <v>78</v>
      </c>
      <c r="AU829" s="13" t="s">
        <v>29</v>
      </c>
      <c r="AY829" s="13" t="s">
        <v>76</v>
      </c>
      <c r="BE829" s="57">
        <f>IF(N829="základní",J829,0)</f>
        <v>0</v>
      </c>
      <c r="BF829" s="57">
        <f>IF(N829="snížená",J829,0)</f>
        <v>0</v>
      </c>
      <c r="BG829" s="57">
        <f>IF(N829="zákl. přenesená",J829,0)</f>
        <v>0</v>
      </c>
      <c r="BH829" s="57">
        <f>IF(N829="sníž. přenesená",J829,0)</f>
        <v>0</v>
      </c>
      <c r="BI829" s="57">
        <f>IF(N829="nulová",J829,0)</f>
        <v>0</v>
      </c>
      <c r="BJ829" s="13" t="s">
        <v>28</v>
      </c>
      <c r="BK829" s="57">
        <f>ROUND(I829*H829,2)</f>
        <v>0</v>
      </c>
      <c r="BL829" s="13" t="s">
        <v>189</v>
      </c>
      <c r="BM829" s="13" t="s">
        <v>1272</v>
      </c>
    </row>
    <row r="830" spans="1:47" s="1" customFormat="1" ht="19.5">
      <c r="A830" s="96"/>
      <c r="B830" s="100"/>
      <c r="C830" s="96"/>
      <c r="D830" s="179" t="s">
        <v>85</v>
      </c>
      <c r="E830" s="96"/>
      <c r="F830" s="180" t="s">
        <v>1273</v>
      </c>
      <c r="G830" s="96"/>
      <c r="H830" s="96"/>
      <c r="I830" s="26"/>
      <c r="J830" s="96"/>
      <c r="L830" s="14"/>
      <c r="M830" s="58"/>
      <c r="N830" s="18"/>
      <c r="O830" s="18"/>
      <c r="P830" s="18"/>
      <c r="Q830" s="18"/>
      <c r="R830" s="18"/>
      <c r="S830" s="18"/>
      <c r="T830" s="19"/>
      <c r="AT830" s="13" t="s">
        <v>85</v>
      </c>
      <c r="AU830" s="13" t="s">
        <v>29</v>
      </c>
    </row>
    <row r="831" spans="1:51" s="12" customFormat="1" ht="12">
      <c r="A831" s="192"/>
      <c r="B831" s="193"/>
      <c r="C831" s="192"/>
      <c r="D831" s="179" t="s">
        <v>87</v>
      </c>
      <c r="E831" s="194" t="s">
        <v>0</v>
      </c>
      <c r="F831" s="195" t="s">
        <v>1274</v>
      </c>
      <c r="G831" s="192"/>
      <c r="H831" s="194" t="s">
        <v>0</v>
      </c>
      <c r="I831" s="76"/>
      <c r="J831" s="192"/>
      <c r="L831" s="74"/>
      <c r="M831" s="77"/>
      <c r="N831" s="78"/>
      <c r="O831" s="78"/>
      <c r="P831" s="78"/>
      <c r="Q831" s="78"/>
      <c r="R831" s="78"/>
      <c r="S831" s="78"/>
      <c r="T831" s="79"/>
      <c r="AT831" s="75" t="s">
        <v>87</v>
      </c>
      <c r="AU831" s="75" t="s">
        <v>29</v>
      </c>
      <c r="AV831" s="12" t="s">
        <v>28</v>
      </c>
      <c r="AW831" s="12" t="s">
        <v>12</v>
      </c>
      <c r="AX831" s="12" t="s">
        <v>24</v>
      </c>
      <c r="AY831" s="75" t="s">
        <v>76</v>
      </c>
    </row>
    <row r="832" spans="1:51" s="10" customFormat="1" ht="12">
      <c r="A832" s="181"/>
      <c r="B832" s="182"/>
      <c r="C832" s="181"/>
      <c r="D832" s="179" t="s">
        <v>87</v>
      </c>
      <c r="E832" s="183" t="s">
        <v>0</v>
      </c>
      <c r="F832" s="184" t="s">
        <v>1275</v>
      </c>
      <c r="G832" s="181"/>
      <c r="H832" s="185">
        <v>36.727</v>
      </c>
      <c r="I832" s="61"/>
      <c r="J832" s="181"/>
      <c r="L832" s="59"/>
      <c r="M832" s="62"/>
      <c r="N832" s="63"/>
      <c r="O832" s="63"/>
      <c r="P832" s="63"/>
      <c r="Q832" s="63"/>
      <c r="R832" s="63"/>
      <c r="S832" s="63"/>
      <c r="T832" s="64"/>
      <c r="AT832" s="60" t="s">
        <v>87</v>
      </c>
      <c r="AU832" s="60" t="s">
        <v>29</v>
      </c>
      <c r="AV832" s="10" t="s">
        <v>29</v>
      </c>
      <c r="AW832" s="10" t="s">
        <v>12</v>
      </c>
      <c r="AX832" s="10" t="s">
        <v>24</v>
      </c>
      <c r="AY832" s="60" t="s">
        <v>76</v>
      </c>
    </row>
    <row r="833" spans="1:51" s="10" customFormat="1" ht="12">
      <c r="A833" s="181"/>
      <c r="B833" s="182"/>
      <c r="C833" s="181"/>
      <c r="D833" s="179" t="s">
        <v>87</v>
      </c>
      <c r="E833" s="183" t="s">
        <v>0</v>
      </c>
      <c r="F833" s="184" t="s">
        <v>1276</v>
      </c>
      <c r="G833" s="181"/>
      <c r="H833" s="185">
        <v>25.603</v>
      </c>
      <c r="I833" s="61"/>
      <c r="J833" s="181"/>
      <c r="L833" s="59"/>
      <c r="M833" s="62"/>
      <c r="N833" s="63"/>
      <c r="O833" s="63"/>
      <c r="P833" s="63"/>
      <c r="Q833" s="63"/>
      <c r="R833" s="63"/>
      <c r="S833" s="63"/>
      <c r="T833" s="64"/>
      <c r="AT833" s="60" t="s">
        <v>87</v>
      </c>
      <c r="AU833" s="60" t="s">
        <v>29</v>
      </c>
      <c r="AV833" s="10" t="s">
        <v>29</v>
      </c>
      <c r="AW833" s="10" t="s">
        <v>12</v>
      </c>
      <c r="AX833" s="10" t="s">
        <v>24</v>
      </c>
      <c r="AY833" s="60" t="s">
        <v>76</v>
      </c>
    </row>
    <row r="834" spans="1:51" s="10" customFormat="1" ht="12">
      <c r="A834" s="181"/>
      <c r="B834" s="182"/>
      <c r="C834" s="181"/>
      <c r="D834" s="179" t="s">
        <v>87</v>
      </c>
      <c r="E834" s="183" t="s">
        <v>0</v>
      </c>
      <c r="F834" s="184" t="s">
        <v>1277</v>
      </c>
      <c r="G834" s="181"/>
      <c r="H834" s="185">
        <v>17.03</v>
      </c>
      <c r="I834" s="61"/>
      <c r="J834" s="181"/>
      <c r="L834" s="59"/>
      <c r="M834" s="62"/>
      <c r="N834" s="63"/>
      <c r="O834" s="63"/>
      <c r="P834" s="63"/>
      <c r="Q834" s="63"/>
      <c r="R834" s="63"/>
      <c r="S834" s="63"/>
      <c r="T834" s="64"/>
      <c r="AT834" s="60" t="s">
        <v>87</v>
      </c>
      <c r="AU834" s="60" t="s">
        <v>29</v>
      </c>
      <c r="AV834" s="10" t="s">
        <v>29</v>
      </c>
      <c r="AW834" s="10" t="s">
        <v>12</v>
      </c>
      <c r="AX834" s="10" t="s">
        <v>24</v>
      </c>
      <c r="AY834" s="60" t="s">
        <v>76</v>
      </c>
    </row>
    <row r="835" spans="1:51" s="11" customFormat="1" ht="12">
      <c r="A835" s="186"/>
      <c r="B835" s="187"/>
      <c r="C835" s="186"/>
      <c r="D835" s="179" t="s">
        <v>87</v>
      </c>
      <c r="E835" s="188" t="s">
        <v>0</v>
      </c>
      <c r="F835" s="189" t="s">
        <v>99</v>
      </c>
      <c r="G835" s="186"/>
      <c r="H835" s="190">
        <v>79.36</v>
      </c>
      <c r="I835" s="67"/>
      <c r="J835" s="186"/>
      <c r="L835" s="65"/>
      <c r="M835" s="68"/>
      <c r="N835" s="69"/>
      <c r="O835" s="69"/>
      <c r="P835" s="69"/>
      <c r="Q835" s="69"/>
      <c r="R835" s="69"/>
      <c r="S835" s="69"/>
      <c r="T835" s="70"/>
      <c r="AT835" s="66" t="s">
        <v>87</v>
      </c>
      <c r="AU835" s="66" t="s">
        <v>29</v>
      </c>
      <c r="AV835" s="11" t="s">
        <v>83</v>
      </c>
      <c r="AW835" s="11" t="s">
        <v>12</v>
      </c>
      <c r="AX835" s="11" t="s">
        <v>28</v>
      </c>
      <c r="AY835" s="66" t="s">
        <v>76</v>
      </c>
    </row>
    <row r="836" spans="1:65" s="1" customFormat="1" ht="16.5" customHeight="1">
      <c r="A836" s="96"/>
      <c r="B836" s="100"/>
      <c r="C836" s="196" t="s">
        <v>1278</v>
      </c>
      <c r="D836" s="196" t="s">
        <v>305</v>
      </c>
      <c r="E836" s="197" t="s">
        <v>1279</v>
      </c>
      <c r="F836" s="198" t="s">
        <v>1280</v>
      </c>
      <c r="G836" s="199" t="s">
        <v>81</v>
      </c>
      <c r="H836" s="200">
        <v>87.296</v>
      </c>
      <c r="I836" s="81"/>
      <c r="J836" s="201">
        <f>ROUND(I836*H836,2)</f>
        <v>0</v>
      </c>
      <c r="K836" s="80" t="s">
        <v>82</v>
      </c>
      <c r="L836" s="82"/>
      <c r="M836" s="83" t="s">
        <v>0</v>
      </c>
      <c r="N836" s="84" t="s">
        <v>15</v>
      </c>
      <c r="O836" s="18"/>
      <c r="P836" s="55">
        <f>O836*H836</f>
        <v>0</v>
      </c>
      <c r="Q836" s="55">
        <v>0.0129</v>
      </c>
      <c r="R836" s="55">
        <f>Q836*H836</f>
        <v>1.1261184000000002</v>
      </c>
      <c r="S836" s="55">
        <v>0</v>
      </c>
      <c r="T836" s="56">
        <f>S836*H836</f>
        <v>0</v>
      </c>
      <c r="AR836" s="13" t="s">
        <v>289</v>
      </c>
      <c r="AT836" s="13" t="s">
        <v>305</v>
      </c>
      <c r="AU836" s="13" t="s">
        <v>29</v>
      </c>
      <c r="AY836" s="13" t="s">
        <v>76</v>
      </c>
      <c r="BE836" s="57">
        <f>IF(N836="základní",J836,0)</f>
        <v>0</v>
      </c>
      <c r="BF836" s="57">
        <f>IF(N836="snížená",J836,0)</f>
        <v>0</v>
      </c>
      <c r="BG836" s="57">
        <f>IF(N836="zákl. přenesená",J836,0)</f>
        <v>0</v>
      </c>
      <c r="BH836" s="57">
        <f>IF(N836="sníž. přenesená",J836,0)</f>
        <v>0</v>
      </c>
      <c r="BI836" s="57">
        <f>IF(N836="nulová",J836,0)</f>
        <v>0</v>
      </c>
      <c r="BJ836" s="13" t="s">
        <v>28</v>
      </c>
      <c r="BK836" s="57">
        <f>ROUND(I836*H836,2)</f>
        <v>0</v>
      </c>
      <c r="BL836" s="13" t="s">
        <v>189</v>
      </c>
      <c r="BM836" s="13" t="s">
        <v>1281</v>
      </c>
    </row>
    <row r="837" spans="1:47" s="1" customFormat="1" ht="19.5">
      <c r="A837" s="96"/>
      <c r="B837" s="100"/>
      <c r="C837" s="96"/>
      <c r="D837" s="179" t="s">
        <v>85</v>
      </c>
      <c r="E837" s="96"/>
      <c r="F837" s="180" t="s">
        <v>1282</v>
      </c>
      <c r="G837" s="96"/>
      <c r="H837" s="96"/>
      <c r="I837" s="26"/>
      <c r="J837" s="96"/>
      <c r="L837" s="14"/>
      <c r="M837" s="58"/>
      <c r="N837" s="18"/>
      <c r="O837" s="18"/>
      <c r="P837" s="18"/>
      <c r="Q837" s="18"/>
      <c r="R837" s="18"/>
      <c r="S837" s="18"/>
      <c r="T837" s="19"/>
      <c r="AT837" s="13" t="s">
        <v>85</v>
      </c>
      <c r="AU837" s="13" t="s">
        <v>29</v>
      </c>
    </row>
    <row r="838" spans="1:51" s="10" customFormat="1" ht="12">
      <c r="A838" s="181"/>
      <c r="B838" s="182"/>
      <c r="C838" s="181"/>
      <c r="D838" s="179" t="s">
        <v>87</v>
      </c>
      <c r="E838" s="181"/>
      <c r="F838" s="184" t="s">
        <v>1283</v>
      </c>
      <c r="G838" s="181"/>
      <c r="H838" s="185">
        <v>87.296</v>
      </c>
      <c r="I838" s="61"/>
      <c r="J838" s="181"/>
      <c r="L838" s="59"/>
      <c r="M838" s="62"/>
      <c r="N838" s="63"/>
      <c r="O838" s="63"/>
      <c r="P838" s="63"/>
      <c r="Q838" s="63"/>
      <c r="R838" s="63"/>
      <c r="S838" s="63"/>
      <c r="T838" s="64"/>
      <c r="AT838" s="60" t="s">
        <v>87</v>
      </c>
      <c r="AU838" s="60" t="s">
        <v>29</v>
      </c>
      <c r="AV838" s="10" t="s">
        <v>29</v>
      </c>
      <c r="AW838" s="10" t="s">
        <v>1</v>
      </c>
      <c r="AX838" s="10" t="s">
        <v>28</v>
      </c>
      <c r="AY838" s="60" t="s">
        <v>76</v>
      </c>
    </row>
    <row r="839" spans="1:65" s="1" customFormat="1" ht="16.5" customHeight="1">
      <c r="A839" s="96"/>
      <c r="B839" s="100"/>
      <c r="C839" s="173" t="s">
        <v>1284</v>
      </c>
      <c r="D839" s="173" t="s">
        <v>78</v>
      </c>
      <c r="E839" s="174" t="s">
        <v>1285</v>
      </c>
      <c r="F839" s="175" t="s">
        <v>1286</v>
      </c>
      <c r="G839" s="176" t="s">
        <v>160</v>
      </c>
      <c r="H839" s="177">
        <v>26.55</v>
      </c>
      <c r="I839" s="52"/>
      <c r="J839" s="178">
        <f>ROUND(I839*H839,2)</f>
        <v>0</v>
      </c>
      <c r="K839" s="51" t="s">
        <v>82</v>
      </c>
      <c r="L839" s="14"/>
      <c r="M839" s="53" t="s">
        <v>0</v>
      </c>
      <c r="N839" s="54" t="s">
        <v>15</v>
      </c>
      <c r="O839" s="18"/>
      <c r="P839" s="55">
        <f>O839*H839</f>
        <v>0</v>
      </c>
      <c r="Q839" s="55">
        <v>0.00026</v>
      </c>
      <c r="R839" s="55">
        <f>Q839*H839</f>
        <v>0.006902999999999999</v>
      </c>
      <c r="S839" s="55">
        <v>0</v>
      </c>
      <c r="T839" s="56">
        <f>S839*H839</f>
        <v>0</v>
      </c>
      <c r="AR839" s="13" t="s">
        <v>189</v>
      </c>
      <c r="AT839" s="13" t="s">
        <v>78</v>
      </c>
      <c r="AU839" s="13" t="s">
        <v>29</v>
      </c>
      <c r="AY839" s="13" t="s">
        <v>76</v>
      </c>
      <c r="BE839" s="57">
        <f>IF(N839="základní",J839,0)</f>
        <v>0</v>
      </c>
      <c r="BF839" s="57">
        <f>IF(N839="snížená",J839,0)</f>
        <v>0</v>
      </c>
      <c r="BG839" s="57">
        <f>IF(N839="zákl. přenesená",J839,0)</f>
        <v>0</v>
      </c>
      <c r="BH839" s="57">
        <f>IF(N839="sníž. přenesená",J839,0)</f>
        <v>0</v>
      </c>
      <c r="BI839" s="57">
        <f>IF(N839="nulová",J839,0)</f>
        <v>0</v>
      </c>
      <c r="BJ839" s="13" t="s">
        <v>28</v>
      </c>
      <c r="BK839" s="57">
        <f>ROUND(I839*H839,2)</f>
        <v>0</v>
      </c>
      <c r="BL839" s="13" t="s">
        <v>189</v>
      </c>
      <c r="BM839" s="13" t="s">
        <v>1287</v>
      </c>
    </row>
    <row r="840" spans="1:47" s="1" customFormat="1" ht="12">
      <c r="A840" s="96"/>
      <c r="B840" s="100"/>
      <c r="C840" s="96"/>
      <c r="D840" s="179" t="s">
        <v>85</v>
      </c>
      <c r="E840" s="96"/>
      <c r="F840" s="180" t="s">
        <v>1288</v>
      </c>
      <c r="G840" s="96"/>
      <c r="H840" s="96"/>
      <c r="I840" s="26"/>
      <c r="J840" s="96"/>
      <c r="L840" s="14"/>
      <c r="M840" s="58"/>
      <c r="N840" s="18"/>
      <c r="O840" s="18"/>
      <c r="P840" s="18"/>
      <c r="Q840" s="18"/>
      <c r="R840" s="18"/>
      <c r="S840" s="18"/>
      <c r="T840" s="19"/>
      <c r="AT840" s="13" t="s">
        <v>85</v>
      </c>
      <c r="AU840" s="13" t="s">
        <v>29</v>
      </c>
    </row>
    <row r="841" spans="1:51" s="10" customFormat="1" ht="12">
      <c r="A841" s="181"/>
      <c r="B841" s="182"/>
      <c r="C841" s="181"/>
      <c r="D841" s="179" t="s">
        <v>87</v>
      </c>
      <c r="E841" s="183" t="s">
        <v>0</v>
      </c>
      <c r="F841" s="184" t="s">
        <v>1289</v>
      </c>
      <c r="G841" s="181"/>
      <c r="H841" s="185">
        <v>4.9</v>
      </c>
      <c r="I841" s="61"/>
      <c r="J841" s="181"/>
      <c r="L841" s="59"/>
      <c r="M841" s="62"/>
      <c r="N841" s="63"/>
      <c r="O841" s="63"/>
      <c r="P841" s="63"/>
      <c r="Q841" s="63"/>
      <c r="R841" s="63"/>
      <c r="S841" s="63"/>
      <c r="T841" s="64"/>
      <c r="AT841" s="60" t="s">
        <v>87</v>
      </c>
      <c r="AU841" s="60" t="s">
        <v>29</v>
      </c>
      <c r="AV841" s="10" t="s">
        <v>29</v>
      </c>
      <c r="AW841" s="10" t="s">
        <v>12</v>
      </c>
      <c r="AX841" s="10" t="s">
        <v>24</v>
      </c>
      <c r="AY841" s="60" t="s">
        <v>76</v>
      </c>
    </row>
    <row r="842" spans="1:51" s="10" customFormat="1" ht="12">
      <c r="A842" s="181"/>
      <c r="B842" s="182"/>
      <c r="C842" s="181"/>
      <c r="D842" s="179" t="s">
        <v>87</v>
      </c>
      <c r="E842" s="183" t="s">
        <v>0</v>
      </c>
      <c r="F842" s="184" t="s">
        <v>1290</v>
      </c>
      <c r="G842" s="181"/>
      <c r="H842" s="185">
        <v>18.9</v>
      </c>
      <c r="I842" s="61"/>
      <c r="J842" s="181"/>
      <c r="L842" s="59"/>
      <c r="M842" s="62"/>
      <c r="N842" s="63"/>
      <c r="O842" s="63"/>
      <c r="P842" s="63"/>
      <c r="Q842" s="63"/>
      <c r="R842" s="63"/>
      <c r="S842" s="63"/>
      <c r="T842" s="64"/>
      <c r="AT842" s="60" t="s">
        <v>87</v>
      </c>
      <c r="AU842" s="60" t="s">
        <v>29</v>
      </c>
      <c r="AV842" s="10" t="s">
        <v>29</v>
      </c>
      <c r="AW842" s="10" t="s">
        <v>12</v>
      </c>
      <c r="AX842" s="10" t="s">
        <v>24</v>
      </c>
      <c r="AY842" s="60" t="s">
        <v>76</v>
      </c>
    </row>
    <row r="843" spans="1:51" s="10" customFormat="1" ht="12">
      <c r="A843" s="181"/>
      <c r="B843" s="182"/>
      <c r="C843" s="181"/>
      <c r="D843" s="179" t="s">
        <v>87</v>
      </c>
      <c r="E843" s="183" t="s">
        <v>0</v>
      </c>
      <c r="F843" s="184" t="s">
        <v>1291</v>
      </c>
      <c r="G843" s="181"/>
      <c r="H843" s="185">
        <v>2.75</v>
      </c>
      <c r="I843" s="61"/>
      <c r="J843" s="181"/>
      <c r="L843" s="59"/>
      <c r="M843" s="62"/>
      <c r="N843" s="63"/>
      <c r="O843" s="63"/>
      <c r="P843" s="63"/>
      <c r="Q843" s="63"/>
      <c r="R843" s="63"/>
      <c r="S843" s="63"/>
      <c r="T843" s="64"/>
      <c r="AT843" s="60" t="s">
        <v>87</v>
      </c>
      <c r="AU843" s="60" t="s">
        <v>29</v>
      </c>
      <c r="AV843" s="10" t="s">
        <v>29</v>
      </c>
      <c r="AW843" s="10" t="s">
        <v>12</v>
      </c>
      <c r="AX843" s="10" t="s">
        <v>24</v>
      </c>
      <c r="AY843" s="60" t="s">
        <v>76</v>
      </c>
    </row>
    <row r="844" spans="1:51" s="11" customFormat="1" ht="12">
      <c r="A844" s="186"/>
      <c r="B844" s="187"/>
      <c r="C844" s="186"/>
      <c r="D844" s="179" t="s">
        <v>87</v>
      </c>
      <c r="E844" s="188" t="s">
        <v>0</v>
      </c>
      <c r="F844" s="189" t="s">
        <v>99</v>
      </c>
      <c r="G844" s="186"/>
      <c r="H844" s="190">
        <v>26.55</v>
      </c>
      <c r="I844" s="67"/>
      <c r="J844" s="186"/>
      <c r="L844" s="65"/>
      <c r="M844" s="68"/>
      <c r="N844" s="69"/>
      <c r="O844" s="69"/>
      <c r="P844" s="69"/>
      <c r="Q844" s="69"/>
      <c r="R844" s="69"/>
      <c r="S844" s="69"/>
      <c r="T844" s="70"/>
      <c r="AT844" s="66" t="s">
        <v>87</v>
      </c>
      <c r="AU844" s="66" t="s">
        <v>29</v>
      </c>
      <c r="AV844" s="11" t="s">
        <v>83</v>
      </c>
      <c r="AW844" s="11" t="s">
        <v>12</v>
      </c>
      <c r="AX844" s="11" t="s">
        <v>28</v>
      </c>
      <c r="AY844" s="66" t="s">
        <v>76</v>
      </c>
    </row>
    <row r="845" spans="1:65" s="1" customFormat="1" ht="16.5" customHeight="1">
      <c r="A845" s="96"/>
      <c r="B845" s="100"/>
      <c r="C845" s="173" t="s">
        <v>1292</v>
      </c>
      <c r="D845" s="173" t="s">
        <v>78</v>
      </c>
      <c r="E845" s="174" t="s">
        <v>1293</v>
      </c>
      <c r="F845" s="175" t="s">
        <v>1294</v>
      </c>
      <c r="G845" s="176" t="s">
        <v>233</v>
      </c>
      <c r="H845" s="191"/>
      <c r="I845" s="52"/>
      <c r="J845" s="178">
        <f>ROUND(I845*H845,2)</f>
        <v>0</v>
      </c>
      <c r="K845" s="51" t="s">
        <v>82</v>
      </c>
      <c r="L845" s="14"/>
      <c r="M845" s="53" t="s">
        <v>0</v>
      </c>
      <c r="N845" s="54" t="s">
        <v>15</v>
      </c>
      <c r="O845" s="18"/>
      <c r="P845" s="55">
        <f>O845*H845</f>
        <v>0</v>
      </c>
      <c r="Q845" s="55">
        <v>0</v>
      </c>
      <c r="R845" s="55">
        <f>Q845*H845</f>
        <v>0</v>
      </c>
      <c r="S845" s="55">
        <v>0</v>
      </c>
      <c r="T845" s="56">
        <f>S845*H845</f>
        <v>0</v>
      </c>
      <c r="AR845" s="13" t="s">
        <v>189</v>
      </c>
      <c r="AT845" s="13" t="s">
        <v>78</v>
      </c>
      <c r="AU845" s="13" t="s">
        <v>29</v>
      </c>
      <c r="AY845" s="13" t="s">
        <v>76</v>
      </c>
      <c r="BE845" s="57">
        <f>IF(N845="základní",J845,0)</f>
        <v>0</v>
      </c>
      <c r="BF845" s="57">
        <f>IF(N845="snížená",J845,0)</f>
        <v>0</v>
      </c>
      <c r="BG845" s="57">
        <f>IF(N845="zákl. přenesená",J845,0)</f>
        <v>0</v>
      </c>
      <c r="BH845" s="57">
        <f>IF(N845="sníž. přenesená",J845,0)</f>
        <v>0</v>
      </c>
      <c r="BI845" s="57">
        <f>IF(N845="nulová",J845,0)</f>
        <v>0</v>
      </c>
      <c r="BJ845" s="13" t="s">
        <v>28</v>
      </c>
      <c r="BK845" s="57">
        <f>ROUND(I845*H845,2)</f>
        <v>0</v>
      </c>
      <c r="BL845" s="13" t="s">
        <v>189</v>
      </c>
      <c r="BM845" s="13" t="s">
        <v>1295</v>
      </c>
    </row>
    <row r="846" spans="1:47" s="1" customFormat="1" ht="19.5">
      <c r="A846" s="96"/>
      <c r="B846" s="100"/>
      <c r="C846" s="96"/>
      <c r="D846" s="179" t="s">
        <v>85</v>
      </c>
      <c r="E846" s="96"/>
      <c r="F846" s="180" t="s">
        <v>1296</v>
      </c>
      <c r="G846" s="96"/>
      <c r="H846" s="96"/>
      <c r="I846" s="26"/>
      <c r="J846" s="96"/>
      <c r="L846" s="14"/>
      <c r="M846" s="58"/>
      <c r="N846" s="18"/>
      <c r="O846" s="18"/>
      <c r="P846" s="18"/>
      <c r="Q846" s="18"/>
      <c r="R846" s="18"/>
      <c r="S846" s="18"/>
      <c r="T846" s="19"/>
      <c r="AT846" s="13" t="s">
        <v>85</v>
      </c>
      <c r="AU846" s="13" t="s">
        <v>29</v>
      </c>
    </row>
    <row r="847" spans="1:63" s="9" customFormat="1" ht="22.9" customHeight="1">
      <c r="A847" s="166"/>
      <c r="B847" s="167"/>
      <c r="C847" s="166"/>
      <c r="D847" s="168" t="s">
        <v>23</v>
      </c>
      <c r="E847" s="171" t="s">
        <v>1297</v>
      </c>
      <c r="F847" s="171" t="s">
        <v>1298</v>
      </c>
      <c r="G847" s="166"/>
      <c r="H847" s="166"/>
      <c r="I847" s="44"/>
      <c r="J847" s="172">
        <f>BK847</f>
        <v>0</v>
      </c>
      <c r="L847" s="42"/>
      <c r="M847" s="45"/>
      <c r="N847" s="46"/>
      <c r="O847" s="46"/>
      <c r="P847" s="47">
        <f>SUM(P848:P867)</f>
        <v>0</v>
      </c>
      <c r="Q847" s="46"/>
      <c r="R847" s="47">
        <f>SUM(R848:R867)</f>
        <v>0.04161524</v>
      </c>
      <c r="S847" s="46"/>
      <c r="T847" s="48">
        <f>SUM(T848:T867)</f>
        <v>0</v>
      </c>
      <c r="AR847" s="43" t="s">
        <v>29</v>
      </c>
      <c r="AT847" s="49" t="s">
        <v>23</v>
      </c>
      <c r="AU847" s="49" t="s">
        <v>28</v>
      </c>
      <c r="AY847" s="43" t="s">
        <v>76</v>
      </c>
      <c r="BK847" s="50">
        <f>SUM(BK848:BK867)</f>
        <v>0</v>
      </c>
    </row>
    <row r="848" spans="1:65" s="1" customFormat="1" ht="16.5" customHeight="1">
      <c r="A848" s="96"/>
      <c r="B848" s="100"/>
      <c r="C848" s="173" t="s">
        <v>1299</v>
      </c>
      <c r="D848" s="173" t="s">
        <v>78</v>
      </c>
      <c r="E848" s="174" t="s">
        <v>1300</v>
      </c>
      <c r="F848" s="175" t="s">
        <v>1301</v>
      </c>
      <c r="G848" s="176" t="s">
        <v>81</v>
      </c>
      <c r="H848" s="177">
        <v>111.107</v>
      </c>
      <c r="I848" s="52"/>
      <c r="J848" s="178">
        <f>ROUND(I848*H848,2)</f>
        <v>0</v>
      </c>
      <c r="K848" s="51" t="s">
        <v>82</v>
      </c>
      <c r="L848" s="14"/>
      <c r="M848" s="53" t="s">
        <v>0</v>
      </c>
      <c r="N848" s="54" t="s">
        <v>15</v>
      </c>
      <c r="O848" s="18"/>
      <c r="P848" s="55">
        <f>O848*H848</f>
        <v>0</v>
      </c>
      <c r="Q848" s="55">
        <v>0.00022</v>
      </c>
      <c r="R848" s="55">
        <f>Q848*H848</f>
        <v>0.02444354</v>
      </c>
      <c r="S848" s="55">
        <v>0</v>
      </c>
      <c r="T848" s="56">
        <f>S848*H848</f>
        <v>0</v>
      </c>
      <c r="AR848" s="13" t="s">
        <v>189</v>
      </c>
      <c r="AT848" s="13" t="s">
        <v>78</v>
      </c>
      <c r="AU848" s="13" t="s">
        <v>29</v>
      </c>
      <c r="AY848" s="13" t="s">
        <v>76</v>
      </c>
      <c r="BE848" s="57">
        <f>IF(N848="základní",J848,0)</f>
        <v>0</v>
      </c>
      <c r="BF848" s="57">
        <f>IF(N848="snížená",J848,0)</f>
        <v>0</v>
      </c>
      <c r="BG848" s="57">
        <f>IF(N848="zákl. přenesená",J848,0)</f>
        <v>0</v>
      </c>
      <c r="BH848" s="57">
        <f>IF(N848="sníž. přenesená",J848,0)</f>
        <v>0</v>
      </c>
      <c r="BI848" s="57">
        <f>IF(N848="nulová",J848,0)</f>
        <v>0</v>
      </c>
      <c r="BJ848" s="13" t="s">
        <v>28</v>
      </c>
      <c r="BK848" s="57">
        <f>ROUND(I848*H848,2)</f>
        <v>0</v>
      </c>
      <c r="BL848" s="13" t="s">
        <v>189</v>
      </c>
      <c r="BM848" s="13" t="s">
        <v>1302</v>
      </c>
    </row>
    <row r="849" spans="1:47" s="1" customFormat="1" ht="19.5">
      <c r="A849" s="96"/>
      <c r="B849" s="100"/>
      <c r="C849" s="96"/>
      <c r="D849" s="179" t="s">
        <v>85</v>
      </c>
      <c r="E849" s="96"/>
      <c r="F849" s="180" t="s">
        <v>1303</v>
      </c>
      <c r="G849" s="96"/>
      <c r="H849" s="96"/>
      <c r="I849" s="26"/>
      <c r="J849" s="96"/>
      <c r="L849" s="14"/>
      <c r="M849" s="58"/>
      <c r="N849" s="18"/>
      <c r="O849" s="18"/>
      <c r="P849" s="18"/>
      <c r="Q849" s="18"/>
      <c r="R849" s="18"/>
      <c r="S849" s="18"/>
      <c r="T849" s="19"/>
      <c r="AT849" s="13" t="s">
        <v>85</v>
      </c>
      <c r="AU849" s="13" t="s">
        <v>29</v>
      </c>
    </row>
    <row r="850" spans="1:51" s="10" customFormat="1" ht="12">
      <c r="A850" s="181"/>
      <c r="B850" s="182"/>
      <c r="C850" s="181"/>
      <c r="D850" s="179" t="s">
        <v>87</v>
      </c>
      <c r="E850" s="183" t="s">
        <v>0</v>
      </c>
      <c r="F850" s="184" t="s">
        <v>1304</v>
      </c>
      <c r="G850" s="181"/>
      <c r="H850" s="185">
        <v>12.3</v>
      </c>
      <c r="I850" s="61"/>
      <c r="J850" s="181"/>
      <c r="L850" s="59"/>
      <c r="M850" s="62"/>
      <c r="N850" s="63"/>
      <c r="O850" s="63"/>
      <c r="P850" s="63"/>
      <c r="Q850" s="63"/>
      <c r="R850" s="63"/>
      <c r="S850" s="63"/>
      <c r="T850" s="64"/>
      <c r="AT850" s="60" t="s">
        <v>87</v>
      </c>
      <c r="AU850" s="60" t="s">
        <v>29</v>
      </c>
      <c r="AV850" s="10" t="s">
        <v>29</v>
      </c>
      <c r="AW850" s="10" t="s">
        <v>12</v>
      </c>
      <c r="AX850" s="10" t="s">
        <v>24</v>
      </c>
      <c r="AY850" s="60" t="s">
        <v>76</v>
      </c>
    </row>
    <row r="851" spans="1:51" s="10" customFormat="1" ht="12">
      <c r="A851" s="181"/>
      <c r="B851" s="182"/>
      <c r="C851" s="181"/>
      <c r="D851" s="179" t="s">
        <v>87</v>
      </c>
      <c r="E851" s="183" t="s">
        <v>0</v>
      </c>
      <c r="F851" s="184" t="s">
        <v>1305</v>
      </c>
      <c r="G851" s="181"/>
      <c r="H851" s="185">
        <v>19.584</v>
      </c>
      <c r="I851" s="61"/>
      <c r="J851" s="181"/>
      <c r="L851" s="59"/>
      <c r="M851" s="62"/>
      <c r="N851" s="63"/>
      <c r="O851" s="63"/>
      <c r="P851" s="63"/>
      <c r="Q851" s="63"/>
      <c r="R851" s="63"/>
      <c r="S851" s="63"/>
      <c r="T851" s="64"/>
      <c r="AT851" s="60" t="s">
        <v>87</v>
      </c>
      <c r="AU851" s="60" t="s">
        <v>29</v>
      </c>
      <c r="AV851" s="10" t="s">
        <v>29</v>
      </c>
      <c r="AW851" s="10" t="s">
        <v>12</v>
      </c>
      <c r="AX851" s="10" t="s">
        <v>24</v>
      </c>
      <c r="AY851" s="60" t="s">
        <v>76</v>
      </c>
    </row>
    <row r="852" spans="1:51" s="10" customFormat="1" ht="12">
      <c r="A852" s="181"/>
      <c r="B852" s="182"/>
      <c r="C852" s="181"/>
      <c r="D852" s="179" t="s">
        <v>87</v>
      </c>
      <c r="E852" s="183" t="s">
        <v>0</v>
      </c>
      <c r="F852" s="184" t="s">
        <v>1306</v>
      </c>
      <c r="G852" s="181"/>
      <c r="H852" s="185">
        <v>12.6</v>
      </c>
      <c r="I852" s="61"/>
      <c r="J852" s="181"/>
      <c r="L852" s="59"/>
      <c r="M852" s="62"/>
      <c r="N852" s="63"/>
      <c r="O852" s="63"/>
      <c r="P852" s="63"/>
      <c r="Q852" s="63"/>
      <c r="R852" s="63"/>
      <c r="S852" s="63"/>
      <c r="T852" s="64"/>
      <c r="AT852" s="60" t="s">
        <v>87</v>
      </c>
      <c r="AU852" s="60" t="s">
        <v>29</v>
      </c>
      <c r="AV852" s="10" t="s">
        <v>29</v>
      </c>
      <c r="AW852" s="10" t="s">
        <v>12</v>
      </c>
      <c r="AX852" s="10" t="s">
        <v>24</v>
      </c>
      <c r="AY852" s="60" t="s">
        <v>76</v>
      </c>
    </row>
    <row r="853" spans="1:51" s="10" customFormat="1" ht="12">
      <c r="A853" s="181"/>
      <c r="B853" s="182"/>
      <c r="C853" s="181"/>
      <c r="D853" s="179" t="s">
        <v>87</v>
      </c>
      <c r="E853" s="183" t="s">
        <v>0</v>
      </c>
      <c r="F853" s="184" t="s">
        <v>1307</v>
      </c>
      <c r="G853" s="181"/>
      <c r="H853" s="185">
        <v>5.304</v>
      </c>
      <c r="I853" s="61"/>
      <c r="J853" s="181"/>
      <c r="L853" s="59"/>
      <c r="M853" s="62"/>
      <c r="N853" s="63"/>
      <c r="O853" s="63"/>
      <c r="P853" s="63"/>
      <c r="Q853" s="63"/>
      <c r="R853" s="63"/>
      <c r="S853" s="63"/>
      <c r="T853" s="64"/>
      <c r="AT853" s="60" t="s">
        <v>87</v>
      </c>
      <c r="AU853" s="60" t="s">
        <v>29</v>
      </c>
      <c r="AV853" s="10" t="s">
        <v>29</v>
      </c>
      <c r="AW853" s="10" t="s">
        <v>12</v>
      </c>
      <c r="AX853" s="10" t="s">
        <v>24</v>
      </c>
      <c r="AY853" s="60" t="s">
        <v>76</v>
      </c>
    </row>
    <row r="854" spans="1:51" s="10" customFormat="1" ht="12">
      <c r="A854" s="181"/>
      <c r="B854" s="182"/>
      <c r="C854" s="181"/>
      <c r="D854" s="179" t="s">
        <v>87</v>
      </c>
      <c r="E854" s="183" t="s">
        <v>0</v>
      </c>
      <c r="F854" s="184" t="s">
        <v>1308</v>
      </c>
      <c r="G854" s="181"/>
      <c r="H854" s="185">
        <v>3.006</v>
      </c>
      <c r="I854" s="61"/>
      <c r="J854" s="181"/>
      <c r="L854" s="59"/>
      <c r="M854" s="62"/>
      <c r="N854" s="63"/>
      <c r="O854" s="63"/>
      <c r="P854" s="63"/>
      <c r="Q854" s="63"/>
      <c r="R854" s="63"/>
      <c r="S854" s="63"/>
      <c r="T854" s="64"/>
      <c r="AT854" s="60" t="s">
        <v>87</v>
      </c>
      <c r="AU854" s="60" t="s">
        <v>29</v>
      </c>
      <c r="AV854" s="10" t="s">
        <v>29</v>
      </c>
      <c r="AW854" s="10" t="s">
        <v>12</v>
      </c>
      <c r="AX854" s="10" t="s">
        <v>24</v>
      </c>
      <c r="AY854" s="60" t="s">
        <v>76</v>
      </c>
    </row>
    <row r="855" spans="1:51" s="10" customFormat="1" ht="12">
      <c r="A855" s="181"/>
      <c r="B855" s="182"/>
      <c r="C855" s="181"/>
      <c r="D855" s="179" t="s">
        <v>87</v>
      </c>
      <c r="E855" s="183" t="s">
        <v>0</v>
      </c>
      <c r="F855" s="184" t="s">
        <v>1309</v>
      </c>
      <c r="G855" s="181"/>
      <c r="H855" s="185">
        <v>5.435</v>
      </c>
      <c r="I855" s="61"/>
      <c r="J855" s="181"/>
      <c r="L855" s="59"/>
      <c r="M855" s="62"/>
      <c r="N855" s="63"/>
      <c r="O855" s="63"/>
      <c r="P855" s="63"/>
      <c r="Q855" s="63"/>
      <c r="R855" s="63"/>
      <c r="S855" s="63"/>
      <c r="T855" s="64"/>
      <c r="AT855" s="60" t="s">
        <v>87</v>
      </c>
      <c r="AU855" s="60" t="s">
        <v>29</v>
      </c>
      <c r="AV855" s="10" t="s">
        <v>29</v>
      </c>
      <c r="AW855" s="10" t="s">
        <v>12</v>
      </c>
      <c r="AX855" s="10" t="s">
        <v>24</v>
      </c>
      <c r="AY855" s="60" t="s">
        <v>76</v>
      </c>
    </row>
    <row r="856" spans="1:51" s="10" customFormat="1" ht="12">
      <c r="A856" s="181"/>
      <c r="B856" s="182"/>
      <c r="C856" s="181"/>
      <c r="D856" s="179" t="s">
        <v>87</v>
      </c>
      <c r="E856" s="183" t="s">
        <v>0</v>
      </c>
      <c r="F856" s="184" t="s">
        <v>1310</v>
      </c>
      <c r="G856" s="181"/>
      <c r="H856" s="185">
        <v>3.332</v>
      </c>
      <c r="I856" s="61"/>
      <c r="J856" s="181"/>
      <c r="L856" s="59"/>
      <c r="M856" s="62"/>
      <c r="N856" s="63"/>
      <c r="O856" s="63"/>
      <c r="P856" s="63"/>
      <c r="Q856" s="63"/>
      <c r="R856" s="63"/>
      <c r="S856" s="63"/>
      <c r="T856" s="64"/>
      <c r="AT856" s="60" t="s">
        <v>87</v>
      </c>
      <c r="AU856" s="60" t="s">
        <v>29</v>
      </c>
      <c r="AV856" s="10" t="s">
        <v>29</v>
      </c>
      <c r="AW856" s="10" t="s">
        <v>12</v>
      </c>
      <c r="AX856" s="10" t="s">
        <v>24</v>
      </c>
      <c r="AY856" s="60" t="s">
        <v>76</v>
      </c>
    </row>
    <row r="857" spans="1:51" s="10" customFormat="1" ht="12">
      <c r="A857" s="181"/>
      <c r="B857" s="182"/>
      <c r="C857" s="181"/>
      <c r="D857" s="179" t="s">
        <v>87</v>
      </c>
      <c r="E857" s="183" t="s">
        <v>0</v>
      </c>
      <c r="F857" s="184" t="s">
        <v>1311</v>
      </c>
      <c r="G857" s="181"/>
      <c r="H857" s="185">
        <v>3.61</v>
      </c>
      <c r="I857" s="61"/>
      <c r="J857" s="181"/>
      <c r="L857" s="59"/>
      <c r="M857" s="62"/>
      <c r="N857" s="63"/>
      <c r="O857" s="63"/>
      <c r="P857" s="63"/>
      <c r="Q857" s="63"/>
      <c r="R857" s="63"/>
      <c r="S857" s="63"/>
      <c r="T857" s="64"/>
      <c r="AT857" s="60" t="s">
        <v>87</v>
      </c>
      <c r="AU857" s="60" t="s">
        <v>29</v>
      </c>
      <c r="AV857" s="10" t="s">
        <v>29</v>
      </c>
      <c r="AW857" s="10" t="s">
        <v>12</v>
      </c>
      <c r="AX857" s="10" t="s">
        <v>24</v>
      </c>
      <c r="AY857" s="60" t="s">
        <v>76</v>
      </c>
    </row>
    <row r="858" spans="1:51" s="10" customFormat="1" ht="12">
      <c r="A858" s="181"/>
      <c r="B858" s="182"/>
      <c r="C858" s="181"/>
      <c r="D858" s="179" t="s">
        <v>87</v>
      </c>
      <c r="E858" s="183" t="s">
        <v>0</v>
      </c>
      <c r="F858" s="184" t="s">
        <v>1312</v>
      </c>
      <c r="G858" s="181"/>
      <c r="H858" s="185">
        <v>10.032</v>
      </c>
      <c r="I858" s="61"/>
      <c r="J858" s="181"/>
      <c r="L858" s="59"/>
      <c r="M858" s="62"/>
      <c r="N858" s="63"/>
      <c r="O858" s="63"/>
      <c r="P858" s="63"/>
      <c r="Q858" s="63"/>
      <c r="R858" s="63"/>
      <c r="S858" s="63"/>
      <c r="T858" s="64"/>
      <c r="AT858" s="60" t="s">
        <v>87</v>
      </c>
      <c r="AU858" s="60" t="s">
        <v>29</v>
      </c>
      <c r="AV858" s="10" t="s">
        <v>29</v>
      </c>
      <c r="AW858" s="10" t="s">
        <v>12</v>
      </c>
      <c r="AX858" s="10" t="s">
        <v>24</v>
      </c>
      <c r="AY858" s="60" t="s">
        <v>76</v>
      </c>
    </row>
    <row r="859" spans="1:51" s="10" customFormat="1" ht="12">
      <c r="A859" s="181"/>
      <c r="B859" s="182"/>
      <c r="C859" s="181"/>
      <c r="D859" s="179" t="s">
        <v>87</v>
      </c>
      <c r="E859" s="183" t="s">
        <v>0</v>
      </c>
      <c r="F859" s="184" t="s">
        <v>1313</v>
      </c>
      <c r="G859" s="181"/>
      <c r="H859" s="185">
        <v>9.024</v>
      </c>
      <c r="I859" s="61"/>
      <c r="J859" s="181"/>
      <c r="L859" s="59"/>
      <c r="M859" s="62"/>
      <c r="N859" s="63"/>
      <c r="O859" s="63"/>
      <c r="P859" s="63"/>
      <c r="Q859" s="63"/>
      <c r="R859" s="63"/>
      <c r="S859" s="63"/>
      <c r="T859" s="64"/>
      <c r="AT859" s="60" t="s">
        <v>87</v>
      </c>
      <c r="AU859" s="60" t="s">
        <v>29</v>
      </c>
      <c r="AV859" s="10" t="s">
        <v>29</v>
      </c>
      <c r="AW859" s="10" t="s">
        <v>12</v>
      </c>
      <c r="AX859" s="10" t="s">
        <v>24</v>
      </c>
      <c r="AY859" s="60" t="s">
        <v>76</v>
      </c>
    </row>
    <row r="860" spans="1:51" s="10" customFormat="1" ht="12">
      <c r="A860" s="181"/>
      <c r="B860" s="182"/>
      <c r="C860" s="181"/>
      <c r="D860" s="179" t="s">
        <v>87</v>
      </c>
      <c r="E860" s="183" t="s">
        <v>0</v>
      </c>
      <c r="F860" s="184" t="s">
        <v>1314</v>
      </c>
      <c r="G860" s="181"/>
      <c r="H860" s="185">
        <v>26.88</v>
      </c>
      <c r="I860" s="61"/>
      <c r="J860" s="181"/>
      <c r="L860" s="59"/>
      <c r="M860" s="62"/>
      <c r="N860" s="63"/>
      <c r="O860" s="63"/>
      <c r="P860" s="63"/>
      <c r="Q860" s="63"/>
      <c r="R860" s="63"/>
      <c r="S860" s="63"/>
      <c r="T860" s="64"/>
      <c r="AT860" s="60" t="s">
        <v>87</v>
      </c>
      <c r="AU860" s="60" t="s">
        <v>29</v>
      </c>
      <c r="AV860" s="10" t="s">
        <v>29</v>
      </c>
      <c r="AW860" s="10" t="s">
        <v>12</v>
      </c>
      <c r="AX860" s="10" t="s">
        <v>24</v>
      </c>
      <c r="AY860" s="60" t="s">
        <v>76</v>
      </c>
    </row>
    <row r="861" spans="1:51" s="11" customFormat="1" ht="12">
      <c r="A861" s="186"/>
      <c r="B861" s="187"/>
      <c r="C861" s="186"/>
      <c r="D861" s="179" t="s">
        <v>87</v>
      </c>
      <c r="E861" s="188" t="s">
        <v>0</v>
      </c>
      <c r="F861" s="189" t="s">
        <v>99</v>
      </c>
      <c r="G861" s="186"/>
      <c r="H861" s="190">
        <v>111.107</v>
      </c>
      <c r="I861" s="67"/>
      <c r="J861" s="186"/>
      <c r="L861" s="65"/>
      <c r="M861" s="68"/>
      <c r="N861" s="69"/>
      <c r="O861" s="69"/>
      <c r="P861" s="69"/>
      <c r="Q861" s="69"/>
      <c r="R861" s="69"/>
      <c r="S861" s="69"/>
      <c r="T861" s="70"/>
      <c r="AT861" s="66" t="s">
        <v>87</v>
      </c>
      <c r="AU861" s="66" t="s">
        <v>29</v>
      </c>
      <c r="AV861" s="11" t="s">
        <v>83</v>
      </c>
      <c r="AW861" s="11" t="s">
        <v>12</v>
      </c>
      <c r="AX861" s="11" t="s">
        <v>28</v>
      </c>
      <c r="AY861" s="66" t="s">
        <v>76</v>
      </c>
    </row>
    <row r="862" spans="1:65" s="1" customFormat="1" ht="16.5" customHeight="1">
      <c r="A862" s="96"/>
      <c r="B862" s="100"/>
      <c r="C862" s="173" t="s">
        <v>1315</v>
      </c>
      <c r="D862" s="173" t="s">
        <v>78</v>
      </c>
      <c r="E862" s="174" t="s">
        <v>1316</v>
      </c>
      <c r="F862" s="175" t="s">
        <v>1317</v>
      </c>
      <c r="G862" s="176" t="s">
        <v>81</v>
      </c>
      <c r="H862" s="177">
        <v>50.505</v>
      </c>
      <c r="I862" s="52"/>
      <c r="J862" s="178">
        <f>ROUND(I862*H862,2)</f>
        <v>0</v>
      </c>
      <c r="K862" s="51" t="s">
        <v>82</v>
      </c>
      <c r="L862" s="14"/>
      <c r="M862" s="53" t="s">
        <v>0</v>
      </c>
      <c r="N862" s="54" t="s">
        <v>15</v>
      </c>
      <c r="O862" s="18"/>
      <c r="P862" s="55">
        <f>O862*H862</f>
        <v>0</v>
      </c>
      <c r="Q862" s="55">
        <v>0.00034</v>
      </c>
      <c r="R862" s="55">
        <f>Q862*H862</f>
        <v>0.0171717</v>
      </c>
      <c r="S862" s="55">
        <v>0</v>
      </c>
      <c r="T862" s="56">
        <f>S862*H862</f>
        <v>0</v>
      </c>
      <c r="AR862" s="13" t="s">
        <v>189</v>
      </c>
      <c r="AT862" s="13" t="s">
        <v>78</v>
      </c>
      <c r="AU862" s="13" t="s">
        <v>29</v>
      </c>
      <c r="AY862" s="13" t="s">
        <v>76</v>
      </c>
      <c r="BE862" s="57">
        <f>IF(N862="základní",J862,0)</f>
        <v>0</v>
      </c>
      <c r="BF862" s="57">
        <f>IF(N862="snížená",J862,0)</f>
        <v>0</v>
      </c>
      <c r="BG862" s="57">
        <f>IF(N862="zákl. přenesená",J862,0)</f>
        <v>0</v>
      </c>
      <c r="BH862" s="57">
        <f>IF(N862="sníž. přenesená",J862,0)</f>
        <v>0</v>
      </c>
      <c r="BI862" s="57">
        <f>IF(N862="nulová",J862,0)</f>
        <v>0</v>
      </c>
      <c r="BJ862" s="13" t="s">
        <v>28</v>
      </c>
      <c r="BK862" s="57">
        <f>ROUND(I862*H862,2)</f>
        <v>0</v>
      </c>
      <c r="BL862" s="13" t="s">
        <v>189</v>
      </c>
      <c r="BM862" s="13" t="s">
        <v>1318</v>
      </c>
    </row>
    <row r="863" spans="1:47" s="1" customFormat="1" ht="12">
      <c r="A863" s="96"/>
      <c r="B863" s="100"/>
      <c r="C863" s="96"/>
      <c r="D863" s="179" t="s">
        <v>85</v>
      </c>
      <c r="E863" s="96"/>
      <c r="F863" s="180" t="s">
        <v>1319</v>
      </c>
      <c r="G863" s="96"/>
      <c r="H863" s="96"/>
      <c r="I863" s="26"/>
      <c r="J863" s="96"/>
      <c r="L863" s="14"/>
      <c r="M863" s="58"/>
      <c r="N863" s="18"/>
      <c r="O863" s="18"/>
      <c r="P863" s="18"/>
      <c r="Q863" s="18"/>
      <c r="R863" s="18"/>
      <c r="S863" s="18"/>
      <c r="T863" s="19"/>
      <c r="AT863" s="13" t="s">
        <v>85</v>
      </c>
      <c r="AU863" s="13" t="s">
        <v>29</v>
      </c>
    </row>
    <row r="864" spans="1:51" s="10" customFormat="1" ht="12">
      <c r="A864" s="181"/>
      <c r="B864" s="182"/>
      <c r="C864" s="181"/>
      <c r="D864" s="179" t="s">
        <v>87</v>
      </c>
      <c r="E864" s="183" t="s">
        <v>0</v>
      </c>
      <c r="F864" s="184" t="s">
        <v>1320</v>
      </c>
      <c r="G864" s="181"/>
      <c r="H864" s="185">
        <v>43.6</v>
      </c>
      <c r="I864" s="61"/>
      <c r="J864" s="181"/>
      <c r="L864" s="59"/>
      <c r="M864" s="62"/>
      <c r="N864" s="63"/>
      <c r="O864" s="63"/>
      <c r="P864" s="63"/>
      <c r="Q864" s="63"/>
      <c r="R864" s="63"/>
      <c r="S864" s="63"/>
      <c r="T864" s="64"/>
      <c r="AT864" s="60" t="s">
        <v>87</v>
      </c>
      <c r="AU864" s="60" t="s">
        <v>29</v>
      </c>
      <c r="AV864" s="10" t="s">
        <v>29</v>
      </c>
      <c r="AW864" s="10" t="s">
        <v>12</v>
      </c>
      <c r="AX864" s="10" t="s">
        <v>24</v>
      </c>
      <c r="AY864" s="60" t="s">
        <v>76</v>
      </c>
    </row>
    <row r="865" spans="1:51" s="10" customFormat="1" ht="12">
      <c r="A865" s="181"/>
      <c r="B865" s="182"/>
      <c r="C865" s="181"/>
      <c r="D865" s="179" t="s">
        <v>87</v>
      </c>
      <c r="E865" s="183" t="s">
        <v>0</v>
      </c>
      <c r="F865" s="184" t="s">
        <v>1321</v>
      </c>
      <c r="G865" s="181"/>
      <c r="H865" s="185">
        <v>1.805</v>
      </c>
      <c r="I865" s="61"/>
      <c r="J865" s="181"/>
      <c r="L865" s="59"/>
      <c r="M865" s="62"/>
      <c r="N865" s="63"/>
      <c r="O865" s="63"/>
      <c r="P865" s="63"/>
      <c r="Q865" s="63"/>
      <c r="R865" s="63"/>
      <c r="S865" s="63"/>
      <c r="T865" s="64"/>
      <c r="AT865" s="60" t="s">
        <v>87</v>
      </c>
      <c r="AU865" s="60" t="s">
        <v>29</v>
      </c>
      <c r="AV865" s="10" t="s">
        <v>29</v>
      </c>
      <c r="AW865" s="10" t="s">
        <v>12</v>
      </c>
      <c r="AX865" s="10" t="s">
        <v>24</v>
      </c>
      <c r="AY865" s="60" t="s">
        <v>76</v>
      </c>
    </row>
    <row r="866" spans="1:51" s="10" customFormat="1" ht="12">
      <c r="A866" s="181"/>
      <c r="B866" s="182"/>
      <c r="C866" s="181"/>
      <c r="D866" s="179" t="s">
        <v>87</v>
      </c>
      <c r="E866" s="183" t="s">
        <v>0</v>
      </c>
      <c r="F866" s="184" t="s">
        <v>1322</v>
      </c>
      <c r="G866" s="181"/>
      <c r="H866" s="185">
        <v>5.1</v>
      </c>
      <c r="I866" s="61"/>
      <c r="J866" s="181"/>
      <c r="L866" s="59"/>
      <c r="M866" s="62"/>
      <c r="N866" s="63"/>
      <c r="O866" s="63"/>
      <c r="P866" s="63"/>
      <c r="Q866" s="63"/>
      <c r="R866" s="63"/>
      <c r="S866" s="63"/>
      <c r="T866" s="64"/>
      <c r="AT866" s="60" t="s">
        <v>87</v>
      </c>
      <c r="AU866" s="60" t="s">
        <v>29</v>
      </c>
      <c r="AV866" s="10" t="s">
        <v>29</v>
      </c>
      <c r="AW866" s="10" t="s">
        <v>12</v>
      </c>
      <c r="AX866" s="10" t="s">
        <v>24</v>
      </c>
      <c r="AY866" s="60" t="s">
        <v>76</v>
      </c>
    </row>
    <row r="867" spans="1:51" s="11" customFormat="1" ht="12">
      <c r="A867" s="186"/>
      <c r="B867" s="187"/>
      <c r="C867" s="186"/>
      <c r="D867" s="179" t="s">
        <v>87</v>
      </c>
      <c r="E867" s="188" t="s">
        <v>0</v>
      </c>
      <c r="F867" s="189" t="s">
        <v>99</v>
      </c>
      <c r="G867" s="186"/>
      <c r="H867" s="190">
        <v>50.505</v>
      </c>
      <c r="I867" s="67"/>
      <c r="J867" s="186"/>
      <c r="L867" s="65"/>
      <c r="M867" s="68"/>
      <c r="N867" s="69"/>
      <c r="O867" s="69"/>
      <c r="P867" s="69"/>
      <c r="Q867" s="69"/>
      <c r="R867" s="69"/>
      <c r="S867" s="69"/>
      <c r="T867" s="70"/>
      <c r="AT867" s="66" t="s">
        <v>87</v>
      </c>
      <c r="AU867" s="66" t="s">
        <v>29</v>
      </c>
      <c r="AV867" s="11" t="s">
        <v>83</v>
      </c>
      <c r="AW867" s="11" t="s">
        <v>12</v>
      </c>
      <c r="AX867" s="11" t="s">
        <v>28</v>
      </c>
      <c r="AY867" s="66" t="s">
        <v>76</v>
      </c>
    </row>
    <row r="868" spans="1:63" s="9" customFormat="1" ht="22.9" customHeight="1">
      <c r="A868" s="166"/>
      <c r="B868" s="167"/>
      <c r="C868" s="166"/>
      <c r="D868" s="168" t="s">
        <v>23</v>
      </c>
      <c r="E868" s="171" t="s">
        <v>1323</v>
      </c>
      <c r="F868" s="171" t="s">
        <v>1324</v>
      </c>
      <c r="G868" s="166"/>
      <c r="H868" s="166"/>
      <c r="I868" s="44"/>
      <c r="J868" s="172">
        <f>BK868</f>
        <v>0</v>
      </c>
      <c r="L868" s="42"/>
      <c r="M868" s="45"/>
      <c r="N868" s="46"/>
      <c r="O868" s="46"/>
      <c r="P868" s="47">
        <f>SUM(P869:P873)</f>
        <v>0</v>
      </c>
      <c r="Q868" s="46"/>
      <c r="R868" s="47">
        <f>SUM(R869:R873)</f>
        <v>0.0078155</v>
      </c>
      <c r="S868" s="46"/>
      <c r="T868" s="48">
        <f>SUM(T869:T873)</f>
        <v>0</v>
      </c>
      <c r="AR868" s="43" t="s">
        <v>29</v>
      </c>
      <c r="AT868" s="49" t="s">
        <v>23</v>
      </c>
      <c r="AU868" s="49" t="s">
        <v>28</v>
      </c>
      <c r="AY868" s="43" t="s">
        <v>76</v>
      </c>
      <c r="BK868" s="50">
        <f>SUM(BK869:BK873)</f>
        <v>0</v>
      </c>
    </row>
    <row r="869" spans="1:65" s="1" customFormat="1" ht="16.5" customHeight="1">
      <c r="A869" s="96"/>
      <c r="B869" s="100"/>
      <c r="C869" s="173" t="s">
        <v>1325</v>
      </c>
      <c r="D869" s="173" t="s">
        <v>78</v>
      </c>
      <c r="E869" s="174" t="s">
        <v>1326</v>
      </c>
      <c r="F869" s="175" t="s">
        <v>1327</v>
      </c>
      <c r="G869" s="176" t="s">
        <v>81</v>
      </c>
      <c r="H869" s="177">
        <v>15.95</v>
      </c>
      <c r="I869" s="52"/>
      <c r="J869" s="178">
        <f>ROUND(I869*H869,2)</f>
        <v>0</v>
      </c>
      <c r="K869" s="51" t="s">
        <v>82</v>
      </c>
      <c r="L869" s="14"/>
      <c r="M869" s="53" t="s">
        <v>0</v>
      </c>
      <c r="N869" s="54" t="s">
        <v>15</v>
      </c>
      <c r="O869" s="18"/>
      <c r="P869" s="55">
        <f>O869*H869</f>
        <v>0</v>
      </c>
      <c r="Q869" s="55">
        <v>0.0002</v>
      </c>
      <c r="R869" s="55">
        <f>Q869*H869</f>
        <v>0.00319</v>
      </c>
      <c r="S869" s="55">
        <v>0</v>
      </c>
      <c r="T869" s="56">
        <f>S869*H869</f>
        <v>0</v>
      </c>
      <c r="AR869" s="13" t="s">
        <v>189</v>
      </c>
      <c r="AT869" s="13" t="s">
        <v>78</v>
      </c>
      <c r="AU869" s="13" t="s">
        <v>29</v>
      </c>
      <c r="AY869" s="13" t="s">
        <v>76</v>
      </c>
      <c r="BE869" s="57">
        <f>IF(N869="základní",J869,0)</f>
        <v>0</v>
      </c>
      <c r="BF869" s="57">
        <f>IF(N869="snížená",J869,0)</f>
        <v>0</v>
      </c>
      <c r="BG869" s="57">
        <f>IF(N869="zákl. přenesená",J869,0)</f>
        <v>0</v>
      </c>
      <c r="BH869" s="57">
        <f>IF(N869="sníž. přenesená",J869,0)</f>
        <v>0</v>
      </c>
      <c r="BI869" s="57">
        <f>IF(N869="nulová",J869,0)</f>
        <v>0</v>
      </c>
      <c r="BJ869" s="13" t="s">
        <v>28</v>
      </c>
      <c r="BK869" s="57">
        <f>ROUND(I869*H869,2)</f>
        <v>0</v>
      </c>
      <c r="BL869" s="13" t="s">
        <v>189</v>
      </c>
      <c r="BM869" s="13" t="s">
        <v>1328</v>
      </c>
    </row>
    <row r="870" spans="1:47" s="1" customFormat="1" ht="12">
      <c r="A870" s="96"/>
      <c r="B870" s="100"/>
      <c r="C870" s="96"/>
      <c r="D870" s="179" t="s">
        <v>85</v>
      </c>
      <c r="E870" s="96"/>
      <c r="F870" s="180" t="s">
        <v>1329</v>
      </c>
      <c r="G870" s="96"/>
      <c r="H870" s="96"/>
      <c r="I870" s="26"/>
      <c r="J870" s="96"/>
      <c r="L870" s="14"/>
      <c r="M870" s="58"/>
      <c r="N870" s="18"/>
      <c r="O870" s="18"/>
      <c r="P870" s="18"/>
      <c r="Q870" s="18"/>
      <c r="R870" s="18"/>
      <c r="S870" s="18"/>
      <c r="T870" s="19"/>
      <c r="AT870" s="13" t="s">
        <v>85</v>
      </c>
      <c r="AU870" s="13" t="s">
        <v>29</v>
      </c>
    </row>
    <row r="871" spans="1:51" s="10" customFormat="1" ht="12">
      <c r="A871" s="181"/>
      <c r="B871" s="182"/>
      <c r="C871" s="181"/>
      <c r="D871" s="179" t="s">
        <v>87</v>
      </c>
      <c r="E871" s="183" t="s">
        <v>0</v>
      </c>
      <c r="F871" s="184" t="s">
        <v>1330</v>
      </c>
      <c r="G871" s="181"/>
      <c r="H871" s="185">
        <v>15.95</v>
      </c>
      <c r="I871" s="61"/>
      <c r="J871" s="181"/>
      <c r="L871" s="59"/>
      <c r="M871" s="62"/>
      <c r="N871" s="63"/>
      <c r="O871" s="63"/>
      <c r="P871" s="63"/>
      <c r="Q871" s="63"/>
      <c r="R871" s="63"/>
      <c r="S871" s="63"/>
      <c r="T871" s="64"/>
      <c r="AT871" s="60" t="s">
        <v>87</v>
      </c>
      <c r="AU871" s="60" t="s">
        <v>29</v>
      </c>
      <c r="AV871" s="10" t="s">
        <v>29</v>
      </c>
      <c r="AW871" s="10" t="s">
        <v>12</v>
      </c>
      <c r="AX871" s="10" t="s">
        <v>28</v>
      </c>
      <c r="AY871" s="60" t="s">
        <v>76</v>
      </c>
    </row>
    <row r="872" spans="1:65" s="1" customFormat="1" ht="16.5" customHeight="1">
      <c r="A872" s="96"/>
      <c r="B872" s="100"/>
      <c r="C872" s="173" t="s">
        <v>1331</v>
      </c>
      <c r="D872" s="173" t="s">
        <v>78</v>
      </c>
      <c r="E872" s="174" t="s">
        <v>1332</v>
      </c>
      <c r="F872" s="175" t="s">
        <v>1333</v>
      </c>
      <c r="G872" s="176" t="s">
        <v>81</v>
      </c>
      <c r="H872" s="177">
        <v>15.95</v>
      </c>
      <c r="I872" s="52"/>
      <c r="J872" s="178">
        <f>ROUND(I872*H872,2)</f>
        <v>0</v>
      </c>
      <c r="K872" s="51" t="s">
        <v>82</v>
      </c>
      <c r="L872" s="14"/>
      <c r="M872" s="53" t="s">
        <v>0</v>
      </c>
      <c r="N872" s="54" t="s">
        <v>15</v>
      </c>
      <c r="O872" s="18"/>
      <c r="P872" s="55">
        <f>O872*H872</f>
        <v>0</v>
      </c>
      <c r="Q872" s="55">
        <v>0.00029</v>
      </c>
      <c r="R872" s="55">
        <f>Q872*H872</f>
        <v>0.004625499999999999</v>
      </c>
      <c r="S872" s="55">
        <v>0</v>
      </c>
      <c r="T872" s="56">
        <f>S872*H872</f>
        <v>0</v>
      </c>
      <c r="AR872" s="13" t="s">
        <v>189</v>
      </c>
      <c r="AT872" s="13" t="s">
        <v>78</v>
      </c>
      <c r="AU872" s="13" t="s">
        <v>29</v>
      </c>
      <c r="AY872" s="13" t="s">
        <v>76</v>
      </c>
      <c r="BE872" s="57">
        <f>IF(N872="základní",J872,0)</f>
        <v>0</v>
      </c>
      <c r="BF872" s="57">
        <f>IF(N872="snížená",J872,0)</f>
        <v>0</v>
      </c>
      <c r="BG872" s="57">
        <f>IF(N872="zákl. přenesená",J872,0)</f>
        <v>0</v>
      </c>
      <c r="BH872" s="57">
        <f>IF(N872="sníž. přenesená",J872,0)</f>
        <v>0</v>
      </c>
      <c r="BI872" s="57">
        <f>IF(N872="nulová",J872,0)</f>
        <v>0</v>
      </c>
      <c r="BJ872" s="13" t="s">
        <v>28</v>
      </c>
      <c r="BK872" s="57">
        <f>ROUND(I872*H872,2)</f>
        <v>0</v>
      </c>
      <c r="BL872" s="13" t="s">
        <v>189</v>
      </c>
      <c r="BM872" s="13" t="s">
        <v>1334</v>
      </c>
    </row>
    <row r="873" spans="1:47" s="1" customFormat="1" ht="12">
      <c r="A873" s="96"/>
      <c r="B873" s="100"/>
      <c r="C873" s="96"/>
      <c r="D873" s="179" t="s">
        <v>85</v>
      </c>
      <c r="E873" s="96"/>
      <c r="F873" s="180" t="s">
        <v>1335</v>
      </c>
      <c r="G873" s="96"/>
      <c r="H873" s="96"/>
      <c r="I873" s="26"/>
      <c r="J873" s="96"/>
      <c r="L873" s="14"/>
      <c r="M873" s="85"/>
      <c r="N873" s="86"/>
      <c r="O873" s="86"/>
      <c r="P873" s="86"/>
      <c r="Q873" s="86"/>
      <c r="R873" s="86"/>
      <c r="S873" s="86"/>
      <c r="T873" s="87"/>
      <c r="AT873" s="13" t="s">
        <v>85</v>
      </c>
      <c r="AU873" s="13" t="s">
        <v>29</v>
      </c>
    </row>
    <row r="874" spans="1:12" s="1" customFormat="1" ht="6.95" customHeight="1">
      <c r="A874" s="96"/>
      <c r="B874" s="136"/>
      <c r="C874" s="137"/>
      <c r="D874" s="137"/>
      <c r="E874" s="137"/>
      <c r="F874" s="137"/>
      <c r="G874" s="137"/>
      <c r="H874" s="137"/>
      <c r="I874" s="29"/>
      <c r="J874" s="137"/>
      <c r="K874" s="15"/>
      <c r="L874" s="14"/>
    </row>
    <row r="875" ht="12">
      <c r="I875" s="25"/>
    </row>
    <row r="876" spans="1:12" s="1" customFormat="1" ht="14.25" customHeight="1">
      <c r="A876" s="96"/>
      <c r="B876" s="97"/>
      <c r="C876" s="98"/>
      <c r="D876" s="98"/>
      <c r="E876" s="98"/>
      <c r="F876" s="98"/>
      <c r="G876" s="98"/>
      <c r="H876" s="98"/>
      <c r="I876" s="30"/>
      <c r="J876" s="98"/>
      <c r="K876" s="16"/>
      <c r="L876" s="14"/>
    </row>
    <row r="877" spans="1:12" s="1" customFormat="1" ht="24.95" customHeight="1">
      <c r="A877" s="96"/>
      <c r="B877" s="100"/>
      <c r="C877" s="101" t="s">
        <v>61</v>
      </c>
      <c r="D877" s="96"/>
      <c r="E877" s="96"/>
      <c r="F877" s="96"/>
      <c r="G877" s="96"/>
      <c r="H877" s="96"/>
      <c r="I877" s="26"/>
      <c r="J877" s="96"/>
      <c r="L877" s="14"/>
    </row>
    <row r="878" spans="1:12" s="1" customFormat="1" ht="6.95" customHeight="1">
      <c r="A878" s="96"/>
      <c r="B878" s="100"/>
      <c r="C878" s="96"/>
      <c r="D878" s="96"/>
      <c r="E878" s="96"/>
      <c r="F878" s="96"/>
      <c r="G878" s="96"/>
      <c r="H878" s="96"/>
      <c r="I878" s="26"/>
      <c r="J878" s="96"/>
      <c r="L878" s="14"/>
    </row>
    <row r="879" spans="1:12" s="89" customFormat="1" ht="12" customHeight="1">
      <c r="A879" s="96"/>
      <c r="B879" s="100"/>
      <c r="C879" s="103" t="s">
        <v>5</v>
      </c>
      <c r="D879" s="96"/>
      <c r="E879" s="96"/>
      <c r="F879" s="96"/>
      <c r="G879" s="96"/>
      <c r="H879" s="96"/>
      <c r="I879" s="26"/>
      <c r="J879" s="96"/>
      <c r="L879" s="14"/>
    </row>
    <row r="880" spans="1:12" s="89" customFormat="1" ht="16.5" customHeight="1">
      <c r="A880" s="96"/>
      <c r="B880" s="100"/>
      <c r="C880" s="96"/>
      <c r="D880" s="96"/>
      <c r="E880" s="139" t="str">
        <f>E6</f>
        <v>Dolní Slivno vodojem a ATS, rekonstrukce</v>
      </c>
      <c r="F880" s="140"/>
      <c r="G880" s="140"/>
      <c r="H880" s="140"/>
      <c r="I880" s="26"/>
      <c r="J880" s="96"/>
      <c r="L880" s="14"/>
    </row>
    <row r="881" spans="1:12" s="89" customFormat="1" ht="12" customHeight="1">
      <c r="A881" s="96"/>
      <c r="B881" s="100"/>
      <c r="C881" s="103" t="s">
        <v>42</v>
      </c>
      <c r="D881" s="96"/>
      <c r="E881" s="96"/>
      <c r="F881" s="96"/>
      <c r="G881" s="96"/>
      <c r="H881" s="96"/>
      <c r="I881" s="26"/>
      <c r="J881" s="96"/>
      <c r="L881" s="14"/>
    </row>
    <row r="882" spans="1:12" s="89" customFormat="1" ht="16.5" customHeight="1">
      <c r="A882" s="96"/>
      <c r="B882" s="100"/>
      <c r="C882" s="96"/>
      <c r="D882" s="96"/>
      <c r="E882" s="141" t="str">
        <f>F18</f>
        <v xml:space="preserve">Sanace </v>
      </c>
      <c r="F882" s="142"/>
      <c r="G882" s="142"/>
      <c r="H882" s="142"/>
      <c r="I882" s="26"/>
      <c r="J882" s="96"/>
      <c r="L882" s="14"/>
    </row>
    <row r="883" spans="1:12" s="89" customFormat="1" ht="12" customHeight="1">
      <c r="A883" s="96"/>
      <c r="B883" s="100"/>
      <c r="C883" s="96"/>
      <c r="D883" s="96"/>
      <c r="E883" s="96"/>
      <c r="F883" s="96"/>
      <c r="G883" s="96"/>
      <c r="H883" s="96"/>
      <c r="I883" s="26"/>
      <c r="J883" s="96"/>
      <c r="L883" s="14"/>
    </row>
    <row r="884" spans="1:12" s="89" customFormat="1" ht="16.5" customHeight="1">
      <c r="A884" s="96"/>
      <c r="B884" s="100"/>
      <c r="C884" s="103" t="s">
        <v>6</v>
      </c>
      <c r="D884" s="96"/>
      <c r="E884" s="96"/>
      <c r="F884" s="143"/>
      <c r="G884" s="96"/>
      <c r="H884" s="96"/>
      <c r="I884" s="27" t="s">
        <v>8</v>
      </c>
      <c r="J884" s="144"/>
      <c r="L884" s="14"/>
    </row>
    <row r="885" spans="1:12" s="89" customFormat="1" ht="6.95" customHeight="1">
      <c r="A885" s="96"/>
      <c r="B885" s="100"/>
      <c r="C885" s="96"/>
      <c r="D885" s="96"/>
      <c r="E885" s="96"/>
      <c r="F885" s="96"/>
      <c r="G885" s="96"/>
      <c r="H885" s="96"/>
      <c r="I885" s="26"/>
      <c r="J885" s="96"/>
      <c r="L885" s="14"/>
    </row>
    <row r="886" spans="1:12" s="89" customFormat="1" ht="12" customHeight="1">
      <c r="A886" s="96"/>
      <c r="B886" s="100"/>
      <c r="C886" s="103" t="s">
        <v>9</v>
      </c>
      <c r="D886" s="96"/>
      <c r="E886" s="96"/>
      <c r="F886" s="143"/>
      <c r="G886" s="96"/>
      <c r="H886" s="96"/>
      <c r="I886" s="27" t="s">
        <v>11</v>
      </c>
      <c r="J886" s="145"/>
      <c r="L886" s="14"/>
    </row>
    <row r="887" spans="1:12" s="89" customFormat="1" ht="6.95" customHeight="1">
      <c r="A887" s="96"/>
      <c r="B887" s="100"/>
      <c r="C887" s="103" t="s">
        <v>10</v>
      </c>
      <c r="D887" s="96"/>
      <c r="E887" s="96"/>
      <c r="F887" s="143"/>
      <c r="G887" s="96"/>
      <c r="H887" s="96"/>
      <c r="I887" s="27" t="s">
        <v>13</v>
      </c>
      <c r="J887" s="145"/>
      <c r="L887" s="14"/>
    </row>
    <row r="888" spans="1:12" s="1" customFormat="1" ht="10.35" customHeight="1">
      <c r="A888" s="96"/>
      <c r="B888" s="100"/>
      <c r="C888" s="96"/>
      <c r="D888" s="96"/>
      <c r="E888" s="96"/>
      <c r="F888" s="96"/>
      <c r="G888" s="96"/>
      <c r="H888" s="96"/>
      <c r="I888" s="26"/>
      <c r="J888" s="96"/>
      <c r="L888" s="14"/>
    </row>
    <row r="889" spans="1:20" s="8" customFormat="1" ht="29.25" customHeight="1">
      <c r="A889" s="160"/>
      <c r="B889" s="161"/>
      <c r="C889" s="162" t="s">
        <v>62</v>
      </c>
      <c r="D889" s="163" t="s">
        <v>21</v>
      </c>
      <c r="E889" s="163" t="s">
        <v>18</v>
      </c>
      <c r="F889" s="163" t="s">
        <v>19</v>
      </c>
      <c r="G889" s="163" t="s">
        <v>63</v>
      </c>
      <c r="H889" s="163" t="s">
        <v>64</v>
      </c>
      <c r="I889" s="37" t="s">
        <v>65</v>
      </c>
      <c r="J889" s="164" t="s">
        <v>45</v>
      </c>
      <c r="K889" s="38" t="s">
        <v>66</v>
      </c>
      <c r="L889" s="36"/>
      <c r="M889" s="20" t="s">
        <v>0</v>
      </c>
      <c r="N889" s="21" t="s">
        <v>14</v>
      </c>
      <c r="O889" s="21" t="s">
        <v>67</v>
      </c>
      <c r="P889" s="21" t="s">
        <v>68</v>
      </c>
      <c r="Q889" s="21" t="s">
        <v>69</v>
      </c>
      <c r="R889" s="21" t="s">
        <v>70</v>
      </c>
      <c r="S889" s="21" t="s">
        <v>71</v>
      </c>
      <c r="T889" s="22" t="s">
        <v>72</v>
      </c>
    </row>
    <row r="890" spans="1:63" s="1" customFormat="1" ht="22.9" customHeight="1">
      <c r="A890" s="96"/>
      <c r="B890" s="100"/>
      <c r="C890" s="118" t="s">
        <v>73</v>
      </c>
      <c r="D890" s="96"/>
      <c r="E890" s="96"/>
      <c r="F890" s="96"/>
      <c r="G890" s="96"/>
      <c r="H890" s="96"/>
      <c r="I890" s="26"/>
      <c r="J890" s="165">
        <f>ROUND(J891,0)</f>
        <v>0</v>
      </c>
      <c r="L890" s="14"/>
      <c r="M890" s="23"/>
      <c r="N890" s="17"/>
      <c r="O890" s="17"/>
      <c r="P890" s="39">
        <f>P891</f>
        <v>0</v>
      </c>
      <c r="Q890" s="17"/>
      <c r="R890" s="39">
        <f>R891</f>
        <v>0.66582842</v>
      </c>
      <c r="S890" s="17"/>
      <c r="T890" s="40">
        <f>T891</f>
        <v>8.19354</v>
      </c>
      <c r="AT890" s="13" t="s">
        <v>23</v>
      </c>
      <c r="AU890" s="13" t="s">
        <v>47</v>
      </c>
      <c r="BK890" s="41">
        <f>BK891</f>
        <v>0</v>
      </c>
    </row>
    <row r="891" spans="1:63" s="9" customFormat="1" ht="25.9" customHeight="1">
      <c r="A891" s="166"/>
      <c r="B891" s="167"/>
      <c r="C891" s="166"/>
      <c r="D891" s="168" t="s">
        <v>23</v>
      </c>
      <c r="E891" s="169" t="s">
        <v>74</v>
      </c>
      <c r="F891" s="169" t="s">
        <v>75</v>
      </c>
      <c r="G891" s="166"/>
      <c r="H891" s="166"/>
      <c r="I891" s="44"/>
      <c r="J891" s="170">
        <f>J892+J970+J979</f>
        <v>0</v>
      </c>
      <c r="L891" s="42"/>
      <c r="M891" s="45"/>
      <c r="N891" s="46"/>
      <c r="O891" s="46"/>
      <c r="P891" s="47">
        <f>P892+P970+P979</f>
        <v>0</v>
      </c>
      <c r="Q891" s="46"/>
      <c r="R891" s="47">
        <f>R892+R970+R979</f>
        <v>0.66582842</v>
      </c>
      <c r="S891" s="46"/>
      <c r="T891" s="48">
        <f>T892+T970+T979</f>
        <v>8.19354</v>
      </c>
      <c r="AR891" s="43" t="s">
        <v>28</v>
      </c>
      <c r="AT891" s="49" t="s">
        <v>23</v>
      </c>
      <c r="AU891" s="49" t="s">
        <v>24</v>
      </c>
      <c r="AY891" s="43" t="s">
        <v>76</v>
      </c>
      <c r="BK891" s="50">
        <f>BK892+BK970+BK979</f>
        <v>0</v>
      </c>
    </row>
    <row r="892" spans="1:63" s="9" customFormat="1" ht="22.9" customHeight="1">
      <c r="A892" s="166"/>
      <c r="B892" s="167"/>
      <c r="C892" s="166"/>
      <c r="D892" s="168" t="s">
        <v>23</v>
      </c>
      <c r="E892" s="171" t="s">
        <v>1339</v>
      </c>
      <c r="F892" s="171" t="s">
        <v>1340</v>
      </c>
      <c r="G892" s="166"/>
      <c r="H892" s="166"/>
      <c r="I892" s="44"/>
      <c r="J892" s="172">
        <f>BK892</f>
        <v>0</v>
      </c>
      <c r="L892" s="42"/>
      <c r="M892" s="45"/>
      <c r="N892" s="46"/>
      <c r="O892" s="46"/>
      <c r="P892" s="47">
        <f>SUM(P893:P969)</f>
        <v>0</v>
      </c>
      <c r="Q892" s="46"/>
      <c r="R892" s="47">
        <f>SUM(R893:R969)</f>
        <v>0.66582842</v>
      </c>
      <c r="S892" s="46"/>
      <c r="T892" s="48">
        <f>SUM(T893:T969)</f>
        <v>8.19354</v>
      </c>
      <c r="AR892" s="43" t="s">
        <v>28</v>
      </c>
      <c r="AT892" s="49" t="s">
        <v>23</v>
      </c>
      <c r="AU892" s="49" t="s">
        <v>28</v>
      </c>
      <c r="AY892" s="43" t="s">
        <v>76</v>
      </c>
      <c r="BK892" s="50">
        <f>SUM(BK893:BK969)</f>
        <v>0</v>
      </c>
    </row>
    <row r="893" spans="1:65" s="1" customFormat="1" ht="16.5" customHeight="1">
      <c r="A893" s="96"/>
      <c r="B893" s="100"/>
      <c r="C893" s="173" t="s">
        <v>28</v>
      </c>
      <c r="D893" s="173" t="s">
        <v>78</v>
      </c>
      <c r="E893" s="174" t="s">
        <v>1341</v>
      </c>
      <c r="F893" s="202" t="s">
        <v>1342</v>
      </c>
      <c r="G893" s="176" t="s">
        <v>160</v>
      </c>
      <c r="H893" s="177">
        <v>27.018</v>
      </c>
      <c r="I893" s="52"/>
      <c r="J893" s="178">
        <f>ROUND(I893*H893,2)</f>
        <v>0</v>
      </c>
      <c r="K893" s="51" t="s">
        <v>82</v>
      </c>
      <c r="L893" s="14"/>
      <c r="M893" s="53" t="s">
        <v>0</v>
      </c>
      <c r="N893" s="54" t="s">
        <v>15</v>
      </c>
      <c r="O893" s="18"/>
      <c r="P893" s="55">
        <f>O893*H893</f>
        <v>0</v>
      </c>
      <c r="Q893" s="55">
        <v>0.0068</v>
      </c>
      <c r="R893" s="55">
        <f>Q893*H893</f>
        <v>0.1837224</v>
      </c>
      <c r="S893" s="55">
        <v>0</v>
      </c>
      <c r="T893" s="56">
        <f>S893*H893</f>
        <v>0</v>
      </c>
      <c r="AR893" s="13" t="s">
        <v>83</v>
      </c>
      <c r="AT893" s="13" t="s">
        <v>78</v>
      </c>
      <c r="AU893" s="13" t="s">
        <v>29</v>
      </c>
      <c r="AY893" s="13" t="s">
        <v>76</v>
      </c>
      <c r="BE893" s="57">
        <f>IF(N893="základní",J893,0)</f>
        <v>0</v>
      </c>
      <c r="BF893" s="57">
        <f>IF(N893="snížená",J893,0)</f>
        <v>0</v>
      </c>
      <c r="BG893" s="57">
        <f>IF(N893="zákl. přenesená",J893,0)</f>
        <v>0</v>
      </c>
      <c r="BH893" s="57">
        <f>IF(N893="sníž. přenesená",J893,0)</f>
        <v>0</v>
      </c>
      <c r="BI893" s="57">
        <f>IF(N893="nulová",J893,0)</f>
        <v>0</v>
      </c>
      <c r="BJ893" s="13" t="s">
        <v>28</v>
      </c>
      <c r="BK893" s="57">
        <f>ROUND(I893*H893,2)</f>
        <v>0</v>
      </c>
      <c r="BL893" s="13" t="s">
        <v>83</v>
      </c>
      <c r="BM893" s="13" t="s">
        <v>1343</v>
      </c>
    </row>
    <row r="894" spans="1:47" s="1" customFormat="1" ht="12">
      <c r="A894" s="96"/>
      <c r="B894" s="100"/>
      <c r="C894" s="96"/>
      <c r="D894" s="179" t="s">
        <v>85</v>
      </c>
      <c r="E894" s="96"/>
      <c r="F894" s="203" t="s">
        <v>1344</v>
      </c>
      <c r="G894" s="96"/>
      <c r="H894" s="96"/>
      <c r="I894" s="26"/>
      <c r="J894" s="96"/>
      <c r="L894" s="14"/>
      <c r="M894" s="58"/>
      <c r="N894" s="18"/>
      <c r="O894" s="18"/>
      <c r="P894" s="18"/>
      <c r="Q894" s="18"/>
      <c r="R894" s="18"/>
      <c r="S894" s="18"/>
      <c r="T894" s="19"/>
      <c r="AT894" s="13" t="s">
        <v>85</v>
      </c>
      <c r="AU894" s="13" t="s">
        <v>29</v>
      </c>
    </row>
    <row r="895" spans="1:51" s="10" customFormat="1" ht="12">
      <c r="A895" s="181"/>
      <c r="B895" s="182"/>
      <c r="C895" s="181"/>
      <c r="D895" s="179" t="s">
        <v>87</v>
      </c>
      <c r="E895" s="183" t="s">
        <v>0</v>
      </c>
      <c r="F895" s="204" t="s">
        <v>1345</v>
      </c>
      <c r="G895" s="181"/>
      <c r="H895" s="185">
        <v>27.018</v>
      </c>
      <c r="I895" s="61"/>
      <c r="J895" s="181"/>
      <c r="L895" s="59"/>
      <c r="M895" s="62"/>
      <c r="N895" s="63"/>
      <c r="O895" s="63"/>
      <c r="P895" s="63"/>
      <c r="Q895" s="63"/>
      <c r="R895" s="63"/>
      <c r="S895" s="63"/>
      <c r="T895" s="64"/>
      <c r="AT895" s="60" t="s">
        <v>87</v>
      </c>
      <c r="AU895" s="60" t="s">
        <v>29</v>
      </c>
      <c r="AV895" s="10" t="s">
        <v>29</v>
      </c>
      <c r="AW895" s="10" t="s">
        <v>12</v>
      </c>
      <c r="AX895" s="10" t="s">
        <v>28</v>
      </c>
      <c r="AY895" s="60" t="s">
        <v>76</v>
      </c>
    </row>
    <row r="896" spans="1:65" s="1" customFormat="1" ht="16.5" customHeight="1">
      <c r="A896" s="96"/>
      <c r="B896" s="100"/>
      <c r="C896" s="173" t="s">
        <v>29</v>
      </c>
      <c r="D896" s="173" t="s">
        <v>78</v>
      </c>
      <c r="E896" s="174" t="s">
        <v>1346</v>
      </c>
      <c r="F896" s="202" t="s">
        <v>1347</v>
      </c>
      <c r="G896" s="176" t="s">
        <v>81</v>
      </c>
      <c r="H896" s="177">
        <v>1.5</v>
      </c>
      <c r="I896" s="52"/>
      <c r="J896" s="178">
        <f>ROUND(I896*H896,2)</f>
        <v>0</v>
      </c>
      <c r="K896" s="51" t="s">
        <v>82</v>
      </c>
      <c r="L896" s="14"/>
      <c r="M896" s="53" t="s">
        <v>0</v>
      </c>
      <c r="N896" s="54" t="s">
        <v>15</v>
      </c>
      <c r="O896" s="18"/>
      <c r="P896" s="55">
        <f>O896*H896</f>
        <v>0</v>
      </c>
      <c r="Q896" s="55">
        <v>0</v>
      </c>
      <c r="R896" s="55">
        <f>Q896*H896</f>
        <v>0</v>
      </c>
      <c r="S896" s="55">
        <v>0</v>
      </c>
      <c r="T896" s="56">
        <f>S896*H896</f>
        <v>0</v>
      </c>
      <c r="AR896" s="13" t="s">
        <v>189</v>
      </c>
      <c r="AT896" s="13" t="s">
        <v>78</v>
      </c>
      <c r="AU896" s="13" t="s">
        <v>29</v>
      </c>
      <c r="AY896" s="13" t="s">
        <v>76</v>
      </c>
      <c r="BE896" s="57">
        <f>IF(N896="základní",J896,0)</f>
        <v>0</v>
      </c>
      <c r="BF896" s="57">
        <f>IF(N896="snížená",J896,0)</f>
        <v>0</v>
      </c>
      <c r="BG896" s="57">
        <f>IF(N896="zákl. přenesená",J896,0)</f>
        <v>0</v>
      </c>
      <c r="BH896" s="57">
        <f>IF(N896="sníž. přenesená",J896,0)</f>
        <v>0</v>
      </c>
      <c r="BI896" s="57">
        <f>IF(N896="nulová",J896,0)</f>
        <v>0</v>
      </c>
      <c r="BJ896" s="13" t="s">
        <v>28</v>
      </c>
      <c r="BK896" s="57">
        <f>ROUND(I896*H896,2)</f>
        <v>0</v>
      </c>
      <c r="BL896" s="13" t="s">
        <v>189</v>
      </c>
      <c r="BM896" s="13" t="s">
        <v>1348</v>
      </c>
    </row>
    <row r="897" spans="1:47" s="1" customFormat="1" ht="12">
      <c r="A897" s="96"/>
      <c r="B897" s="100"/>
      <c r="C897" s="96"/>
      <c r="D897" s="179" t="s">
        <v>85</v>
      </c>
      <c r="E897" s="96"/>
      <c r="F897" s="203" t="s">
        <v>1347</v>
      </c>
      <c r="G897" s="96"/>
      <c r="H897" s="96"/>
      <c r="I897" s="26"/>
      <c r="J897" s="96"/>
      <c r="L897" s="14"/>
      <c r="M897" s="58"/>
      <c r="N897" s="18"/>
      <c r="O897" s="18"/>
      <c r="P897" s="18"/>
      <c r="Q897" s="18"/>
      <c r="R897" s="18"/>
      <c r="S897" s="18"/>
      <c r="T897" s="19"/>
      <c r="AT897" s="13" t="s">
        <v>85</v>
      </c>
      <c r="AU897" s="13" t="s">
        <v>29</v>
      </c>
    </row>
    <row r="898" spans="1:51" s="10" customFormat="1" ht="12">
      <c r="A898" s="181"/>
      <c r="B898" s="182"/>
      <c r="C898" s="181"/>
      <c r="D898" s="179" t="s">
        <v>87</v>
      </c>
      <c r="E898" s="183" t="s">
        <v>0</v>
      </c>
      <c r="F898" s="204" t="s">
        <v>1349</v>
      </c>
      <c r="G898" s="181"/>
      <c r="H898" s="185">
        <v>1.5</v>
      </c>
      <c r="I898" s="61"/>
      <c r="J898" s="181"/>
      <c r="L898" s="59"/>
      <c r="M898" s="62"/>
      <c r="N898" s="63"/>
      <c r="O898" s="63"/>
      <c r="P898" s="63"/>
      <c r="Q898" s="63"/>
      <c r="R898" s="63"/>
      <c r="S898" s="63"/>
      <c r="T898" s="64"/>
      <c r="AT898" s="60" t="s">
        <v>87</v>
      </c>
      <c r="AU898" s="60" t="s">
        <v>29</v>
      </c>
      <c r="AV898" s="10" t="s">
        <v>29</v>
      </c>
      <c r="AW898" s="10" t="s">
        <v>12</v>
      </c>
      <c r="AX898" s="10" t="s">
        <v>28</v>
      </c>
      <c r="AY898" s="60" t="s">
        <v>76</v>
      </c>
    </row>
    <row r="899" spans="1:65" s="1" customFormat="1" ht="16.5" customHeight="1">
      <c r="A899" s="96"/>
      <c r="B899" s="100"/>
      <c r="C899" s="196" t="s">
        <v>100</v>
      </c>
      <c r="D899" s="196" t="s">
        <v>305</v>
      </c>
      <c r="E899" s="197" t="s">
        <v>1350</v>
      </c>
      <c r="F899" s="205" t="s">
        <v>1351</v>
      </c>
      <c r="G899" s="199" t="s">
        <v>297</v>
      </c>
      <c r="H899" s="200">
        <v>1.5</v>
      </c>
      <c r="I899" s="81"/>
      <c r="J899" s="201">
        <f>ROUND(I899*H899,2)</f>
        <v>0</v>
      </c>
      <c r="K899" s="80" t="s">
        <v>82</v>
      </c>
      <c r="L899" s="82"/>
      <c r="M899" s="83" t="s">
        <v>0</v>
      </c>
      <c r="N899" s="84" t="s">
        <v>15</v>
      </c>
      <c r="O899" s="18"/>
      <c r="P899" s="55">
        <f>O899*H899</f>
        <v>0</v>
      </c>
      <c r="Q899" s="55">
        <v>0.001</v>
      </c>
      <c r="R899" s="55">
        <f>Q899*H899</f>
        <v>0.0015</v>
      </c>
      <c r="S899" s="55">
        <v>0</v>
      </c>
      <c r="T899" s="56">
        <f>S899*H899</f>
        <v>0</v>
      </c>
      <c r="AR899" s="13" t="s">
        <v>138</v>
      </c>
      <c r="AT899" s="13" t="s">
        <v>305</v>
      </c>
      <c r="AU899" s="13" t="s">
        <v>29</v>
      </c>
      <c r="AY899" s="13" t="s">
        <v>76</v>
      </c>
      <c r="BE899" s="57">
        <f>IF(N899="základní",J899,0)</f>
        <v>0</v>
      </c>
      <c r="BF899" s="57">
        <f>IF(N899="snížená",J899,0)</f>
        <v>0</v>
      </c>
      <c r="BG899" s="57">
        <f>IF(N899="zákl. přenesená",J899,0)</f>
        <v>0</v>
      </c>
      <c r="BH899" s="57">
        <f>IF(N899="sníž. přenesená",J899,0)</f>
        <v>0</v>
      </c>
      <c r="BI899" s="57">
        <f>IF(N899="nulová",J899,0)</f>
        <v>0</v>
      </c>
      <c r="BJ899" s="13" t="s">
        <v>28</v>
      </c>
      <c r="BK899" s="57">
        <f>ROUND(I899*H899,2)</f>
        <v>0</v>
      </c>
      <c r="BL899" s="13" t="s">
        <v>83</v>
      </c>
      <c r="BM899" s="13" t="s">
        <v>1352</v>
      </c>
    </row>
    <row r="900" spans="1:47" s="1" customFormat="1" ht="12">
      <c r="A900" s="96"/>
      <c r="B900" s="100"/>
      <c r="C900" s="96"/>
      <c r="D900" s="179" t="s">
        <v>85</v>
      </c>
      <c r="E900" s="96"/>
      <c r="F900" s="203" t="s">
        <v>1353</v>
      </c>
      <c r="G900" s="96"/>
      <c r="H900" s="96"/>
      <c r="I900" s="26"/>
      <c r="J900" s="96"/>
      <c r="L900" s="14"/>
      <c r="M900" s="58"/>
      <c r="N900" s="18"/>
      <c r="O900" s="18"/>
      <c r="P900" s="18"/>
      <c r="Q900" s="18"/>
      <c r="R900" s="18"/>
      <c r="S900" s="18"/>
      <c r="T900" s="19"/>
      <c r="AT900" s="13" t="s">
        <v>85</v>
      </c>
      <c r="AU900" s="13" t="s">
        <v>29</v>
      </c>
    </row>
    <row r="901" spans="1:65" s="1" customFormat="1" ht="16.5" customHeight="1">
      <c r="A901" s="96"/>
      <c r="B901" s="100"/>
      <c r="C901" s="173" t="s">
        <v>83</v>
      </c>
      <c r="D901" s="173" t="s">
        <v>78</v>
      </c>
      <c r="E901" s="174" t="s">
        <v>1354</v>
      </c>
      <c r="F901" s="202" t="s">
        <v>1355</v>
      </c>
      <c r="G901" s="176" t="s">
        <v>81</v>
      </c>
      <c r="H901" s="177">
        <v>57.105</v>
      </c>
      <c r="I901" s="52"/>
      <c r="J901" s="178">
        <f>ROUND(I901*H901,2)</f>
        <v>0</v>
      </c>
      <c r="K901" s="51" t="s">
        <v>82</v>
      </c>
      <c r="L901" s="14"/>
      <c r="M901" s="53" t="s">
        <v>0</v>
      </c>
      <c r="N901" s="54" t="s">
        <v>15</v>
      </c>
      <c r="O901" s="18"/>
      <c r="P901" s="55">
        <f>O901*H901</f>
        <v>0</v>
      </c>
      <c r="Q901" s="55">
        <v>0</v>
      </c>
      <c r="R901" s="55">
        <f>Q901*H901</f>
        <v>0</v>
      </c>
      <c r="S901" s="55">
        <v>0.066</v>
      </c>
      <c r="T901" s="56">
        <f>S901*H901</f>
        <v>3.76893</v>
      </c>
      <c r="AR901" s="13" t="s">
        <v>83</v>
      </c>
      <c r="AT901" s="13" t="s">
        <v>78</v>
      </c>
      <c r="AU901" s="13" t="s">
        <v>29</v>
      </c>
      <c r="AY901" s="13" t="s">
        <v>76</v>
      </c>
      <c r="BE901" s="57">
        <f>IF(N901="základní",J901,0)</f>
        <v>0</v>
      </c>
      <c r="BF901" s="57">
        <f>IF(N901="snížená",J901,0)</f>
        <v>0</v>
      </c>
      <c r="BG901" s="57">
        <f>IF(N901="zákl. přenesená",J901,0)</f>
        <v>0</v>
      </c>
      <c r="BH901" s="57">
        <f>IF(N901="sníž. přenesená",J901,0)</f>
        <v>0</v>
      </c>
      <c r="BI901" s="57">
        <f>IF(N901="nulová",J901,0)</f>
        <v>0</v>
      </c>
      <c r="BJ901" s="13" t="s">
        <v>28</v>
      </c>
      <c r="BK901" s="57">
        <f>ROUND(I901*H901,2)</f>
        <v>0</v>
      </c>
      <c r="BL901" s="13" t="s">
        <v>83</v>
      </c>
      <c r="BM901" s="13" t="s">
        <v>1356</v>
      </c>
    </row>
    <row r="902" spans="1:47" s="1" customFormat="1" ht="12">
      <c r="A902" s="96"/>
      <c r="B902" s="100"/>
      <c r="C902" s="96"/>
      <c r="D902" s="179" t="s">
        <v>85</v>
      </c>
      <c r="E902" s="96"/>
      <c r="F902" s="203" t="s">
        <v>1355</v>
      </c>
      <c r="G902" s="96"/>
      <c r="H902" s="96"/>
      <c r="I902" s="26"/>
      <c r="J902" s="96"/>
      <c r="L902" s="14"/>
      <c r="M902" s="58"/>
      <c r="N902" s="18"/>
      <c r="O902" s="18"/>
      <c r="P902" s="18"/>
      <c r="Q902" s="18"/>
      <c r="R902" s="18"/>
      <c r="S902" s="18"/>
      <c r="T902" s="19"/>
      <c r="AT902" s="13" t="s">
        <v>85</v>
      </c>
      <c r="AU902" s="13" t="s">
        <v>29</v>
      </c>
    </row>
    <row r="903" spans="1:51" s="10" customFormat="1" ht="12">
      <c r="A903" s="181"/>
      <c r="B903" s="182"/>
      <c r="C903" s="181"/>
      <c r="D903" s="179" t="s">
        <v>87</v>
      </c>
      <c r="E903" s="183" t="s">
        <v>0</v>
      </c>
      <c r="F903" s="204" t="s">
        <v>323</v>
      </c>
      <c r="G903" s="181"/>
      <c r="H903" s="185">
        <v>57.105</v>
      </c>
      <c r="I903" s="61"/>
      <c r="J903" s="181"/>
      <c r="L903" s="59"/>
      <c r="M903" s="62"/>
      <c r="N903" s="63"/>
      <c r="O903" s="63"/>
      <c r="P903" s="63"/>
      <c r="Q903" s="63"/>
      <c r="R903" s="63"/>
      <c r="S903" s="63"/>
      <c r="T903" s="64"/>
      <c r="AT903" s="60" t="s">
        <v>87</v>
      </c>
      <c r="AU903" s="60" t="s">
        <v>29</v>
      </c>
      <c r="AV903" s="10" t="s">
        <v>29</v>
      </c>
      <c r="AW903" s="10" t="s">
        <v>12</v>
      </c>
      <c r="AX903" s="10" t="s">
        <v>28</v>
      </c>
      <c r="AY903" s="60" t="s">
        <v>76</v>
      </c>
    </row>
    <row r="904" spans="1:65" s="1" customFormat="1" ht="16.5" customHeight="1">
      <c r="A904" s="96"/>
      <c r="B904" s="100"/>
      <c r="C904" s="173" t="s">
        <v>115</v>
      </c>
      <c r="D904" s="173" t="s">
        <v>78</v>
      </c>
      <c r="E904" s="174" t="s">
        <v>1357</v>
      </c>
      <c r="F904" s="202" t="s">
        <v>1358</v>
      </c>
      <c r="G904" s="176" t="s">
        <v>81</v>
      </c>
      <c r="H904" s="177">
        <v>7.121</v>
      </c>
      <c r="I904" s="52"/>
      <c r="J904" s="178">
        <f>ROUND(I904*H904,2)</f>
        <v>0</v>
      </c>
      <c r="K904" s="51" t="s">
        <v>82</v>
      </c>
      <c r="L904" s="14"/>
      <c r="M904" s="53" t="s">
        <v>0</v>
      </c>
      <c r="N904" s="54" t="s">
        <v>15</v>
      </c>
      <c r="O904" s="18"/>
      <c r="P904" s="55">
        <f>O904*H904</f>
        <v>0</v>
      </c>
      <c r="Q904" s="55">
        <v>0</v>
      </c>
      <c r="R904" s="55">
        <f>Q904*H904</f>
        <v>0</v>
      </c>
      <c r="S904" s="55">
        <v>0.06</v>
      </c>
      <c r="T904" s="56">
        <f>S904*H904</f>
        <v>0.42726000000000003</v>
      </c>
      <c r="AR904" s="13" t="s">
        <v>83</v>
      </c>
      <c r="AT904" s="13" t="s">
        <v>78</v>
      </c>
      <c r="AU904" s="13" t="s">
        <v>29</v>
      </c>
      <c r="AY904" s="13" t="s">
        <v>76</v>
      </c>
      <c r="BE904" s="57">
        <f>IF(N904="základní",J904,0)</f>
        <v>0</v>
      </c>
      <c r="BF904" s="57">
        <f>IF(N904="snížená",J904,0)</f>
        <v>0</v>
      </c>
      <c r="BG904" s="57">
        <f>IF(N904="zákl. přenesená",J904,0)</f>
        <v>0</v>
      </c>
      <c r="BH904" s="57">
        <f>IF(N904="sníž. přenesená",J904,0)</f>
        <v>0</v>
      </c>
      <c r="BI904" s="57">
        <f>IF(N904="nulová",J904,0)</f>
        <v>0</v>
      </c>
      <c r="BJ904" s="13" t="s">
        <v>28</v>
      </c>
      <c r="BK904" s="57">
        <f>ROUND(I904*H904,2)</f>
        <v>0</v>
      </c>
      <c r="BL904" s="13" t="s">
        <v>83</v>
      </c>
      <c r="BM904" s="13" t="s">
        <v>1359</v>
      </c>
    </row>
    <row r="905" spans="1:47" s="1" customFormat="1" ht="12">
      <c r="A905" s="96"/>
      <c r="B905" s="100"/>
      <c r="C905" s="96"/>
      <c r="D905" s="179" t="s">
        <v>85</v>
      </c>
      <c r="E905" s="96"/>
      <c r="F905" s="203" t="s">
        <v>1360</v>
      </c>
      <c r="G905" s="96"/>
      <c r="H905" s="96"/>
      <c r="I905" s="26"/>
      <c r="J905" s="96"/>
      <c r="L905" s="14"/>
      <c r="M905" s="58"/>
      <c r="N905" s="18"/>
      <c r="O905" s="18"/>
      <c r="P905" s="18"/>
      <c r="Q905" s="18"/>
      <c r="R905" s="18"/>
      <c r="S905" s="18"/>
      <c r="T905" s="19"/>
      <c r="AT905" s="13" t="s">
        <v>85</v>
      </c>
      <c r="AU905" s="13" t="s">
        <v>29</v>
      </c>
    </row>
    <row r="906" spans="1:51" s="10" customFormat="1" ht="12">
      <c r="A906" s="181"/>
      <c r="B906" s="182"/>
      <c r="C906" s="181"/>
      <c r="D906" s="179" t="s">
        <v>87</v>
      </c>
      <c r="E906" s="183" t="s">
        <v>0</v>
      </c>
      <c r="F906" s="204" t="s">
        <v>1361</v>
      </c>
      <c r="G906" s="181"/>
      <c r="H906" s="185">
        <v>5.404</v>
      </c>
      <c r="I906" s="61"/>
      <c r="J906" s="181"/>
      <c r="L906" s="59"/>
      <c r="M906" s="62"/>
      <c r="N906" s="63"/>
      <c r="O906" s="63"/>
      <c r="P906" s="63"/>
      <c r="Q906" s="63"/>
      <c r="R906" s="63"/>
      <c r="S906" s="63"/>
      <c r="T906" s="64"/>
      <c r="AT906" s="60" t="s">
        <v>87</v>
      </c>
      <c r="AU906" s="60" t="s">
        <v>29</v>
      </c>
      <c r="AV906" s="10" t="s">
        <v>29</v>
      </c>
      <c r="AW906" s="10" t="s">
        <v>12</v>
      </c>
      <c r="AX906" s="10" t="s">
        <v>24</v>
      </c>
      <c r="AY906" s="60" t="s">
        <v>76</v>
      </c>
    </row>
    <row r="907" spans="1:51" s="10" customFormat="1" ht="12">
      <c r="A907" s="181"/>
      <c r="B907" s="182"/>
      <c r="C907" s="181"/>
      <c r="D907" s="179" t="s">
        <v>87</v>
      </c>
      <c r="E907" s="183" t="s">
        <v>0</v>
      </c>
      <c r="F907" s="204" t="s">
        <v>1362</v>
      </c>
      <c r="G907" s="181"/>
      <c r="H907" s="185">
        <v>1.005</v>
      </c>
      <c r="I907" s="61"/>
      <c r="J907" s="181"/>
      <c r="L907" s="59"/>
      <c r="M907" s="62"/>
      <c r="N907" s="63"/>
      <c r="O907" s="63"/>
      <c r="P907" s="63"/>
      <c r="Q907" s="63"/>
      <c r="R907" s="63"/>
      <c r="S907" s="63"/>
      <c r="T907" s="64"/>
      <c r="AT907" s="60" t="s">
        <v>87</v>
      </c>
      <c r="AU907" s="60" t="s">
        <v>29</v>
      </c>
      <c r="AV907" s="10" t="s">
        <v>29</v>
      </c>
      <c r="AW907" s="10" t="s">
        <v>12</v>
      </c>
      <c r="AX907" s="10" t="s">
        <v>24</v>
      </c>
      <c r="AY907" s="60" t="s">
        <v>76</v>
      </c>
    </row>
    <row r="908" spans="1:51" s="10" customFormat="1" ht="12">
      <c r="A908" s="181"/>
      <c r="B908" s="182"/>
      <c r="C908" s="181"/>
      <c r="D908" s="179" t="s">
        <v>87</v>
      </c>
      <c r="E908" s="183" t="s">
        <v>1337</v>
      </c>
      <c r="F908" s="204" t="s">
        <v>1363</v>
      </c>
      <c r="G908" s="181"/>
      <c r="H908" s="185">
        <v>0.712</v>
      </c>
      <c r="I908" s="61"/>
      <c r="J908" s="181"/>
      <c r="L908" s="59"/>
      <c r="M908" s="62"/>
      <c r="N908" s="63"/>
      <c r="O908" s="63"/>
      <c r="P908" s="63"/>
      <c r="Q908" s="63"/>
      <c r="R908" s="63"/>
      <c r="S908" s="63"/>
      <c r="T908" s="64"/>
      <c r="AT908" s="60" t="s">
        <v>87</v>
      </c>
      <c r="AU908" s="60" t="s">
        <v>29</v>
      </c>
      <c r="AV908" s="10" t="s">
        <v>29</v>
      </c>
      <c r="AW908" s="10" t="s">
        <v>12</v>
      </c>
      <c r="AX908" s="10" t="s">
        <v>24</v>
      </c>
      <c r="AY908" s="60" t="s">
        <v>76</v>
      </c>
    </row>
    <row r="909" spans="1:51" s="11" customFormat="1" ht="12">
      <c r="A909" s="186"/>
      <c r="B909" s="187"/>
      <c r="C909" s="186"/>
      <c r="D909" s="179" t="s">
        <v>87</v>
      </c>
      <c r="E909" s="188" t="s">
        <v>1338</v>
      </c>
      <c r="F909" s="206" t="s">
        <v>99</v>
      </c>
      <c r="G909" s="186"/>
      <c r="H909" s="190">
        <v>7.121</v>
      </c>
      <c r="I909" s="67"/>
      <c r="J909" s="186"/>
      <c r="L909" s="65"/>
      <c r="M909" s="68"/>
      <c r="N909" s="69"/>
      <c r="O909" s="69"/>
      <c r="P909" s="69"/>
      <c r="Q909" s="69"/>
      <c r="R909" s="69"/>
      <c r="S909" s="69"/>
      <c r="T909" s="70"/>
      <c r="AT909" s="66" t="s">
        <v>87</v>
      </c>
      <c r="AU909" s="66" t="s">
        <v>29</v>
      </c>
      <c r="AV909" s="11" t="s">
        <v>83</v>
      </c>
      <c r="AW909" s="11" t="s">
        <v>12</v>
      </c>
      <c r="AX909" s="11" t="s">
        <v>28</v>
      </c>
      <c r="AY909" s="66" t="s">
        <v>76</v>
      </c>
    </row>
    <row r="910" spans="1:65" s="1" customFormat="1" ht="16.5" customHeight="1">
      <c r="A910" s="96"/>
      <c r="B910" s="100"/>
      <c r="C910" s="173" t="s">
        <v>125</v>
      </c>
      <c r="D910" s="173" t="s">
        <v>78</v>
      </c>
      <c r="E910" s="174" t="s">
        <v>1364</v>
      </c>
      <c r="F910" s="202" t="s">
        <v>1365</v>
      </c>
      <c r="G910" s="176" t="s">
        <v>81</v>
      </c>
      <c r="H910" s="177">
        <v>57.105</v>
      </c>
      <c r="I910" s="52"/>
      <c r="J910" s="178">
        <f>ROUND(I910*H910,2)</f>
        <v>0</v>
      </c>
      <c r="K910" s="51" t="s">
        <v>82</v>
      </c>
      <c r="L910" s="14"/>
      <c r="M910" s="53" t="s">
        <v>0</v>
      </c>
      <c r="N910" s="54" t="s">
        <v>15</v>
      </c>
      <c r="O910" s="18"/>
      <c r="P910" s="55">
        <f>O910*H910</f>
        <v>0</v>
      </c>
      <c r="Q910" s="55">
        <v>0</v>
      </c>
      <c r="R910" s="55">
        <f>Q910*H910</f>
        <v>0</v>
      </c>
      <c r="S910" s="55">
        <v>0.07</v>
      </c>
      <c r="T910" s="56">
        <f>S910*H910</f>
        <v>3.99735</v>
      </c>
      <c r="AR910" s="13" t="s">
        <v>83</v>
      </c>
      <c r="AT910" s="13" t="s">
        <v>78</v>
      </c>
      <c r="AU910" s="13" t="s">
        <v>29</v>
      </c>
      <c r="AY910" s="13" t="s">
        <v>76</v>
      </c>
      <c r="BE910" s="57">
        <f>IF(N910="základní",J910,0)</f>
        <v>0</v>
      </c>
      <c r="BF910" s="57">
        <f>IF(N910="snížená",J910,0)</f>
        <v>0</v>
      </c>
      <c r="BG910" s="57">
        <f>IF(N910="zákl. přenesená",J910,0)</f>
        <v>0</v>
      </c>
      <c r="BH910" s="57">
        <f>IF(N910="sníž. přenesená",J910,0)</f>
        <v>0</v>
      </c>
      <c r="BI910" s="57">
        <f>IF(N910="nulová",J910,0)</f>
        <v>0</v>
      </c>
      <c r="BJ910" s="13" t="s">
        <v>28</v>
      </c>
      <c r="BK910" s="57">
        <f>ROUND(I910*H910,2)</f>
        <v>0</v>
      </c>
      <c r="BL910" s="13" t="s">
        <v>83</v>
      </c>
      <c r="BM910" s="13" t="s">
        <v>1366</v>
      </c>
    </row>
    <row r="911" spans="1:47" s="1" customFormat="1" ht="12">
      <c r="A911" s="96"/>
      <c r="B911" s="100"/>
      <c r="C911" s="96"/>
      <c r="D911" s="179" t="s">
        <v>85</v>
      </c>
      <c r="E911" s="96"/>
      <c r="F911" s="203" t="s">
        <v>1367</v>
      </c>
      <c r="G911" s="96"/>
      <c r="H911" s="96"/>
      <c r="I911" s="26"/>
      <c r="J911" s="96"/>
      <c r="L911" s="14"/>
      <c r="M911" s="58"/>
      <c r="N911" s="18"/>
      <c r="O911" s="18"/>
      <c r="P911" s="18"/>
      <c r="Q911" s="18"/>
      <c r="R911" s="18"/>
      <c r="S911" s="18"/>
      <c r="T911" s="19"/>
      <c r="AT911" s="13" t="s">
        <v>85</v>
      </c>
      <c r="AU911" s="13" t="s">
        <v>29</v>
      </c>
    </row>
    <row r="912" spans="1:51" s="10" customFormat="1" ht="12">
      <c r="A912" s="181"/>
      <c r="B912" s="182"/>
      <c r="C912" s="181"/>
      <c r="D912" s="179" t="s">
        <v>87</v>
      </c>
      <c r="E912" s="183" t="s">
        <v>0</v>
      </c>
      <c r="F912" s="204" t="s">
        <v>1368</v>
      </c>
      <c r="G912" s="181"/>
      <c r="H912" s="185">
        <v>58.088</v>
      </c>
      <c r="I912" s="61"/>
      <c r="J912" s="181"/>
      <c r="L912" s="59"/>
      <c r="M912" s="62"/>
      <c r="N912" s="63"/>
      <c r="O912" s="63"/>
      <c r="P912" s="63"/>
      <c r="Q912" s="63"/>
      <c r="R912" s="63"/>
      <c r="S912" s="63"/>
      <c r="T912" s="64"/>
      <c r="AT912" s="60" t="s">
        <v>87</v>
      </c>
      <c r="AU912" s="60" t="s">
        <v>29</v>
      </c>
      <c r="AV912" s="10" t="s">
        <v>29</v>
      </c>
      <c r="AW912" s="10" t="s">
        <v>12</v>
      </c>
      <c r="AX912" s="10" t="s">
        <v>24</v>
      </c>
      <c r="AY912" s="60" t="s">
        <v>76</v>
      </c>
    </row>
    <row r="913" spans="1:51" s="10" customFormat="1" ht="12">
      <c r="A913" s="181"/>
      <c r="B913" s="182"/>
      <c r="C913" s="181"/>
      <c r="D913" s="179" t="s">
        <v>87</v>
      </c>
      <c r="E913" s="183" t="s">
        <v>0</v>
      </c>
      <c r="F913" s="204" t="s">
        <v>1369</v>
      </c>
      <c r="G913" s="181"/>
      <c r="H913" s="185">
        <v>-0.503</v>
      </c>
      <c r="I913" s="61"/>
      <c r="J913" s="181"/>
      <c r="L913" s="59"/>
      <c r="M913" s="62"/>
      <c r="N913" s="63"/>
      <c r="O913" s="63"/>
      <c r="P913" s="63"/>
      <c r="Q913" s="63"/>
      <c r="R913" s="63"/>
      <c r="S913" s="63"/>
      <c r="T913" s="64"/>
      <c r="AT913" s="60" t="s">
        <v>87</v>
      </c>
      <c r="AU913" s="60" t="s">
        <v>29</v>
      </c>
      <c r="AV913" s="10" t="s">
        <v>29</v>
      </c>
      <c r="AW913" s="10" t="s">
        <v>12</v>
      </c>
      <c r="AX913" s="10" t="s">
        <v>24</v>
      </c>
      <c r="AY913" s="60" t="s">
        <v>76</v>
      </c>
    </row>
    <row r="914" spans="1:51" s="10" customFormat="1" ht="12">
      <c r="A914" s="181"/>
      <c r="B914" s="182"/>
      <c r="C914" s="181"/>
      <c r="D914" s="179" t="s">
        <v>87</v>
      </c>
      <c r="E914" s="183" t="s">
        <v>0</v>
      </c>
      <c r="F914" s="204" t="s">
        <v>1370</v>
      </c>
      <c r="G914" s="181"/>
      <c r="H914" s="185">
        <v>-0.48</v>
      </c>
      <c r="I914" s="61"/>
      <c r="J914" s="181"/>
      <c r="L914" s="59"/>
      <c r="M914" s="62"/>
      <c r="N914" s="63"/>
      <c r="O914" s="63"/>
      <c r="P914" s="63"/>
      <c r="Q914" s="63"/>
      <c r="R914" s="63"/>
      <c r="S914" s="63"/>
      <c r="T914" s="64"/>
      <c r="AT914" s="60" t="s">
        <v>87</v>
      </c>
      <c r="AU914" s="60" t="s">
        <v>29</v>
      </c>
      <c r="AV914" s="10" t="s">
        <v>29</v>
      </c>
      <c r="AW914" s="10" t="s">
        <v>12</v>
      </c>
      <c r="AX914" s="10" t="s">
        <v>24</v>
      </c>
      <c r="AY914" s="60" t="s">
        <v>76</v>
      </c>
    </row>
    <row r="915" spans="1:51" s="11" customFormat="1" ht="12">
      <c r="A915" s="186"/>
      <c r="B915" s="187"/>
      <c r="C915" s="186"/>
      <c r="D915" s="179" t="s">
        <v>87</v>
      </c>
      <c r="E915" s="188" t="s">
        <v>323</v>
      </c>
      <c r="F915" s="206" t="s">
        <v>99</v>
      </c>
      <c r="G915" s="186"/>
      <c r="H915" s="190">
        <v>57.105</v>
      </c>
      <c r="I915" s="67"/>
      <c r="J915" s="186"/>
      <c r="L915" s="65"/>
      <c r="M915" s="68"/>
      <c r="N915" s="69"/>
      <c r="O915" s="69"/>
      <c r="P915" s="69"/>
      <c r="Q915" s="69"/>
      <c r="R915" s="69"/>
      <c r="S915" s="69"/>
      <c r="T915" s="70"/>
      <c r="AT915" s="66" t="s">
        <v>87</v>
      </c>
      <c r="AU915" s="66" t="s">
        <v>29</v>
      </c>
      <c r="AV915" s="11" t="s">
        <v>83</v>
      </c>
      <c r="AW915" s="11" t="s">
        <v>12</v>
      </c>
      <c r="AX915" s="11" t="s">
        <v>28</v>
      </c>
      <c r="AY915" s="66" t="s">
        <v>76</v>
      </c>
    </row>
    <row r="916" spans="1:65" s="1" customFormat="1" ht="16.5" customHeight="1">
      <c r="A916" s="96"/>
      <c r="B916" s="100"/>
      <c r="C916" s="173" t="s">
        <v>132</v>
      </c>
      <c r="D916" s="173" t="s">
        <v>78</v>
      </c>
      <c r="E916" s="174" t="s">
        <v>184</v>
      </c>
      <c r="F916" s="202" t="s">
        <v>185</v>
      </c>
      <c r="G916" s="176" t="s">
        <v>81</v>
      </c>
      <c r="H916" s="177">
        <v>170.736</v>
      </c>
      <c r="I916" s="52"/>
      <c r="J916" s="178">
        <f>ROUND(I916*H916,2)</f>
        <v>0</v>
      </c>
      <c r="K916" s="51" t="s">
        <v>82</v>
      </c>
      <c r="L916" s="14"/>
      <c r="M916" s="53" t="s">
        <v>0</v>
      </c>
      <c r="N916" s="54" t="s">
        <v>15</v>
      </c>
      <c r="O916" s="18"/>
      <c r="P916" s="55">
        <f>O916*H916</f>
        <v>0</v>
      </c>
      <c r="Q916" s="55">
        <v>0</v>
      </c>
      <c r="R916" s="55">
        <f>Q916*H916</f>
        <v>0</v>
      </c>
      <c r="S916" s="55">
        <v>0</v>
      </c>
      <c r="T916" s="56">
        <f>S916*H916</f>
        <v>0</v>
      </c>
      <c r="AR916" s="13" t="s">
        <v>83</v>
      </c>
      <c r="AT916" s="13" t="s">
        <v>78</v>
      </c>
      <c r="AU916" s="13" t="s">
        <v>29</v>
      </c>
      <c r="AY916" s="13" t="s">
        <v>76</v>
      </c>
      <c r="BE916" s="57">
        <f>IF(N916="základní",J916,0)</f>
        <v>0</v>
      </c>
      <c r="BF916" s="57">
        <f>IF(N916="snížená",J916,0)</f>
        <v>0</v>
      </c>
      <c r="BG916" s="57">
        <f>IF(N916="zákl. přenesená",J916,0)</f>
        <v>0</v>
      </c>
      <c r="BH916" s="57">
        <f>IF(N916="sníž. přenesená",J916,0)</f>
        <v>0</v>
      </c>
      <c r="BI916" s="57">
        <f>IF(N916="nulová",J916,0)</f>
        <v>0</v>
      </c>
      <c r="BJ916" s="13" t="s">
        <v>28</v>
      </c>
      <c r="BK916" s="57">
        <f>ROUND(I916*H916,2)</f>
        <v>0</v>
      </c>
      <c r="BL916" s="13" t="s">
        <v>83</v>
      </c>
      <c r="BM916" s="13" t="s">
        <v>1371</v>
      </c>
    </row>
    <row r="917" spans="1:47" s="1" customFormat="1" ht="12">
      <c r="A917" s="96"/>
      <c r="B917" s="100"/>
      <c r="C917" s="96"/>
      <c r="D917" s="179" t="s">
        <v>85</v>
      </c>
      <c r="E917" s="96"/>
      <c r="F917" s="203" t="s">
        <v>185</v>
      </c>
      <c r="G917" s="96"/>
      <c r="H917" s="96"/>
      <c r="I917" s="26"/>
      <c r="J917" s="96"/>
      <c r="L917" s="14"/>
      <c r="M917" s="58"/>
      <c r="N917" s="18"/>
      <c r="O917" s="18"/>
      <c r="P917" s="18"/>
      <c r="Q917" s="18"/>
      <c r="R917" s="18"/>
      <c r="S917" s="18"/>
      <c r="T917" s="19"/>
      <c r="AT917" s="13" t="s">
        <v>85</v>
      </c>
      <c r="AU917" s="13" t="s">
        <v>29</v>
      </c>
    </row>
    <row r="918" spans="1:51" s="10" customFormat="1" ht="12">
      <c r="A918" s="181"/>
      <c r="B918" s="182"/>
      <c r="C918" s="181"/>
      <c r="D918" s="179" t="s">
        <v>87</v>
      </c>
      <c r="E918" s="183" t="s">
        <v>1336</v>
      </c>
      <c r="F918" s="204" t="s">
        <v>1372</v>
      </c>
      <c r="G918" s="181"/>
      <c r="H918" s="185">
        <v>0.584</v>
      </c>
      <c r="I918" s="61"/>
      <c r="J918" s="181"/>
      <c r="L918" s="59"/>
      <c r="M918" s="62"/>
      <c r="N918" s="63"/>
      <c r="O918" s="63"/>
      <c r="P918" s="63"/>
      <c r="Q918" s="63"/>
      <c r="R918" s="63"/>
      <c r="S918" s="63"/>
      <c r="T918" s="64"/>
      <c r="AT918" s="60" t="s">
        <v>87</v>
      </c>
      <c r="AU918" s="60" t="s">
        <v>29</v>
      </c>
      <c r="AV918" s="10" t="s">
        <v>29</v>
      </c>
      <c r="AW918" s="10" t="s">
        <v>12</v>
      </c>
      <c r="AX918" s="10" t="s">
        <v>24</v>
      </c>
      <c r="AY918" s="60" t="s">
        <v>76</v>
      </c>
    </row>
    <row r="919" spans="1:51" s="10" customFormat="1" ht="12">
      <c r="A919" s="181"/>
      <c r="B919" s="182"/>
      <c r="C919" s="181"/>
      <c r="D919" s="179" t="s">
        <v>87</v>
      </c>
      <c r="E919" s="183" t="s">
        <v>0</v>
      </c>
      <c r="F919" s="204" t="s">
        <v>1373</v>
      </c>
      <c r="G919" s="181"/>
      <c r="H919" s="185">
        <v>7.121</v>
      </c>
      <c r="I919" s="61"/>
      <c r="J919" s="181"/>
      <c r="L919" s="59"/>
      <c r="M919" s="62"/>
      <c r="N919" s="63"/>
      <c r="O919" s="63"/>
      <c r="P919" s="63"/>
      <c r="Q919" s="63"/>
      <c r="R919" s="63"/>
      <c r="S919" s="63"/>
      <c r="T919" s="64"/>
      <c r="AT919" s="60" t="s">
        <v>87</v>
      </c>
      <c r="AU919" s="60" t="s">
        <v>29</v>
      </c>
      <c r="AV919" s="10" t="s">
        <v>29</v>
      </c>
      <c r="AW919" s="10" t="s">
        <v>12</v>
      </c>
      <c r="AX919" s="10" t="s">
        <v>24</v>
      </c>
      <c r="AY919" s="60" t="s">
        <v>76</v>
      </c>
    </row>
    <row r="920" spans="1:51" s="10" customFormat="1" ht="12">
      <c r="A920" s="181"/>
      <c r="B920" s="182"/>
      <c r="C920" s="181"/>
      <c r="D920" s="179" t="s">
        <v>87</v>
      </c>
      <c r="E920" s="183" t="s">
        <v>0</v>
      </c>
      <c r="F920" s="204" t="s">
        <v>1374</v>
      </c>
      <c r="G920" s="181"/>
      <c r="H920" s="185">
        <v>36.727</v>
      </c>
      <c r="I920" s="61"/>
      <c r="J920" s="181"/>
      <c r="L920" s="59"/>
      <c r="M920" s="62"/>
      <c r="N920" s="63"/>
      <c r="O920" s="63"/>
      <c r="P920" s="63"/>
      <c r="Q920" s="63"/>
      <c r="R920" s="63"/>
      <c r="S920" s="63"/>
      <c r="T920" s="64"/>
      <c r="AT920" s="60" t="s">
        <v>87</v>
      </c>
      <c r="AU920" s="60" t="s">
        <v>29</v>
      </c>
      <c r="AV920" s="10" t="s">
        <v>29</v>
      </c>
      <c r="AW920" s="10" t="s">
        <v>12</v>
      </c>
      <c r="AX920" s="10" t="s">
        <v>24</v>
      </c>
      <c r="AY920" s="60" t="s">
        <v>76</v>
      </c>
    </row>
    <row r="921" spans="1:51" s="10" customFormat="1" ht="12">
      <c r="A921" s="181"/>
      <c r="B921" s="182"/>
      <c r="C921" s="181"/>
      <c r="D921" s="179" t="s">
        <v>87</v>
      </c>
      <c r="E921" s="183" t="s">
        <v>0</v>
      </c>
      <c r="F921" s="204" t="s">
        <v>1276</v>
      </c>
      <c r="G921" s="181"/>
      <c r="H921" s="185">
        <v>25.603</v>
      </c>
      <c r="I921" s="61"/>
      <c r="J921" s="181"/>
      <c r="L921" s="59"/>
      <c r="M921" s="62"/>
      <c r="N921" s="63"/>
      <c r="O921" s="63"/>
      <c r="P921" s="63"/>
      <c r="Q921" s="63"/>
      <c r="R921" s="63"/>
      <c r="S921" s="63"/>
      <c r="T921" s="64"/>
      <c r="AT921" s="60" t="s">
        <v>87</v>
      </c>
      <c r="AU921" s="60" t="s">
        <v>29</v>
      </c>
      <c r="AV921" s="10" t="s">
        <v>29</v>
      </c>
      <c r="AW921" s="10" t="s">
        <v>12</v>
      </c>
      <c r="AX921" s="10" t="s">
        <v>24</v>
      </c>
      <c r="AY921" s="60" t="s">
        <v>76</v>
      </c>
    </row>
    <row r="922" spans="1:51" s="10" customFormat="1" ht="12">
      <c r="A922" s="181"/>
      <c r="B922" s="182"/>
      <c r="C922" s="181"/>
      <c r="D922" s="179" t="s">
        <v>87</v>
      </c>
      <c r="E922" s="183" t="s">
        <v>0</v>
      </c>
      <c r="F922" s="204" t="s">
        <v>1375</v>
      </c>
      <c r="G922" s="181"/>
      <c r="H922" s="185">
        <v>8.938</v>
      </c>
      <c r="I922" s="61"/>
      <c r="J922" s="181"/>
      <c r="L922" s="59"/>
      <c r="M922" s="62"/>
      <c r="N922" s="63"/>
      <c r="O922" s="63"/>
      <c r="P922" s="63"/>
      <c r="Q922" s="63"/>
      <c r="R922" s="63"/>
      <c r="S922" s="63"/>
      <c r="T922" s="64"/>
      <c r="AT922" s="60" t="s">
        <v>87</v>
      </c>
      <c r="AU922" s="60" t="s">
        <v>29</v>
      </c>
      <c r="AV922" s="10" t="s">
        <v>29</v>
      </c>
      <c r="AW922" s="10" t="s">
        <v>12</v>
      </c>
      <c r="AX922" s="10" t="s">
        <v>24</v>
      </c>
      <c r="AY922" s="60" t="s">
        <v>76</v>
      </c>
    </row>
    <row r="923" spans="1:51" s="10" customFormat="1" ht="12">
      <c r="A923" s="181"/>
      <c r="B923" s="182"/>
      <c r="C923" s="181"/>
      <c r="D923" s="179" t="s">
        <v>87</v>
      </c>
      <c r="E923" s="183" t="s">
        <v>0</v>
      </c>
      <c r="F923" s="204" t="s">
        <v>1376</v>
      </c>
      <c r="G923" s="181"/>
      <c r="H923" s="185">
        <v>5.527</v>
      </c>
      <c r="I923" s="61"/>
      <c r="J923" s="181"/>
      <c r="L923" s="59"/>
      <c r="M923" s="62"/>
      <c r="N923" s="63"/>
      <c r="O923" s="63"/>
      <c r="P923" s="63"/>
      <c r="Q923" s="63"/>
      <c r="R923" s="63"/>
      <c r="S923" s="63"/>
      <c r="T923" s="64"/>
      <c r="AT923" s="60" t="s">
        <v>87</v>
      </c>
      <c r="AU923" s="60" t="s">
        <v>29</v>
      </c>
      <c r="AV923" s="10" t="s">
        <v>29</v>
      </c>
      <c r="AW923" s="10" t="s">
        <v>12</v>
      </c>
      <c r="AX923" s="10" t="s">
        <v>24</v>
      </c>
      <c r="AY923" s="60" t="s">
        <v>76</v>
      </c>
    </row>
    <row r="924" spans="1:51" s="10" customFormat="1" ht="12">
      <c r="A924" s="181"/>
      <c r="B924" s="182"/>
      <c r="C924" s="181"/>
      <c r="D924" s="179" t="s">
        <v>87</v>
      </c>
      <c r="E924" s="183" t="s">
        <v>0</v>
      </c>
      <c r="F924" s="204" t="s">
        <v>1377</v>
      </c>
      <c r="G924" s="181"/>
      <c r="H924" s="185">
        <v>63.617</v>
      </c>
      <c r="I924" s="61"/>
      <c r="J924" s="181"/>
      <c r="L924" s="59"/>
      <c r="M924" s="62"/>
      <c r="N924" s="63"/>
      <c r="O924" s="63"/>
      <c r="P924" s="63"/>
      <c r="Q924" s="63"/>
      <c r="R924" s="63"/>
      <c r="S924" s="63"/>
      <c r="T924" s="64"/>
      <c r="AT924" s="60" t="s">
        <v>87</v>
      </c>
      <c r="AU924" s="60" t="s">
        <v>29</v>
      </c>
      <c r="AV924" s="10" t="s">
        <v>29</v>
      </c>
      <c r="AW924" s="10" t="s">
        <v>12</v>
      </c>
      <c r="AX924" s="10" t="s">
        <v>24</v>
      </c>
      <c r="AY924" s="60" t="s">
        <v>76</v>
      </c>
    </row>
    <row r="925" spans="1:51" s="10" customFormat="1" ht="12">
      <c r="A925" s="181"/>
      <c r="B925" s="182"/>
      <c r="C925" s="181"/>
      <c r="D925" s="179" t="s">
        <v>87</v>
      </c>
      <c r="E925" s="183" t="s">
        <v>0</v>
      </c>
      <c r="F925" s="204" t="s">
        <v>1378</v>
      </c>
      <c r="G925" s="181"/>
      <c r="H925" s="185">
        <v>22.619</v>
      </c>
      <c r="I925" s="61"/>
      <c r="J925" s="181"/>
      <c r="L925" s="59"/>
      <c r="M925" s="62"/>
      <c r="N925" s="63"/>
      <c r="O925" s="63"/>
      <c r="P925" s="63"/>
      <c r="Q925" s="63"/>
      <c r="R925" s="63"/>
      <c r="S925" s="63"/>
      <c r="T925" s="64"/>
      <c r="AT925" s="60" t="s">
        <v>87</v>
      </c>
      <c r="AU925" s="60" t="s">
        <v>29</v>
      </c>
      <c r="AV925" s="10" t="s">
        <v>29</v>
      </c>
      <c r="AW925" s="10" t="s">
        <v>12</v>
      </c>
      <c r="AX925" s="10" t="s">
        <v>24</v>
      </c>
      <c r="AY925" s="60" t="s">
        <v>76</v>
      </c>
    </row>
    <row r="926" spans="1:51" s="11" customFormat="1" ht="12">
      <c r="A926" s="186"/>
      <c r="B926" s="187"/>
      <c r="C926" s="186"/>
      <c r="D926" s="179" t="s">
        <v>87</v>
      </c>
      <c r="E926" s="188" t="s">
        <v>0</v>
      </c>
      <c r="F926" s="206" t="s">
        <v>99</v>
      </c>
      <c r="G926" s="186"/>
      <c r="H926" s="190">
        <v>170.736</v>
      </c>
      <c r="I926" s="67"/>
      <c r="J926" s="186"/>
      <c r="L926" s="65"/>
      <c r="M926" s="68"/>
      <c r="N926" s="69"/>
      <c r="O926" s="69"/>
      <c r="P926" s="69"/>
      <c r="Q926" s="69"/>
      <c r="R926" s="69"/>
      <c r="S926" s="69"/>
      <c r="T926" s="70"/>
      <c r="AT926" s="66" t="s">
        <v>87</v>
      </c>
      <c r="AU926" s="66" t="s">
        <v>29</v>
      </c>
      <c r="AV926" s="11" t="s">
        <v>83</v>
      </c>
      <c r="AW926" s="11" t="s">
        <v>12</v>
      </c>
      <c r="AX926" s="11" t="s">
        <v>28</v>
      </c>
      <c r="AY926" s="66" t="s">
        <v>76</v>
      </c>
    </row>
    <row r="927" spans="1:65" s="1" customFormat="1" ht="16.5" customHeight="1">
      <c r="A927" s="96"/>
      <c r="B927" s="100"/>
      <c r="C927" s="173" t="s">
        <v>138</v>
      </c>
      <c r="D927" s="173" t="s">
        <v>78</v>
      </c>
      <c r="E927" s="174" t="s">
        <v>1379</v>
      </c>
      <c r="F927" s="202" t="s">
        <v>1380</v>
      </c>
      <c r="G927" s="176" t="s">
        <v>81</v>
      </c>
      <c r="H927" s="177">
        <v>57.689</v>
      </c>
      <c r="I927" s="52"/>
      <c r="J927" s="178">
        <f>ROUND(I927*H927,2)</f>
        <v>0</v>
      </c>
      <c r="K927" s="51" t="s">
        <v>82</v>
      </c>
      <c r="L927" s="14"/>
      <c r="M927" s="53" t="s">
        <v>0</v>
      </c>
      <c r="N927" s="54" t="s">
        <v>15</v>
      </c>
      <c r="O927" s="18"/>
      <c r="P927" s="55">
        <f>O927*H927</f>
        <v>0</v>
      </c>
      <c r="Q927" s="55">
        <v>0</v>
      </c>
      <c r="R927" s="55">
        <f>Q927*H927</f>
        <v>0</v>
      </c>
      <c r="S927" s="55">
        <v>0</v>
      </c>
      <c r="T927" s="56">
        <f>S927*H927</f>
        <v>0</v>
      </c>
      <c r="AR927" s="13" t="s">
        <v>83</v>
      </c>
      <c r="AT927" s="13" t="s">
        <v>78</v>
      </c>
      <c r="AU927" s="13" t="s">
        <v>29</v>
      </c>
      <c r="AY927" s="13" t="s">
        <v>76</v>
      </c>
      <c r="BE927" s="57">
        <f>IF(N927="základní",J927,0)</f>
        <v>0</v>
      </c>
      <c r="BF927" s="57">
        <f>IF(N927="snížená",J927,0)</f>
        <v>0</v>
      </c>
      <c r="BG927" s="57">
        <f>IF(N927="zákl. přenesená",J927,0)</f>
        <v>0</v>
      </c>
      <c r="BH927" s="57">
        <f>IF(N927="sníž. přenesená",J927,0)</f>
        <v>0</v>
      </c>
      <c r="BI927" s="57">
        <f>IF(N927="nulová",J927,0)</f>
        <v>0</v>
      </c>
      <c r="BJ927" s="13" t="s">
        <v>28</v>
      </c>
      <c r="BK927" s="57">
        <f>ROUND(I927*H927,2)</f>
        <v>0</v>
      </c>
      <c r="BL927" s="13" t="s">
        <v>83</v>
      </c>
      <c r="BM927" s="13" t="s">
        <v>1381</v>
      </c>
    </row>
    <row r="928" spans="1:47" s="1" customFormat="1" ht="12">
      <c r="A928" s="96"/>
      <c r="B928" s="100"/>
      <c r="C928" s="96"/>
      <c r="D928" s="179" t="s">
        <v>85</v>
      </c>
      <c r="E928" s="96"/>
      <c r="F928" s="203" t="s">
        <v>1380</v>
      </c>
      <c r="G928" s="96"/>
      <c r="H928" s="96"/>
      <c r="I928" s="26"/>
      <c r="J928" s="96"/>
      <c r="L928" s="14"/>
      <c r="M928" s="58"/>
      <c r="N928" s="18"/>
      <c r="O928" s="18"/>
      <c r="P928" s="18"/>
      <c r="Q928" s="18"/>
      <c r="R928" s="18"/>
      <c r="S928" s="18"/>
      <c r="T928" s="19"/>
      <c r="AT928" s="13" t="s">
        <v>85</v>
      </c>
      <c r="AU928" s="13" t="s">
        <v>29</v>
      </c>
    </row>
    <row r="929" spans="1:51" s="10" customFormat="1" ht="12">
      <c r="A929" s="181"/>
      <c r="B929" s="182"/>
      <c r="C929" s="181"/>
      <c r="D929" s="179" t="s">
        <v>87</v>
      </c>
      <c r="E929" s="183" t="s">
        <v>0</v>
      </c>
      <c r="F929" s="204" t="s">
        <v>323</v>
      </c>
      <c r="G929" s="181"/>
      <c r="H929" s="185">
        <v>57.105</v>
      </c>
      <c r="I929" s="61"/>
      <c r="J929" s="181"/>
      <c r="L929" s="59"/>
      <c r="M929" s="62"/>
      <c r="N929" s="63"/>
      <c r="O929" s="63"/>
      <c r="P929" s="63"/>
      <c r="Q929" s="63"/>
      <c r="R929" s="63"/>
      <c r="S929" s="63"/>
      <c r="T929" s="64"/>
      <c r="AT929" s="60" t="s">
        <v>87</v>
      </c>
      <c r="AU929" s="60" t="s">
        <v>29</v>
      </c>
      <c r="AV929" s="10" t="s">
        <v>29</v>
      </c>
      <c r="AW929" s="10" t="s">
        <v>12</v>
      </c>
      <c r="AX929" s="10" t="s">
        <v>24</v>
      </c>
      <c r="AY929" s="60" t="s">
        <v>76</v>
      </c>
    </row>
    <row r="930" spans="1:51" s="10" customFormat="1" ht="12">
      <c r="A930" s="181"/>
      <c r="B930" s="182"/>
      <c r="C930" s="181"/>
      <c r="D930" s="179" t="s">
        <v>87</v>
      </c>
      <c r="E930" s="183" t="s">
        <v>0</v>
      </c>
      <c r="F930" s="204" t="s">
        <v>1382</v>
      </c>
      <c r="G930" s="181"/>
      <c r="H930" s="185">
        <v>0.584</v>
      </c>
      <c r="I930" s="61"/>
      <c r="J930" s="181"/>
      <c r="L930" s="59"/>
      <c r="M930" s="62"/>
      <c r="N930" s="63"/>
      <c r="O930" s="63"/>
      <c r="P930" s="63"/>
      <c r="Q930" s="63"/>
      <c r="R930" s="63"/>
      <c r="S930" s="63"/>
      <c r="T930" s="64"/>
      <c r="AT930" s="60" t="s">
        <v>87</v>
      </c>
      <c r="AU930" s="60" t="s">
        <v>29</v>
      </c>
      <c r="AV930" s="10" t="s">
        <v>29</v>
      </c>
      <c r="AW930" s="10" t="s">
        <v>12</v>
      </c>
      <c r="AX930" s="10" t="s">
        <v>24</v>
      </c>
      <c r="AY930" s="60" t="s">
        <v>76</v>
      </c>
    </row>
    <row r="931" spans="1:51" s="11" customFormat="1" ht="12">
      <c r="A931" s="186"/>
      <c r="B931" s="187"/>
      <c r="C931" s="186"/>
      <c r="D931" s="179" t="s">
        <v>87</v>
      </c>
      <c r="E931" s="188" t="s">
        <v>0</v>
      </c>
      <c r="F931" s="206" t="s">
        <v>99</v>
      </c>
      <c r="G931" s="186"/>
      <c r="H931" s="190">
        <v>57.689</v>
      </c>
      <c r="I931" s="67"/>
      <c r="J931" s="186"/>
      <c r="L931" s="65"/>
      <c r="M931" s="68"/>
      <c r="N931" s="69"/>
      <c r="O931" s="69"/>
      <c r="P931" s="69"/>
      <c r="Q931" s="69"/>
      <c r="R931" s="69"/>
      <c r="S931" s="69"/>
      <c r="T931" s="70"/>
      <c r="AT931" s="66" t="s">
        <v>87</v>
      </c>
      <c r="AU931" s="66" t="s">
        <v>29</v>
      </c>
      <c r="AV931" s="11" t="s">
        <v>83</v>
      </c>
      <c r="AW931" s="11" t="s">
        <v>12</v>
      </c>
      <c r="AX931" s="11" t="s">
        <v>28</v>
      </c>
      <c r="AY931" s="66" t="s">
        <v>76</v>
      </c>
    </row>
    <row r="932" spans="1:65" s="1" customFormat="1" ht="16.5" customHeight="1">
      <c r="A932" s="96"/>
      <c r="B932" s="100"/>
      <c r="C932" s="173" t="s">
        <v>123</v>
      </c>
      <c r="D932" s="173" t="s">
        <v>78</v>
      </c>
      <c r="E932" s="174" t="s">
        <v>1383</v>
      </c>
      <c r="F932" s="202" t="s">
        <v>1384</v>
      </c>
      <c r="G932" s="176" t="s">
        <v>81</v>
      </c>
      <c r="H932" s="177">
        <v>57.105</v>
      </c>
      <c r="I932" s="52"/>
      <c r="J932" s="178">
        <f>ROUND(I932*H932,2)</f>
        <v>0</v>
      </c>
      <c r="K932" s="51" t="s">
        <v>82</v>
      </c>
      <c r="L932" s="14"/>
      <c r="M932" s="53" t="s">
        <v>0</v>
      </c>
      <c r="N932" s="54" t="s">
        <v>15</v>
      </c>
      <c r="O932" s="18"/>
      <c r="P932" s="55">
        <f>O932*H932</f>
        <v>0</v>
      </c>
      <c r="Q932" s="55">
        <v>0</v>
      </c>
      <c r="R932" s="55">
        <f>Q932*H932</f>
        <v>0</v>
      </c>
      <c r="S932" s="55">
        <v>0</v>
      </c>
      <c r="T932" s="56">
        <f>S932*H932</f>
        <v>0</v>
      </c>
      <c r="AR932" s="13" t="s">
        <v>83</v>
      </c>
      <c r="AT932" s="13" t="s">
        <v>78</v>
      </c>
      <c r="AU932" s="13" t="s">
        <v>29</v>
      </c>
      <c r="AY932" s="13" t="s">
        <v>76</v>
      </c>
      <c r="BE932" s="57">
        <f>IF(N932="základní",J932,0)</f>
        <v>0</v>
      </c>
      <c r="BF932" s="57">
        <f>IF(N932="snížená",J932,0)</f>
        <v>0</v>
      </c>
      <c r="BG932" s="57">
        <f>IF(N932="zákl. přenesená",J932,0)</f>
        <v>0</v>
      </c>
      <c r="BH932" s="57">
        <f>IF(N932="sníž. přenesená",J932,0)</f>
        <v>0</v>
      </c>
      <c r="BI932" s="57">
        <f>IF(N932="nulová",J932,0)</f>
        <v>0</v>
      </c>
      <c r="BJ932" s="13" t="s">
        <v>28</v>
      </c>
      <c r="BK932" s="57">
        <f>ROUND(I932*H932,2)</f>
        <v>0</v>
      </c>
      <c r="BL932" s="13" t="s">
        <v>83</v>
      </c>
      <c r="BM932" s="13" t="s">
        <v>1385</v>
      </c>
    </row>
    <row r="933" spans="1:47" s="1" customFormat="1" ht="12">
      <c r="A933" s="96"/>
      <c r="B933" s="100"/>
      <c r="C933" s="96"/>
      <c r="D933" s="179" t="s">
        <v>85</v>
      </c>
      <c r="E933" s="96"/>
      <c r="F933" s="203" t="s">
        <v>1386</v>
      </c>
      <c r="G933" s="96"/>
      <c r="H933" s="96"/>
      <c r="I933" s="26"/>
      <c r="J933" s="96"/>
      <c r="L933" s="14"/>
      <c r="M933" s="58"/>
      <c r="N933" s="18"/>
      <c r="O933" s="18"/>
      <c r="P933" s="18"/>
      <c r="Q933" s="18"/>
      <c r="R933" s="18"/>
      <c r="S933" s="18"/>
      <c r="T933" s="19"/>
      <c r="AT933" s="13" t="s">
        <v>85</v>
      </c>
      <c r="AU933" s="13" t="s">
        <v>29</v>
      </c>
    </row>
    <row r="934" spans="1:51" s="10" customFormat="1" ht="12">
      <c r="A934" s="181"/>
      <c r="B934" s="182"/>
      <c r="C934" s="181"/>
      <c r="D934" s="179" t="s">
        <v>87</v>
      </c>
      <c r="E934" s="183" t="s">
        <v>0</v>
      </c>
      <c r="F934" s="204" t="s">
        <v>1387</v>
      </c>
      <c r="G934" s="181"/>
      <c r="H934" s="185">
        <v>57.105</v>
      </c>
      <c r="I934" s="61"/>
      <c r="J934" s="181"/>
      <c r="L934" s="59"/>
      <c r="M934" s="62"/>
      <c r="N934" s="63"/>
      <c r="O934" s="63"/>
      <c r="P934" s="63"/>
      <c r="Q934" s="63"/>
      <c r="R934" s="63"/>
      <c r="S934" s="63"/>
      <c r="T934" s="64"/>
      <c r="AT934" s="60" t="s">
        <v>87</v>
      </c>
      <c r="AU934" s="60" t="s">
        <v>29</v>
      </c>
      <c r="AV934" s="10" t="s">
        <v>29</v>
      </c>
      <c r="AW934" s="10" t="s">
        <v>12</v>
      </c>
      <c r="AX934" s="10" t="s">
        <v>28</v>
      </c>
      <c r="AY934" s="60" t="s">
        <v>76</v>
      </c>
    </row>
    <row r="935" spans="1:65" s="1" customFormat="1" ht="16.5" customHeight="1">
      <c r="A935" s="96"/>
      <c r="B935" s="100"/>
      <c r="C935" s="173" t="s">
        <v>151</v>
      </c>
      <c r="D935" s="173" t="s">
        <v>78</v>
      </c>
      <c r="E935" s="174" t="s">
        <v>1388</v>
      </c>
      <c r="F935" s="202" t="s">
        <v>1389</v>
      </c>
      <c r="G935" s="176" t="s">
        <v>81</v>
      </c>
      <c r="H935" s="177">
        <v>227.841</v>
      </c>
      <c r="I935" s="52"/>
      <c r="J935" s="178">
        <f>ROUND(I935*H935,2)</f>
        <v>0</v>
      </c>
      <c r="K935" s="51" t="s">
        <v>82</v>
      </c>
      <c r="L935" s="14"/>
      <c r="M935" s="53" t="s">
        <v>0</v>
      </c>
      <c r="N935" s="54" t="s">
        <v>15</v>
      </c>
      <c r="O935" s="18"/>
      <c r="P935" s="55">
        <f>O935*H935</f>
        <v>0</v>
      </c>
      <c r="Q935" s="55">
        <v>0</v>
      </c>
      <c r="R935" s="55">
        <f>Q935*H935</f>
        <v>0</v>
      </c>
      <c r="S935" s="55">
        <v>0</v>
      </c>
      <c r="T935" s="56">
        <f>S935*H935</f>
        <v>0</v>
      </c>
      <c r="AR935" s="13" t="s">
        <v>83</v>
      </c>
      <c r="AT935" s="13" t="s">
        <v>78</v>
      </c>
      <c r="AU935" s="13" t="s">
        <v>29</v>
      </c>
      <c r="AY935" s="13" t="s">
        <v>76</v>
      </c>
      <c r="BE935" s="57">
        <f>IF(N935="základní",J935,0)</f>
        <v>0</v>
      </c>
      <c r="BF935" s="57">
        <f>IF(N935="snížená",J935,0)</f>
        <v>0</v>
      </c>
      <c r="BG935" s="57">
        <f>IF(N935="zákl. přenesená",J935,0)</f>
        <v>0</v>
      </c>
      <c r="BH935" s="57">
        <f>IF(N935="sníž. přenesená",J935,0)</f>
        <v>0</v>
      </c>
      <c r="BI935" s="57">
        <f>IF(N935="nulová",J935,0)</f>
        <v>0</v>
      </c>
      <c r="BJ935" s="13" t="s">
        <v>28</v>
      </c>
      <c r="BK935" s="57">
        <f>ROUND(I935*H935,2)</f>
        <v>0</v>
      </c>
      <c r="BL935" s="13" t="s">
        <v>83</v>
      </c>
      <c r="BM935" s="13" t="s">
        <v>1390</v>
      </c>
    </row>
    <row r="936" spans="1:47" s="1" customFormat="1" ht="12">
      <c r="A936" s="96"/>
      <c r="B936" s="100"/>
      <c r="C936" s="96"/>
      <c r="D936" s="179" t="s">
        <v>85</v>
      </c>
      <c r="E936" s="96"/>
      <c r="F936" s="203" t="s">
        <v>1391</v>
      </c>
      <c r="G936" s="96"/>
      <c r="H936" s="96"/>
      <c r="I936" s="26"/>
      <c r="J936" s="96"/>
      <c r="L936" s="14"/>
      <c r="M936" s="58"/>
      <c r="N936" s="18"/>
      <c r="O936" s="18"/>
      <c r="P936" s="18"/>
      <c r="Q936" s="18"/>
      <c r="R936" s="18"/>
      <c r="S936" s="18"/>
      <c r="T936" s="19"/>
      <c r="AT936" s="13" t="s">
        <v>85</v>
      </c>
      <c r="AU936" s="13" t="s">
        <v>29</v>
      </c>
    </row>
    <row r="937" spans="1:51" s="10" customFormat="1" ht="12">
      <c r="A937" s="181"/>
      <c r="B937" s="182"/>
      <c r="C937" s="181"/>
      <c r="D937" s="179" t="s">
        <v>87</v>
      </c>
      <c r="E937" s="183" t="s">
        <v>0</v>
      </c>
      <c r="F937" s="204" t="s">
        <v>323</v>
      </c>
      <c r="G937" s="181"/>
      <c r="H937" s="185">
        <v>57.105</v>
      </c>
      <c r="I937" s="61"/>
      <c r="J937" s="181"/>
      <c r="L937" s="59"/>
      <c r="M937" s="62"/>
      <c r="N937" s="63"/>
      <c r="O937" s="63"/>
      <c r="P937" s="63"/>
      <c r="Q937" s="63"/>
      <c r="R937" s="63"/>
      <c r="S937" s="63"/>
      <c r="T937" s="64"/>
      <c r="AT937" s="60" t="s">
        <v>87</v>
      </c>
      <c r="AU937" s="60" t="s">
        <v>29</v>
      </c>
      <c r="AV937" s="10" t="s">
        <v>29</v>
      </c>
      <c r="AW937" s="10" t="s">
        <v>12</v>
      </c>
      <c r="AX937" s="10" t="s">
        <v>24</v>
      </c>
      <c r="AY937" s="60" t="s">
        <v>76</v>
      </c>
    </row>
    <row r="938" spans="1:51" s="10" customFormat="1" ht="12">
      <c r="A938" s="181"/>
      <c r="B938" s="182"/>
      <c r="C938" s="181"/>
      <c r="D938" s="179" t="s">
        <v>87</v>
      </c>
      <c r="E938" s="183" t="s">
        <v>0</v>
      </c>
      <c r="F938" s="204" t="s">
        <v>1336</v>
      </c>
      <c r="G938" s="181"/>
      <c r="H938" s="185">
        <v>0.584</v>
      </c>
      <c r="I938" s="61"/>
      <c r="J938" s="181"/>
      <c r="L938" s="59"/>
      <c r="M938" s="62"/>
      <c r="N938" s="63"/>
      <c r="O938" s="63"/>
      <c r="P938" s="63"/>
      <c r="Q938" s="63"/>
      <c r="R938" s="63"/>
      <c r="S938" s="63"/>
      <c r="T938" s="64"/>
      <c r="AT938" s="60" t="s">
        <v>87</v>
      </c>
      <c r="AU938" s="60" t="s">
        <v>29</v>
      </c>
      <c r="AV938" s="10" t="s">
        <v>29</v>
      </c>
      <c r="AW938" s="10" t="s">
        <v>12</v>
      </c>
      <c r="AX938" s="10" t="s">
        <v>24</v>
      </c>
      <c r="AY938" s="60" t="s">
        <v>76</v>
      </c>
    </row>
    <row r="939" spans="1:51" s="10" customFormat="1" ht="12">
      <c r="A939" s="181"/>
      <c r="B939" s="182"/>
      <c r="C939" s="181"/>
      <c r="D939" s="179" t="s">
        <v>87</v>
      </c>
      <c r="E939" s="183" t="s">
        <v>0</v>
      </c>
      <c r="F939" s="204" t="s">
        <v>1338</v>
      </c>
      <c r="G939" s="181"/>
      <c r="H939" s="185">
        <v>7.121</v>
      </c>
      <c r="I939" s="61"/>
      <c r="J939" s="181"/>
      <c r="L939" s="59"/>
      <c r="M939" s="62"/>
      <c r="N939" s="63"/>
      <c r="O939" s="63"/>
      <c r="P939" s="63"/>
      <c r="Q939" s="63"/>
      <c r="R939" s="63"/>
      <c r="S939" s="63"/>
      <c r="T939" s="64"/>
      <c r="AT939" s="60" t="s">
        <v>87</v>
      </c>
      <c r="AU939" s="60" t="s">
        <v>29</v>
      </c>
      <c r="AV939" s="10" t="s">
        <v>29</v>
      </c>
      <c r="AW939" s="10" t="s">
        <v>12</v>
      </c>
      <c r="AX939" s="10" t="s">
        <v>24</v>
      </c>
      <c r="AY939" s="60" t="s">
        <v>76</v>
      </c>
    </row>
    <row r="940" spans="1:51" s="10" customFormat="1" ht="12">
      <c r="A940" s="181"/>
      <c r="B940" s="182"/>
      <c r="C940" s="181"/>
      <c r="D940" s="179" t="s">
        <v>87</v>
      </c>
      <c r="E940" s="183" t="s">
        <v>0</v>
      </c>
      <c r="F940" s="204" t="s">
        <v>1374</v>
      </c>
      <c r="G940" s="181"/>
      <c r="H940" s="185">
        <v>36.727</v>
      </c>
      <c r="I940" s="61"/>
      <c r="J940" s="181"/>
      <c r="L940" s="59"/>
      <c r="M940" s="62"/>
      <c r="N940" s="63"/>
      <c r="O940" s="63"/>
      <c r="P940" s="63"/>
      <c r="Q940" s="63"/>
      <c r="R940" s="63"/>
      <c r="S940" s="63"/>
      <c r="T940" s="64"/>
      <c r="AT940" s="60" t="s">
        <v>87</v>
      </c>
      <c r="AU940" s="60" t="s">
        <v>29</v>
      </c>
      <c r="AV940" s="10" t="s">
        <v>29</v>
      </c>
      <c r="AW940" s="10" t="s">
        <v>12</v>
      </c>
      <c r="AX940" s="10" t="s">
        <v>24</v>
      </c>
      <c r="AY940" s="60" t="s">
        <v>76</v>
      </c>
    </row>
    <row r="941" spans="1:51" s="10" customFormat="1" ht="12">
      <c r="A941" s="181"/>
      <c r="B941" s="182"/>
      <c r="C941" s="181"/>
      <c r="D941" s="179" t="s">
        <v>87</v>
      </c>
      <c r="E941" s="183" t="s">
        <v>0</v>
      </c>
      <c r="F941" s="204" t="s">
        <v>1276</v>
      </c>
      <c r="G941" s="181"/>
      <c r="H941" s="185">
        <v>25.603</v>
      </c>
      <c r="I941" s="61"/>
      <c r="J941" s="181"/>
      <c r="L941" s="59"/>
      <c r="M941" s="62"/>
      <c r="N941" s="63"/>
      <c r="O941" s="63"/>
      <c r="P941" s="63"/>
      <c r="Q941" s="63"/>
      <c r="R941" s="63"/>
      <c r="S941" s="63"/>
      <c r="T941" s="64"/>
      <c r="AT941" s="60" t="s">
        <v>87</v>
      </c>
      <c r="AU941" s="60" t="s">
        <v>29</v>
      </c>
      <c r="AV941" s="10" t="s">
        <v>29</v>
      </c>
      <c r="AW941" s="10" t="s">
        <v>12</v>
      </c>
      <c r="AX941" s="10" t="s">
        <v>24</v>
      </c>
      <c r="AY941" s="60" t="s">
        <v>76</v>
      </c>
    </row>
    <row r="942" spans="1:51" s="10" customFormat="1" ht="12">
      <c r="A942" s="181"/>
      <c r="B942" s="182"/>
      <c r="C942" s="181"/>
      <c r="D942" s="179" t="s">
        <v>87</v>
      </c>
      <c r="E942" s="183" t="s">
        <v>0</v>
      </c>
      <c r="F942" s="204" t="s">
        <v>1375</v>
      </c>
      <c r="G942" s="181"/>
      <c r="H942" s="185">
        <v>8.938</v>
      </c>
      <c r="I942" s="61"/>
      <c r="J942" s="181"/>
      <c r="L942" s="59"/>
      <c r="M942" s="62"/>
      <c r="N942" s="63"/>
      <c r="O942" s="63"/>
      <c r="P942" s="63"/>
      <c r="Q942" s="63"/>
      <c r="R942" s="63"/>
      <c r="S942" s="63"/>
      <c r="T942" s="64"/>
      <c r="AT942" s="60" t="s">
        <v>87</v>
      </c>
      <c r="AU942" s="60" t="s">
        <v>29</v>
      </c>
      <c r="AV942" s="10" t="s">
        <v>29</v>
      </c>
      <c r="AW942" s="10" t="s">
        <v>12</v>
      </c>
      <c r="AX942" s="10" t="s">
        <v>24</v>
      </c>
      <c r="AY942" s="60" t="s">
        <v>76</v>
      </c>
    </row>
    <row r="943" spans="1:51" s="10" customFormat="1" ht="12">
      <c r="A943" s="181"/>
      <c r="B943" s="182"/>
      <c r="C943" s="181"/>
      <c r="D943" s="179" t="s">
        <v>87</v>
      </c>
      <c r="E943" s="183" t="s">
        <v>0</v>
      </c>
      <c r="F943" s="204" t="s">
        <v>1376</v>
      </c>
      <c r="G943" s="181"/>
      <c r="H943" s="185">
        <v>5.527</v>
      </c>
      <c r="I943" s="61"/>
      <c r="J943" s="181"/>
      <c r="L943" s="59"/>
      <c r="M943" s="62"/>
      <c r="N943" s="63"/>
      <c r="O943" s="63"/>
      <c r="P943" s="63"/>
      <c r="Q943" s="63"/>
      <c r="R943" s="63"/>
      <c r="S943" s="63"/>
      <c r="T943" s="64"/>
      <c r="AT943" s="60" t="s">
        <v>87</v>
      </c>
      <c r="AU943" s="60" t="s">
        <v>29</v>
      </c>
      <c r="AV943" s="10" t="s">
        <v>29</v>
      </c>
      <c r="AW943" s="10" t="s">
        <v>12</v>
      </c>
      <c r="AX943" s="10" t="s">
        <v>24</v>
      </c>
      <c r="AY943" s="60" t="s">
        <v>76</v>
      </c>
    </row>
    <row r="944" spans="1:51" s="10" customFormat="1" ht="12">
      <c r="A944" s="181"/>
      <c r="B944" s="182"/>
      <c r="C944" s="181"/>
      <c r="D944" s="179" t="s">
        <v>87</v>
      </c>
      <c r="E944" s="183" t="s">
        <v>0</v>
      </c>
      <c r="F944" s="204" t="s">
        <v>1392</v>
      </c>
      <c r="G944" s="181"/>
      <c r="H944" s="185">
        <v>63.617</v>
      </c>
      <c r="I944" s="61"/>
      <c r="J944" s="181"/>
      <c r="L944" s="59"/>
      <c r="M944" s="62"/>
      <c r="N944" s="63"/>
      <c r="O944" s="63"/>
      <c r="P944" s="63"/>
      <c r="Q944" s="63"/>
      <c r="R944" s="63"/>
      <c r="S944" s="63"/>
      <c r="T944" s="64"/>
      <c r="AT944" s="60" t="s">
        <v>87</v>
      </c>
      <c r="AU944" s="60" t="s">
        <v>29</v>
      </c>
      <c r="AV944" s="10" t="s">
        <v>29</v>
      </c>
      <c r="AW944" s="10" t="s">
        <v>12</v>
      </c>
      <c r="AX944" s="10" t="s">
        <v>24</v>
      </c>
      <c r="AY944" s="60" t="s">
        <v>76</v>
      </c>
    </row>
    <row r="945" spans="1:51" s="10" customFormat="1" ht="12">
      <c r="A945" s="181"/>
      <c r="B945" s="182"/>
      <c r="C945" s="181"/>
      <c r="D945" s="179" t="s">
        <v>87</v>
      </c>
      <c r="E945" s="183" t="s">
        <v>0</v>
      </c>
      <c r="F945" s="204" t="s">
        <v>830</v>
      </c>
      <c r="G945" s="181"/>
      <c r="H945" s="185">
        <v>22.619</v>
      </c>
      <c r="I945" s="61"/>
      <c r="J945" s="181"/>
      <c r="L945" s="59"/>
      <c r="M945" s="62"/>
      <c r="N945" s="63"/>
      <c r="O945" s="63"/>
      <c r="P945" s="63"/>
      <c r="Q945" s="63"/>
      <c r="R945" s="63"/>
      <c r="S945" s="63"/>
      <c r="T945" s="64"/>
      <c r="AT945" s="60" t="s">
        <v>87</v>
      </c>
      <c r="AU945" s="60" t="s">
        <v>29</v>
      </c>
      <c r="AV945" s="10" t="s">
        <v>29</v>
      </c>
      <c r="AW945" s="10" t="s">
        <v>12</v>
      </c>
      <c r="AX945" s="10" t="s">
        <v>24</v>
      </c>
      <c r="AY945" s="60" t="s">
        <v>76</v>
      </c>
    </row>
    <row r="946" spans="1:51" s="11" customFormat="1" ht="12">
      <c r="A946" s="186"/>
      <c r="B946" s="187"/>
      <c r="C946" s="186"/>
      <c r="D946" s="179" t="s">
        <v>87</v>
      </c>
      <c r="E946" s="188" t="s">
        <v>0</v>
      </c>
      <c r="F946" s="206" t="s">
        <v>99</v>
      </c>
      <c r="G946" s="186"/>
      <c r="H946" s="190">
        <v>227.841</v>
      </c>
      <c r="I946" s="67"/>
      <c r="J946" s="186"/>
      <c r="L946" s="65"/>
      <c r="M946" s="68"/>
      <c r="N946" s="69"/>
      <c r="O946" s="69"/>
      <c r="P946" s="69"/>
      <c r="Q946" s="69"/>
      <c r="R946" s="69"/>
      <c r="S946" s="69"/>
      <c r="T946" s="70"/>
      <c r="AT946" s="66" t="s">
        <v>87</v>
      </c>
      <c r="AU946" s="66" t="s">
        <v>29</v>
      </c>
      <c r="AV946" s="11" t="s">
        <v>83</v>
      </c>
      <c r="AW946" s="11" t="s">
        <v>12</v>
      </c>
      <c r="AX946" s="11" t="s">
        <v>28</v>
      </c>
      <c r="AY946" s="66" t="s">
        <v>76</v>
      </c>
    </row>
    <row r="947" spans="1:65" s="1" customFormat="1" ht="16.5" customHeight="1">
      <c r="A947" s="96"/>
      <c r="B947" s="100"/>
      <c r="C947" s="173" t="s">
        <v>157</v>
      </c>
      <c r="D947" s="173" t="s">
        <v>78</v>
      </c>
      <c r="E947" s="174" t="s">
        <v>1393</v>
      </c>
      <c r="F947" s="202" t="s">
        <v>1394</v>
      </c>
      <c r="G947" s="176" t="s">
        <v>81</v>
      </c>
      <c r="H947" s="177">
        <v>19.852</v>
      </c>
      <c r="I947" s="52"/>
      <c r="J947" s="178">
        <f>ROUND(I947*H947,2)</f>
        <v>0</v>
      </c>
      <c r="K947" s="51" t="s">
        <v>82</v>
      </c>
      <c r="L947" s="14"/>
      <c r="M947" s="53" t="s">
        <v>0</v>
      </c>
      <c r="N947" s="54" t="s">
        <v>15</v>
      </c>
      <c r="O947" s="18"/>
      <c r="P947" s="55">
        <f>O947*H947</f>
        <v>0</v>
      </c>
      <c r="Q947" s="55">
        <v>0.01943</v>
      </c>
      <c r="R947" s="55">
        <f>Q947*H947</f>
        <v>0.38572436</v>
      </c>
      <c r="S947" s="55">
        <v>0</v>
      </c>
      <c r="T947" s="56">
        <f>S947*H947</f>
        <v>0</v>
      </c>
      <c r="AR947" s="13" t="s">
        <v>83</v>
      </c>
      <c r="AT947" s="13" t="s">
        <v>78</v>
      </c>
      <c r="AU947" s="13" t="s">
        <v>29</v>
      </c>
      <c r="AY947" s="13" t="s">
        <v>76</v>
      </c>
      <c r="BE947" s="57">
        <f>IF(N947="základní",J947,0)</f>
        <v>0</v>
      </c>
      <c r="BF947" s="57">
        <f>IF(N947="snížená",J947,0)</f>
        <v>0</v>
      </c>
      <c r="BG947" s="57">
        <f>IF(N947="zákl. přenesená",J947,0)</f>
        <v>0</v>
      </c>
      <c r="BH947" s="57">
        <f>IF(N947="sníž. přenesená",J947,0)</f>
        <v>0</v>
      </c>
      <c r="BI947" s="57">
        <f>IF(N947="nulová",J947,0)</f>
        <v>0</v>
      </c>
      <c r="BJ947" s="13" t="s">
        <v>28</v>
      </c>
      <c r="BK947" s="57">
        <f>ROUND(I947*H947,2)</f>
        <v>0</v>
      </c>
      <c r="BL947" s="13" t="s">
        <v>83</v>
      </c>
      <c r="BM947" s="13" t="s">
        <v>1395</v>
      </c>
    </row>
    <row r="948" spans="1:47" s="1" customFormat="1" ht="12">
      <c r="A948" s="96"/>
      <c r="B948" s="100"/>
      <c r="C948" s="96"/>
      <c r="D948" s="179" t="s">
        <v>85</v>
      </c>
      <c r="E948" s="96"/>
      <c r="F948" s="203" t="s">
        <v>1394</v>
      </c>
      <c r="G948" s="96"/>
      <c r="H948" s="96"/>
      <c r="I948" s="26"/>
      <c r="J948" s="96"/>
      <c r="L948" s="14"/>
      <c r="M948" s="58"/>
      <c r="N948" s="18"/>
      <c r="O948" s="18"/>
      <c r="P948" s="18"/>
      <c r="Q948" s="18"/>
      <c r="R948" s="18"/>
      <c r="S948" s="18"/>
      <c r="T948" s="19"/>
      <c r="AT948" s="13" t="s">
        <v>85</v>
      </c>
      <c r="AU948" s="13" t="s">
        <v>29</v>
      </c>
    </row>
    <row r="949" spans="1:51" s="10" customFormat="1" ht="12">
      <c r="A949" s="181"/>
      <c r="B949" s="182"/>
      <c r="C949" s="181"/>
      <c r="D949" s="179" t="s">
        <v>87</v>
      </c>
      <c r="E949" s="183" t="s">
        <v>0</v>
      </c>
      <c r="F949" s="204" t="s">
        <v>1396</v>
      </c>
      <c r="G949" s="181"/>
      <c r="H949" s="185">
        <v>17.132</v>
      </c>
      <c r="I949" s="61"/>
      <c r="J949" s="181"/>
      <c r="L949" s="59"/>
      <c r="M949" s="62"/>
      <c r="N949" s="63"/>
      <c r="O949" s="63"/>
      <c r="P949" s="63"/>
      <c r="Q949" s="63"/>
      <c r="R949" s="63"/>
      <c r="S949" s="63"/>
      <c r="T949" s="64"/>
      <c r="AT949" s="60" t="s">
        <v>87</v>
      </c>
      <c r="AU949" s="60" t="s">
        <v>29</v>
      </c>
      <c r="AV949" s="10" t="s">
        <v>29</v>
      </c>
      <c r="AW949" s="10" t="s">
        <v>12</v>
      </c>
      <c r="AX949" s="10" t="s">
        <v>24</v>
      </c>
      <c r="AY949" s="60" t="s">
        <v>76</v>
      </c>
    </row>
    <row r="950" spans="1:51" s="10" customFormat="1" ht="12">
      <c r="A950" s="181"/>
      <c r="B950" s="182"/>
      <c r="C950" s="181"/>
      <c r="D950" s="179" t="s">
        <v>87</v>
      </c>
      <c r="E950" s="183" t="s">
        <v>0</v>
      </c>
      <c r="F950" s="204" t="s">
        <v>1397</v>
      </c>
      <c r="G950" s="181"/>
      <c r="H950" s="185">
        <v>0.584</v>
      </c>
      <c r="I950" s="61"/>
      <c r="J950" s="181"/>
      <c r="L950" s="59"/>
      <c r="M950" s="62"/>
      <c r="N950" s="63"/>
      <c r="O950" s="63"/>
      <c r="P950" s="63"/>
      <c r="Q950" s="63"/>
      <c r="R950" s="63"/>
      <c r="S950" s="63"/>
      <c r="T950" s="64"/>
      <c r="AT950" s="60" t="s">
        <v>87</v>
      </c>
      <c r="AU950" s="60" t="s">
        <v>29</v>
      </c>
      <c r="AV950" s="10" t="s">
        <v>29</v>
      </c>
      <c r="AW950" s="10" t="s">
        <v>12</v>
      </c>
      <c r="AX950" s="10" t="s">
        <v>24</v>
      </c>
      <c r="AY950" s="60" t="s">
        <v>76</v>
      </c>
    </row>
    <row r="951" spans="1:51" s="10" customFormat="1" ht="12">
      <c r="A951" s="181"/>
      <c r="B951" s="182"/>
      <c r="C951" s="181"/>
      <c r="D951" s="179" t="s">
        <v>87</v>
      </c>
      <c r="E951" s="183" t="s">
        <v>0</v>
      </c>
      <c r="F951" s="204" t="s">
        <v>1398</v>
      </c>
      <c r="G951" s="181"/>
      <c r="H951" s="185">
        <v>2.136</v>
      </c>
      <c r="I951" s="61"/>
      <c r="J951" s="181"/>
      <c r="L951" s="59"/>
      <c r="M951" s="62"/>
      <c r="N951" s="63"/>
      <c r="O951" s="63"/>
      <c r="P951" s="63"/>
      <c r="Q951" s="63"/>
      <c r="R951" s="63"/>
      <c r="S951" s="63"/>
      <c r="T951" s="64"/>
      <c r="AT951" s="60" t="s">
        <v>87</v>
      </c>
      <c r="AU951" s="60" t="s">
        <v>29</v>
      </c>
      <c r="AV951" s="10" t="s">
        <v>29</v>
      </c>
      <c r="AW951" s="10" t="s">
        <v>12</v>
      </c>
      <c r="AX951" s="10" t="s">
        <v>24</v>
      </c>
      <c r="AY951" s="60" t="s">
        <v>76</v>
      </c>
    </row>
    <row r="952" spans="1:51" s="11" customFormat="1" ht="12">
      <c r="A952" s="186"/>
      <c r="B952" s="187"/>
      <c r="C952" s="186"/>
      <c r="D952" s="179" t="s">
        <v>87</v>
      </c>
      <c r="E952" s="188" t="s">
        <v>0</v>
      </c>
      <c r="F952" s="206" t="s">
        <v>99</v>
      </c>
      <c r="G952" s="186"/>
      <c r="H952" s="190">
        <v>19.852</v>
      </c>
      <c r="I952" s="67"/>
      <c r="J952" s="186"/>
      <c r="L952" s="65"/>
      <c r="M952" s="68"/>
      <c r="N952" s="69"/>
      <c r="O952" s="69"/>
      <c r="P952" s="69"/>
      <c r="Q952" s="69"/>
      <c r="R952" s="69"/>
      <c r="S952" s="69"/>
      <c r="T952" s="70"/>
      <c r="AT952" s="66" t="s">
        <v>87</v>
      </c>
      <c r="AU952" s="66" t="s">
        <v>29</v>
      </c>
      <c r="AV952" s="11" t="s">
        <v>83</v>
      </c>
      <c r="AW952" s="11" t="s">
        <v>12</v>
      </c>
      <c r="AX952" s="11" t="s">
        <v>28</v>
      </c>
      <c r="AY952" s="66" t="s">
        <v>76</v>
      </c>
    </row>
    <row r="953" spans="1:65" s="1" customFormat="1" ht="16.5" customHeight="1">
      <c r="A953" s="96"/>
      <c r="B953" s="100"/>
      <c r="C953" s="173" t="s">
        <v>163</v>
      </c>
      <c r="D953" s="173" t="s">
        <v>78</v>
      </c>
      <c r="E953" s="174" t="s">
        <v>1399</v>
      </c>
      <c r="F953" s="202" t="s">
        <v>1400</v>
      </c>
      <c r="G953" s="176" t="s">
        <v>81</v>
      </c>
      <c r="H953" s="177">
        <v>57.689</v>
      </c>
      <c r="I953" s="52"/>
      <c r="J953" s="178">
        <f>ROUND(I953*H953,2)</f>
        <v>0</v>
      </c>
      <c r="K953" s="51" t="s">
        <v>82</v>
      </c>
      <c r="L953" s="14"/>
      <c r="M953" s="53" t="s">
        <v>0</v>
      </c>
      <c r="N953" s="54" t="s">
        <v>15</v>
      </c>
      <c r="O953" s="18"/>
      <c r="P953" s="55">
        <f>O953*H953</f>
        <v>0</v>
      </c>
      <c r="Q953" s="55">
        <v>0.00099</v>
      </c>
      <c r="R953" s="55">
        <f>Q953*H953</f>
        <v>0.05711211</v>
      </c>
      <c r="S953" s="55">
        <v>0</v>
      </c>
      <c r="T953" s="56">
        <f>S953*H953</f>
        <v>0</v>
      </c>
      <c r="AR953" s="13" t="s">
        <v>83</v>
      </c>
      <c r="AT953" s="13" t="s">
        <v>78</v>
      </c>
      <c r="AU953" s="13" t="s">
        <v>29</v>
      </c>
      <c r="AY953" s="13" t="s">
        <v>76</v>
      </c>
      <c r="BE953" s="57">
        <f>IF(N953="základní",J953,0)</f>
        <v>0</v>
      </c>
      <c r="BF953" s="57">
        <f>IF(N953="snížená",J953,0)</f>
        <v>0</v>
      </c>
      <c r="BG953" s="57">
        <f>IF(N953="zákl. přenesená",J953,0)</f>
        <v>0</v>
      </c>
      <c r="BH953" s="57">
        <f>IF(N953="sníž. přenesená",J953,0)</f>
        <v>0</v>
      </c>
      <c r="BI953" s="57">
        <f>IF(N953="nulová",J953,0)</f>
        <v>0</v>
      </c>
      <c r="BJ953" s="13" t="s">
        <v>28</v>
      </c>
      <c r="BK953" s="57">
        <f>ROUND(I953*H953,2)</f>
        <v>0</v>
      </c>
      <c r="BL953" s="13" t="s">
        <v>83</v>
      </c>
      <c r="BM953" s="13" t="s">
        <v>1401</v>
      </c>
    </row>
    <row r="954" spans="1:47" s="1" customFormat="1" ht="19.5">
      <c r="A954" s="96"/>
      <c r="B954" s="100"/>
      <c r="C954" s="96"/>
      <c r="D954" s="179" t="s">
        <v>85</v>
      </c>
      <c r="E954" s="96"/>
      <c r="F954" s="203" t="s">
        <v>1402</v>
      </c>
      <c r="G954" s="96"/>
      <c r="H954" s="96"/>
      <c r="I954" s="26"/>
      <c r="J954" s="96"/>
      <c r="L954" s="14"/>
      <c r="M954" s="58"/>
      <c r="N954" s="18"/>
      <c r="O954" s="18"/>
      <c r="P954" s="18"/>
      <c r="Q954" s="18"/>
      <c r="R954" s="18"/>
      <c r="S954" s="18"/>
      <c r="T954" s="19"/>
      <c r="AT954" s="13" t="s">
        <v>85</v>
      </c>
      <c r="AU954" s="13" t="s">
        <v>29</v>
      </c>
    </row>
    <row r="955" spans="1:51" s="10" customFormat="1" ht="12">
      <c r="A955" s="181"/>
      <c r="B955" s="182"/>
      <c r="C955" s="181"/>
      <c r="D955" s="179" t="s">
        <v>87</v>
      </c>
      <c r="E955" s="183" t="s">
        <v>0</v>
      </c>
      <c r="F955" s="204" t="s">
        <v>1403</v>
      </c>
      <c r="G955" s="181"/>
      <c r="H955" s="185">
        <v>57.105</v>
      </c>
      <c r="I955" s="61"/>
      <c r="J955" s="181"/>
      <c r="L955" s="59"/>
      <c r="M955" s="62"/>
      <c r="N955" s="63"/>
      <c r="O955" s="63"/>
      <c r="P955" s="63"/>
      <c r="Q955" s="63"/>
      <c r="R955" s="63"/>
      <c r="S955" s="63"/>
      <c r="T955" s="64"/>
      <c r="AT955" s="60" t="s">
        <v>87</v>
      </c>
      <c r="AU955" s="60" t="s">
        <v>29</v>
      </c>
      <c r="AV955" s="10" t="s">
        <v>29</v>
      </c>
      <c r="AW955" s="10" t="s">
        <v>12</v>
      </c>
      <c r="AX955" s="10" t="s">
        <v>24</v>
      </c>
      <c r="AY955" s="60" t="s">
        <v>76</v>
      </c>
    </row>
    <row r="956" spans="1:51" s="10" customFormat="1" ht="12">
      <c r="A956" s="181"/>
      <c r="B956" s="182"/>
      <c r="C956" s="181"/>
      <c r="D956" s="179" t="s">
        <v>87</v>
      </c>
      <c r="E956" s="183" t="s">
        <v>0</v>
      </c>
      <c r="F956" s="204" t="s">
        <v>1404</v>
      </c>
      <c r="G956" s="181"/>
      <c r="H956" s="185">
        <v>0.584</v>
      </c>
      <c r="I956" s="61"/>
      <c r="J956" s="181"/>
      <c r="L956" s="59"/>
      <c r="M956" s="62"/>
      <c r="N956" s="63"/>
      <c r="O956" s="63"/>
      <c r="P956" s="63"/>
      <c r="Q956" s="63"/>
      <c r="R956" s="63"/>
      <c r="S956" s="63"/>
      <c r="T956" s="64"/>
      <c r="AT956" s="60" t="s">
        <v>87</v>
      </c>
      <c r="AU956" s="60" t="s">
        <v>29</v>
      </c>
      <c r="AV956" s="10" t="s">
        <v>29</v>
      </c>
      <c r="AW956" s="10" t="s">
        <v>12</v>
      </c>
      <c r="AX956" s="10" t="s">
        <v>24</v>
      </c>
      <c r="AY956" s="60" t="s">
        <v>76</v>
      </c>
    </row>
    <row r="957" spans="1:51" s="11" customFormat="1" ht="12">
      <c r="A957" s="186"/>
      <c r="B957" s="187"/>
      <c r="C957" s="186"/>
      <c r="D957" s="179" t="s">
        <v>87</v>
      </c>
      <c r="E957" s="188" t="s">
        <v>0</v>
      </c>
      <c r="F957" s="206" t="s">
        <v>99</v>
      </c>
      <c r="G957" s="186"/>
      <c r="H957" s="190">
        <v>57.689</v>
      </c>
      <c r="I957" s="67"/>
      <c r="J957" s="186"/>
      <c r="L957" s="65"/>
      <c r="M957" s="68"/>
      <c r="N957" s="69"/>
      <c r="O957" s="69"/>
      <c r="P957" s="69"/>
      <c r="Q957" s="69"/>
      <c r="R957" s="69"/>
      <c r="S957" s="69"/>
      <c r="T957" s="70"/>
      <c r="AT957" s="66" t="s">
        <v>87</v>
      </c>
      <c r="AU957" s="66" t="s">
        <v>29</v>
      </c>
      <c r="AV957" s="11" t="s">
        <v>83</v>
      </c>
      <c r="AW957" s="11" t="s">
        <v>12</v>
      </c>
      <c r="AX957" s="11" t="s">
        <v>28</v>
      </c>
      <c r="AY957" s="66" t="s">
        <v>76</v>
      </c>
    </row>
    <row r="958" spans="1:65" s="1" customFormat="1" ht="16.5" customHeight="1">
      <c r="A958" s="96"/>
      <c r="B958" s="100"/>
      <c r="C958" s="173" t="s">
        <v>171</v>
      </c>
      <c r="D958" s="173" t="s">
        <v>78</v>
      </c>
      <c r="E958" s="174" t="s">
        <v>624</v>
      </c>
      <c r="F958" s="202" t="s">
        <v>625</v>
      </c>
      <c r="G958" s="176" t="s">
        <v>81</v>
      </c>
      <c r="H958" s="177">
        <v>3.417</v>
      </c>
      <c r="I958" s="52"/>
      <c r="J958" s="178">
        <f>ROUND(I958*H958,2)</f>
        <v>0</v>
      </c>
      <c r="K958" s="51" t="s">
        <v>82</v>
      </c>
      <c r="L958" s="14"/>
      <c r="M958" s="53" t="s">
        <v>0</v>
      </c>
      <c r="N958" s="54" t="s">
        <v>15</v>
      </c>
      <c r="O958" s="18"/>
      <c r="P958" s="55">
        <f>O958*H958</f>
        <v>0</v>
      </c>
      <c r="Q958" s="55">
        <v>0.00315</v>
      </c>
      <c r="R958" s="55">
        <f>Q958*H958</f>
        <v>0.01076355</v>
      </c>
      <c r="S958" s="55">
        <v>0</v>
      </c>
      <c r="T958" s="56">
        <f>S958*H958</f>
        <v>0</v>
      </c>
      <c r="AR958" s="13" t="s">
        <v>83</v>
      </c>
      <c r="AT958" s="13" t="s">
        <v>78</v>
      </c>
      <c r="AU958" s="13" t="s">
        <v>29</v>
      </c>
      <c r="AY958" s="13" t="s">
        <v>76</v>
      </c>
      <c r="BE958" s="57">
        <f>IF(N958="základní",J958,0)</f>
        <v>0</v>
      </c>
      <c r="BF958" s="57">
        <f>IF(N958="snížená",J958,0)</f>
        <v>0</v>
      </c>
      <c r="BG958" s="57">
        <f>IF(N958="zákl. přenesená",J958,0)</f>
        <v>0</v>
      </c>
      <c r="BH958" s="57">
        <f>IF(N958="sníž. přenesená",J958,0)</f>
        <v>0</v>
      </c>
      <c r="BI958" s="57">
        <f>IF(N958="nulová",J958,0)</f>
        <v>0</v>
      </c>
      <c r="BJ958" s="13" t="s">
        <v>28</v>
      </c>
      <c r="BK958" s="57">
        <f>ROUND(I958*H958,2)</f>
        <v>0</v>
      </c>
      <c r="BL958" s="13" t="s">
        <v>83</v>
      </c>
      <c r="BM958" s="13" t="s">
        <v>1405</v>
      </c>
    </row>
    <row r="959" spans="1:47" s="1" customFormat="1" ht="12">
      <c r="A959" s="96"/>
      <c r="B959" s="100"/>
      <c r="C959" s="96"/>
      <c r="D959" s="179" t="s">
        <v>85</v>
      </c>
      <c r="E959" s="96"/>
      <c r="F959" s="203" t="s">
        <v>627</v>
      </c>
      <c r="G959" s="96"/>
      <c r="H959" s="96"/>
      <c r="I959" s="26"/>
      <c r="J959" s="96"/>
      <c r="L959" s="14"/>
      <c r="M959" s="58"/>
      <c r="N959" s="18"/>
      <c r="O959" s="18"/>
      <c r="P959" s="18"/>
      <c r="Q959" s="18"/>
      <c r="R959" s="18"/>
      <c r="S959" s="18"/>
      <c r="T959" s="19"/>
      <c r="AT959" s="13" t="s">
        <v>85</v>
      </c>
      <c r="AU959" s="13" t="s">
        <v>29</v>
      </c>
    </row>
    <row r="960" spans="1:51" s="10" customFormat="1" ht="12">
      <c r="A960" s="181"/>
      <c r="B960" s="182"/>
      <c r="C960" s="181"/>
      <c r="D960" s="179" t="s">
        <v>87</v>
      </c>
      <c r="E960" s="183" t="s">
        <v>0</v>
      </c>
      <c r="F960" s="204" t="s">
        <v>1406</v>
      </c>
      <c r="G960" s="181"/>
      <c r="H960" s="185">
        <v>0.712</v>
      </c>
      <c r="I960" s="61"/>
      <c r="J960" s="181"/>
      <c r="L960" s="59"/>
      <c r="M960" s="62"/>
      <c r="N960" s="63"/>
      <c r="O960" s="63"/>
      <c r="P960" s="63"/>
      <c r="Q960" s="63"/>
      <c r="R960" s="63"/>
      <c r="S960" s="63"/>
      <c r="T960" s="64"/>
      <c r="AT960" s="60" t="s">
        <v>87</v>
      </c>
      <c r="AU960" s="60" t="s">
        <v>29</v>
      </c>
      <c r="AV960" s="10" t="s">
        <v>29</v>
      </c>
      <c r="AW960" s="10" t="s">
        <v>12</v>
      </c>
      <c r="AX960" s="10" t="s">
        <v>24</v>
      </c>
      <c r="AY960" s="60" t="s">
        <v>76</v>
      </c>
    </row>
    <row r="961" spans="1:51" s="10" customFormat="1" ht="12">
      <c r="A961" s="181"/>
      <c r="B961" s="182"/>
      <c r="C961" s="181"/>
      <c r="D961" s="179" t="s">
        <v>87</v>
      </c>
      <c r="E961" s="183" t="s">
        <v>0</v>
      </c>
      <c r="F961" s="204" t="s">
        <v>1407</v>
      </c>
      <c r="G961" s="181"/>
      <c r="H961" s="185">
        <v>2.705</v>
      </c>
      <c r="I961" s="61"/>
      <c r="J961" s="181"/>
      <c r="L961" s="59"/>
      <c r="M961" s="62"/>
      <c r="N961" s="63"/>
      <c r="O961" s="63"/>
      <c r="P961" s="63"/>
      <c r="Q961" s="63"/>
      <c r="R961" s="63"/>
      <c r="S961" s="63"/>
      <c r="T961" s="64"/>
      <c r="AT961" s="60" t="s">
        <v>87</v>
      </c>
      <c r="AU961" s="60" t="s">
        <v>29</v>
      </c>
      <c r="AV961" s="10" t="s">
        <v>29</v>
      </c>
      <c r="AW961" s="10" t="s">
        <v>12</v>
      </c>
      <c r="AX961" s="10" t="s">
        <v>24</v>
      </c>
      <c r="AY961" s="60" t="s">
        <v>76</v>
      </c>
    </row>
    <row r="962" spans="1:51" s="11" customFormat="1" ht="12">
      <c r="A962" s="186"/>
      <c r="B962" s="187"/>
      <c r="C962" s="186"/>
      <c r="D962" s="179" t="s">
        <v>87</v>
      </c>
      <c r="E962" s="188" t="s">
        <v>0</v>
      </c>
      <c r="F962" s="206" t="s">
        <v>99</v>
      </c>
      <c r="G962" s="186"/>
      <c r="H962" s="190">
        <v>3.417</v>
      </c>
      <c r="I962" s="67"/>
      <c r="J962" s="186"/>
      <c r="L962" s="65"/>
      <c r="M962" s="68"/>
      <c r="N962" s="69"/>
      <c r="O962" s="69"/>
      <c r="P962" s="69"/>
      <c r="Q962" s="69"/>
      <c r="R962" s="69"/>
      <c r="S962" s="69"/>
      <c r="T962" s="70"/>
      <c r="AT962" s="66" t="s">
        <v>87</v>
      </c>
      <c r="AU962" s="66" t="s">
        <v>29</v>
      </c>
      <c r="AV962" s="11" t="s">
        <v>83</v>
      </c>
      <c r="AW962" s="11" t="s">
        <v>12</v>
      </c>
      <c r="AX962" s="11" t="s">
        <v>28</v>
      </c>
      <c r="AY962" s="66" t="s">
        <v>76</v>
      </c>
    </row>
    <row r="963" spans="1:65" s="1" customFormat="1" ht="16.5" customHeight="1">
      <c r="A963" s="96"/>
      <c r="B963" s="100"/>
      <c r="C963" s="173" t="s">
        <v>178</v>
      </c>
      <c r="D963" s="173" t="s">
        <v>78</v>
      </c>
      <c r="E963" s="174" t="s">
        <v>1408</v>
      </c>
      <c r="F963" s="202" t="s">
        <v>1409</v>
      </c>
      <c r="G963" s="176" t="s">
        <v>81</v>
      </c>
      <c r="H963" s="177">
        <v>67.515</v>
      </c>
      <c r="I963" s="52"/>
      <c r="J963" s="178">
        <f>ROUND(I963*H963,2)</f>
        <v>0</v>
      </c>
      <c r="K963" s="51" t="s">
        <v>0</v>
      </c>
      <c r="L963" s="14"/>
      <c r="M963" s="53" t="s">
        <v>0</v>
      </c>
      <c r="N963" s="54" t="s">
        <v>15</v>
      </c>
      <c r="O963" s="18"/>
      <c r="P963" s="55">
        <f>O963*H963</f>
        <v>0</v>
      </c>
      <c r="Q963" s="55">
        <v>0.0004</v>
      </c>
      <c r="R963" s="55">
        <f>Q963*H963</f>
        <v>0.027006000000000002</v>
      </c>
      <c r="S963" s="55">
        <v>0</v>
      </c>
      <c r="T963" s="56">
        <f>S963*H963</f>
        <v>0</v>
      </c>
      <c r="AR963" s="13" t="s">
        <v>83</v>
      </c>
      <c r="AT963" s="13" t="s">
        <v>78</v>
      </c>
      <c r="AU963" s="13" t="s">
        <v>29</v>
      </c>
      <c r="AY963" s="13" t="s">
        <v>76</v>
      </c>
      <c r="BE963" s="57">
        <f>IF(N963="základní",J963,0)</f>
        <v>0</v>
      </c>
      <c r="BF963" s="57">
        <f>IF(N963="snížená",J963,0)</f>
        <v>0</v>
      </c>
      <c r="BG963" s="57">
        <f>IF(N963="zákl. přenesená",J963,0)</f>
        <v>0</v>
      </c>
      <c r="BH963" s="57">
        <f>IF(N963="sníž. přenesená",J963,0)</f>
        <v>0</v>
      </c>
      <c r="BI963" s="57">
        <f>IF(N963="nulová",J963,0)</f>
        <v>0</v>
      </c>
      <c r="BJ963" s="13" t="s">
        <v>28</v>
      </c>
      <c r="BK963" s="57">
        <f>ROUND(I963*H963,2)</f>
        <v>0</v>
      </c>
      <c r="BL963" s="13" t="s">
        <v>83</v>
      </c>
      <c r="BM963" s="13" t="s">
        <v>1410</v>
      </c>
    </row>
    <row r="964" spans="1:47" s="1" customFormat="1" ht="12">
      <c r="A964" s="96"/>
      <c r="B964" s="100"/>
      <c r="C964" s="96"/>
      <c r="D964" s="179" t="s">
        <v>85</v>
      </c>
      <c r="E964" s="96"/>
      <c r="F964" s="203" t="s">
        <v>1411</v>
      </c>
      <c r="G964" s="96"/>
      <c r="H964" s="96"/>
      <c r="I964" s="26"/>
      <c r="J964" s="96"/>
      <c r="L964" s="14"/>
      <c r="M964" s="58"/>
      <c r="N964" s="18"/>
      <c r="O964" s="18"/>
      <c r="P964" s="18"/>
      <c r="Q964" s="18"/>
      <c r="R964" s="18"/>
      <c r="S964" s="18"/>
      <c r="T964" s="19"/>
      <c r="AT964" s="13" t="s">
        <v>85</v>
      </c>
      <c r="AU964" s="13" t="s">
        <v>29</v>
      </c>
    </row>
    <row r="965" spans="1:51" s="10" customFormat="1" ht="12">
      <c r="A965" s="181"/>
      <c r="B965" s="182"/>
      <c r="C965" s="181"/>
      <c r="D965" s="179" t="s">
        <v>87</v>
      </c>
      <c r="E965" s="183" t="s">
        <v>0</v>
      </c>
      <c r="F965" s="204" t="s">
        <v>1412</v>
      </c>
      <c r="G965" s="181"/>
      <c r="H965" s="185">
        <v>57.105</v>
      </c>
      <c r="I965" s="61"/>
      <c r="J965" s="181"/>
      <c r="L965" s="59"/>
      <c r="M965" s="62"/>
      <c r="N965" s="63"/>
      <c r="O965" s="63"/>
      <c r="P965" s="63"/>
      <c r="Q965" s="63"/>
      <c r="R965" s="63"/>
      <c r="S965" s="63"/>
      <c r="T965" s="64"/>
      <c r="AT965" s="60" t="s">
        <v>87</v>
      </c>
      <c r="AU965" s="60" t="s">
        <v>29</v>
      </c>
      <c r="AV965" s="10" t="s">
        <v>29</v>
      </c>
      <c r="AW965" s="10" t="s">
        <v>12</v>
      </c>
      <c r="AX965" s="10" t="s">
        <v>24</v>
      </c>
      <c r="AY965" s="60" t="s">
        <v>76</v>
      </c>
    </row>
    <row r="966" spans="1:51" s="10" customFormat="1" ht="12">
      <c r="A966" s="181"/>
      <c r="B966" s="182"/>
      <c r="C966" s="181"/>
      <c r="D966" s="179" t="s">
        <v>87</v>
      </c>
      <c r="E966" s="183" t="s">
        <v>0</v>
      </c>
      <c r="F966" s="204" t="s">
        <v>1413</v>
      </c>
      <c r="G966" s="181"/>
      <c r="H966" s="185">
        <v>0.584</v>
      </c>
      <c r="I966" s="61"/>
      <c r="J966" s="181"/>
      <c r="L966" s="59"/>
      <c r="M966" s="62"/>
      <c r="N966" s="63"/>
      <c r="O966" s="63"/>
      <c r="P966" s="63"/>
      <c r="Q966" s="63"/>
      <c r="R966" s="63"/>
      <c r="S966" s="63"/>
      <c r="T966" s="64"/>
      <c r="AT966" s="60" t="s">
        <v>87</v>
      </c>
      <c r="AU966" s="60" t="s">
        <v>29</v>
      </c>
      <c r="AV966" s="10" t="s">
        <v>29</v>
      </c>
      <c r="AW966" s="10" t="s">
        <v>12</v>
      </c>
      <c r="AX966" s="10" t="s">
        <v>24</v>
      </c>
      <c r="AY966" s="60" t="s">
        <v>76</v>
      </c>
    </row>
    <row r="967" spans="1:51" s="10" customFormat="1" ht="12">
      <c r="A967" s="181"/>
      <c r="B967" s="182"/>
      <c r="C967" s="181"/>
      <c r="D967" s="179" t="s">
        <v>87</v>
      </c>
      <c r="E967" s="183" t="s">
        <v>0</v>
      </c>
      <c r="F967" s="204" t="s">
        <v>1414</v>
      </c>
      <c r="G967" s="181"/>
      <c r="H967" s="185">
        <v>7.121</v>
      </c>
      <c r="I967" s="61"/>
      <c r="J967" s="181"/>
      <c r="L967" s="59"/>
      <c r="M967" s="62"/>
      <c r="N967" s="63"/>
      <c r="O967" s="63"/>
      <c r="P967" s="63"/>
      <c r="Q967" s="63"/>
      <c r="R967" s="63"/>
      <c r="S967" s="63"/>
      <c r="T967" s="64"/>
      <c r="AT967" s="60" t="s">
        <v>87</v>
      </c>
      <c r="AU967" s="60" t="s">
        <v>29</v>
      </c>
      <c r="AV967" s="10" t="s">
        <v>29</v>
      </c>
      <c r="AW967" s="10" t="s">
        <v>12</v>
      </c>
      <c r="AX967" s="10" t="s">
        <v>24</v>
      </c>
      <c r="AY967" s="60" t="s">
        <v>76</v>
      </c>
    </row>
    <row r="968" spans="1:51" s="10" customFormat="1" ht="12">
      <c r="A968" s="181"/>
      <c r="B968" s="182"/>
      <c r="C968" s="181"/>
      <c r="D968" s="179" t="s">
        <v>87</v>
      </c>
      <c r="E968" s="183" t="s">
        <v>0</v>
      </c>
      <c r="F968" s="204" t="s">
        <v>1407</v>
      </c>
      <c r="G968" s="181"/>
      <c r="H968" s="185">
        <v>2.705</v>
      </c>
      <c r="I968" s="61"/>
      <c r="J968" s="181"/>
      <c r="L968" s="59"/>
      <c r="M968" s="62"/>
      <c r="N968" s="63"/>
      <c r="O968" s="63"/>
      <c r="P968" s="63"/>
      <c r="Q968" s="63"/>
      <c r="R968" s="63"/>
      <c r="S968" s="63"/>
      <c r="T968" s="64"/>
      <c r="AT968" s="60" t="s">
        <v>87</v>
      </c>
      <c r="AU968" s="60" t="s">
        <v>29</v>
      </c>
      <c r="AV968" s="10" t="s">
        <v>29</v>
      </c>
      <c r="AW968" s="10" t="s">
        <v>12</v>
      </c>
      <c r="AX968" s="10" t="s">
        <v>24</v>
      </c>
      <c r="AY968" s="60" t="s">
        <v>76</v>
      </c>
    </row>
    <row r="969" spans="1:51" s="11" customFormat="1" ht="12">
      <c r="A969" s="186"/>
      <c r="B969" s="187"/>
      <c r="C969" s="186"/>
      <c r="D969" s="179" t="s">
        <v>87</v>
      </c>
      <c r="E969" s="188" t="s">
        <v>0</v>
      </c>
      <c r="F969" s="206" t="s">
        <v>99</v>
      </c>
      <c r="G969" s="186"/>
      <c r="H969" s="190">
        <v>67.515</v>
      </c>
      <c r="I969" s="67"/>
      <c r="J969" s="186"/>
      <c r="L969" s="65"/>
      <c r="M969" s="68"/>
      <c r="N969" s="69"/>
      <c r="O969" s="69"/>
      <c r="P969" s="69"/>
      <c r="Q969" s="69"/>
      <c r="R969" s="69"/>
      <c r="S969" s="69"/>
      <c r="T969" s="70"/>
      <c r="AT969" s="66" t="s">
        <v>87</v>
      </c>
      <c r="AU969" s="66" t="s">
        <v>29</v>
      </c>
      <c r="AV969" s="11" t="s">
        <v>83</v>
      </c>
      <c r="AW969" s="11" t="s">
        <v>12</v>
      </c>
      <c r="AX969" s="11" t="s">
        <v>28</v>
      </c>
      <c r="AY969" s="66" t="s">
        <v>76</v>
      </c>
    </row>
    <row r="970" spans="1:63" s="9" customFormat="1" ht="22.9" customHeight="1">
      <c r="A970" s="166"/>
      <c r="B970" s="167"/>
      <c r="C970" s="166"/>
      <c r="D970" s="168" t="s">
        <v>23</v>
      </c>
      <c r="E970" s="171" t="s">
        <v>123</v>
      </c>
      <c r="F970" s="171" t="s">
        <v>124</v>
      </c>
      <c r="G970" s="166"/>
      <c r="H970" s="166"/>
      <c r="I970" s="44"/>
      <c r="J970" s="172">
        <f>BK970</f>
        <v>0</v>
      </c>
      <c r="L970" s="42"/>
      <c r="M970" s="45"/>
      <c r="N970" s="46"/>
      <c r="O970" s="46"/>
      <c r="P970" s="47">
        <f>SUM(P971:P978)</f>
        <v>0</v>
      </c>
      <c r="Q970" s="46"/>
      <c r="R970" s="47">
        <f>SUM(R971:R978)</f>
        <v>0</v>
      </c>
      <c r="S970" s="46"/>
      <c r="T970" s="48">
        <f>SUM(T971:T978)</f>
        <v>0</v>
      </c>
      <c r="AR970" s="43" t="s">
        <v>28</v>
      </c>
      <c r="AT970" s="49" t="s">
        <v>23</v>
      </c>
      <c r="AU970" s="49" t="s">
        <v>28</v>
      </c>
      <c r="AY970" s="43" t="s">
        <v>76</v>
      </c>
      <c r="BK970" s="50">
        <f>SUM(BK971:BK978)</f>
        <v>0</v>
      </c>
    </row>
    <row r="971" spans="1:65" s="1" customFormat="1" ht="16.5" customHeight="1">
      <c r="A971" s="96"/>
      <c r="B971" s="100"/>
      <c r="C971" s="173" t="s">
        <v>3</v>
      </c>
      <c r="D971" s="173" t="s">
        <v>78</v>
      </c>
      <c r="E971" s="174" t="s">
        <v>671</v>
      </c>
      <c r="F971" s="175" t="s">
        <v>672</v>
      </c>
      <c r="G971" s="176" t="s">
        <v>81</v>
      </c>
      <c r="H971" s="177">
        <v>74.41</v>
      </c>
      <c r="I971" s="52"/>
      <c r="J971" s="178">
        <f>ROUND(I971*H971,2)</f>
        <v>0</v>
      </c>
      <c r="K971" s="51" t="s">
        <v>82</v>
      </c>
      <c r="L971" s="14"/>
      <c r="M971" s="53" t="s">
        <v>0</v>
      </c>
      <c r="N971" s="54" t="s">
        <v>15</v>
      </c>
      <c r="O971" s="18"/>
      <c r="P971" s="55">
        <f>O971*H971</f>
        <v>0</v>
      </c>
      <c r="Q971" s="55">
        <v>0</v>
      </c>
      <c r="R971" s="55">
        <f>Q971*H971</f>
        <v>0</v>
      </c>
      <c r="S971" s="55">
        <v>0</v>
      </c>
      <c r="T971" s="56">
        <f>S971*H971</f>
        <v>0</v>
      </c>
      <c r="AR971" s="13" t="s">
        <v>83</v>
      </c>
      <c r="AT971" s="13" t="s">
        <v>78</v>
      </c>
      <c r="AU971" s="13" t="s">
        <v>29</v>
      </c>
      <c r="AY971" s="13" t="s">
        <v>76</v>
      </c>
      <c r="BE971" s="57">
        <f>IF(N971="základní",J971,0)</f>
        <v>0</v>
      </c>
      <c r="BF971" s="57">
        <f>IF(N971="snížená",J971,0)</f>
        <v>0</v>
      </c>
      <c r="BG971" s="57">
        <f>IF(N971="zákl. přenesená",J971,0)</f>
        <v>0</v>
      </c>
      <c r="BH971" s="57">
        <f>IF(N971="sníž. přenesená",J971,0)</f>
        <v>0</v>
      </c>
      <c r="BI971" s="57">
        <f>IF(N971="nulová",J971,0)</f>
        <v>0</v>
      </c>
      <c r="BJ971" s="13" t="s">
        <v>28</v>
      </c>
      <c r="BK971" s="57">
        <f>ROUND(I971*H971,2)</f>
        <v>0</v>
      </c>
      <c r="BL971" s="13" t="s">
        <v>83</v>
      </c>
      <c r="BM971" s="13" t="s">
        <v>1415</v>
      </c>
    </row>
    <row r="972" spans="1:47" s="1" customFormat="1" ht="19.5">
      <c r="A972" s="96"/>
      <c r="B972" s="100"/>
      <c r="C972" s="96"/>
      <c r="D972" s="179" t="s">
        <v>85</v>
      </c>
      <c r="E972" s="96"/>
      <c r="F972" s="180" t="s">
        <v>674</v>
      </c>
      <c r="G972" s="96"/>
      <c r="H972" s="96"/>
      <c r="I972" s="26"/>
      <c r="J972" s="96"/>
      <c r="L972" s="14"/>
      <c r="M972" s="58"/>
      <c r="N972" s="18"/>
      <c r="O972" s="18"/>
      <c r="P972" s="18"/>
      <c r="Q972" s="18"/>
      <c r="R972" s="18"/>
      <c r="S972" s="18"/>
      <c r="T972" s="19"/>
      <c r="AT972" s="13" t="s">
        <v>85</v>
      </c>
      <c r="AU972" s="13" t="s">
        <v>29</v>
      </c>
    </row>
    <row r="973" spans="1:51" s="10" customFormat="1" ht="12">
      <c r="A973" s="181"/>
      <c r="B973" s="182"/>
      <c r="C973" s="181"/>
      <c r="D973" s="179" t="s">
        <v>87</v>
      </c>
      <c r="E973" s="183" t="s">
        <v>0</v>
      </c>
      <c r="F973" s="184" t="s">
        <v>675</v>
      </c>
      <c r="G973" s="181"/>
      <c r="H973" s="185">
        <v>74.41</v>
      </c>
      <c r="I973" s="61"/>
      <c r="J973" s="181"/>
      <c r="L973" s="59"/>
      <c r="M973" s="62"/>
      <c r="N973" s="63"/>
      <c r="O973" s="63"/>
      <c r="P973" s="63"/>
      <c r="Q973" s="63"/>
      <c r="R973" s="63"/>
      <c r="S973" s="63"/>
      <c r="T973" s="64"/>
      <c r="AT973" s="60" t="s">
        <v>87</v>
      </c>
      <c r="AU973" s="60" t="s">
        <v>29</v>
      </c>
      <c r="AV973" s="10" t="s">
        <v>29</v>
      </c>
      <c r="AW973" s="10" t="s">
        <v>12</v>
      </c>
      <c r="AX973" s="10" t="s">
        <v>28</v>
      </c>
      <c r="AY973" s="60" t="s">
        <v>76</v>
      </c>
    </row>
    <row r="974" spans="1:65" s="1" customFormat="1" ht="16.5" customHeight="1">
      <c r="A974" s="96"/>
      <c r="B974" s="100"/>
      <c r="C974" s="173" t="s">
        <v>189</v>
      </c>
      <c r="D974" s="173" t="s">
        <v>78</v>
      </c>
      <c r="E974" s="174" t="s">
        <v>677</v>
      </c>
      <c r="F974" s="175" t="s">
        <v>678</v>
      </c>
      <c r="G974" s="176" t="s">
        <v>81</v>
      </c>
      <c r="H974" s="177">
        <v>1488.2</v>
      </c>
      <c r="I974" s="52"/>
      <c r="J974" s="178">
        <f>ROUND(I974*H974,2)</f>
        <v>0</v>
      </c>
      <c r="K974" s="51" t="s">
        <v>82</v>
      </c>
      <c r="L974" s="14"/>
      <c r="M974" s="53" t="s">
        <v>0</v>
      </c>
      <c r="N974" s="54" t="s">
        <v>15</v>
      </c>
      <c r="O974" s="18"/>
      <c r="P974" s="55">
        <f>O974*H974</f>
        <v>0</v>
      </c>
      <c r="Q974" s="55">
        <v>0</v>
      </c>
      <c r="R974" s="55">
        <f>Q974*H974</f>
        <v>0</v>
      </c>
      <c r="S974" s="55">
        <v>0</v>
      </c>
      <c r="T974" s="56">
        <f>S974*H974</f>
        <v>0</v>
      </c>
      <c r="AR974" s="13" t="s">
        <v>83</v>
      </c>
      <c r="AT974" s="13" t="s">
        <v>78</v>
      </c>
      <c r="AU974" s="13" t="s">
        <v>29</v>
      </c>
      <c r="AY974" s="13" t="s">
        <v>76</v>
      </c>
      <c r="BE974" s="57">
        <f>IF(N974="základní",J974,0)</f>
        <v>0</v>
      </c>
      <c r="BF974" s="57">
        <f>IF(N974="snížená",J974,0)</f>
        <v>0</v>
      </c>
      <c r="BG974" s="57">
        <f>IF(N974="zákl. přenesená",J974,0)</f>
        <v>0</v>
      </c>
      <c r="BH974" s="57">
        <f>IF(N974="sníž. přenesená",J974,0)</f>
        <v>0</v>
      </c>
      <c r="BI974" s="57">
        <f>IF(N974="nulová",J974,0)</f>
        <v>0</v>
      </c>
      <c r="BJ974" s="13" t="s">
        <v>28</v>
      </c>
      <c r="BK974" s="57">
        <f>ROUND(I974*H974,2)</f>
        <v>0</v>
      </c>
      <c r="BL974" s="13" t="s">
        <v>83</v>
      </c>
      <c r="BM974" s="13" t="s">
        <v>1416</v>
      </c>
    </row>
    <row r="975" spans="1:47" s="1" customFormat="1" ht="19.5">
      <c r="A975" s="96"/>
      <c r="B975" s="100"/>
      <c r="C975" s="96"/>
      <c r="D975" s="179" t="s">
        <v>85</v>
      </c>
      <c r="E975" s="96"/>
      <c r="F975" s="180" t="s">
        <v>680</v>
      </c>
      <c r="G975" s="96"/>
      <c r="H975" s="96"/>
      <c r="I975" s="26"/>
      <c r="J975" s="96"/>
      <c r="L975" s="14"/>
      <c r="M975" s="58"/>
      <c r="N975" s="18"/>
      <c r="O975" s="18"/>
      <c r="P975" s="18"/>
      <c r="Q975" s="18"/>
      <c r="R975" s="18"/>
      <c r="S975" s="18"/>
      <c r="T975" s="19"/>
      <c r="AT975" s="13" t="s">
        <v>85</v>
      </c>
      <c r="AU975" s="13" t="s">
        <v>29</v>
      </c>
    </row>
    <row r="976" spans="1:51" s="10" customFormat="1" ht="12">
      <c r="A976" s="181"/>
      <c r="B976" s="182"/>
      <c r="C976" s="181"/>
      <c r="D976" s="179" t="s">
        <v>87</v>
      </c>
      <c r="E976" s="181"/>
      <c r="F976" s="184" t="s">
        <v>1417</v>
      </c>
      <c r="G976" s="181"/>
      <c r="H976" s="185">
        <v>1488.2</v>
      </c>
      <c r="I976" s="61"/>
      <c r="J976" s="181"/>
      <c r="L976" s="59"/>
      <c r="M976" s="62"/>
      <c r="N976" s="63"/>
      <c r="O976" s="63"/>
      <c r="P976" s="63"/>
      <c r="Q976" s="63"/>
      <c r="R976" s="63"/>
      <c r="S976" s="63"/>
      <c r="T976" s="64"/>
      <c r="AT976" s="60" t="s">
        <v>87</v>
      </c>
      <c r="AU976" s="60" t="s">
        <v>29</v>
      </c>
      <c r="AV976" s="10" t="s">
        <v>29</v>
      </c>
      <c r="AW976" s="10" t="s">
        <v>1</v>
      </c>
      <c r="AX976" s="10" t="s">
        <v>28</v>
      </c>
      <c r="AY976" s="60" t="s">
        <v>76</v>
      </c>
    </row>
    <row r="977" spans="1:65" s="1" customFormat="1" ht="16.5" customHeight="1">
      <c r="A977" s="96"/>
      <c r="B977" s="100"/>
      <c r="C977" s="173" t="s">
        <v>196</v>
      </c>
      <c r="D977" s="173" t="s">
        <v>78</v>
      </c>
      <c r="E977" s="174" t="s">
        <v>683</v>
      </c>
      <c r="F977" s="175" t="s">
        <v>684</v>
      </c>
      <c r="G977" s="176" t="s">
        <v>81</v>
      </c>
      <c r="H977" s="177">
        <v>74.41</v>
      </c>
      <c r="I977" s="52"/>
      <c r="J977" s="178">
        <f>ROUND(I977*H977,2)</f>
        <v>0</v>
      </c>
      <c r="K977" s="51" t="s">
        <v>82</v>
      </c>
      <c r="L977" s="14"/>
      <c r="M977" s="53" t="s">
        <v>0</v>
      </c>
      <c r="N977" s="54" t="s">
        <v>15</v>
      </c>
      <c r="O977" s="18"/>
      <c r="P977" s="55">
        <f>O977*H977</f>
        <v>0</v>
      </c>
      <c r="Q977" s="55">
        <v>0</v>
      </c>
      <c r="R977" s="55">
        <f>Q977*H977</f>
        <v>0</v>
      </c>
      <c r="S977" s="55">
        <v>0</v>
      </c>
      <c r="T977" s="56">
        <f>S977*H977</f>
        <v>0</v>
      </c>
      <c r="AR977" s="13" t="s">
        <v>83</v>
      </c>
      <c r="AT977" s="13" t="s">
        <v>78</v>
      </c>
      <c r="AU977" s="13" t="s">
        <v>29</v>
      </c>
      <c r="AY977" s="13" t="s">
        <v>76</v>
      </c>
      <c r="BE977" s="57">
        <f>IF(N977="základní",J977,0)</f>
        <v>0</v>
      </c>
      <c r="BF977" s="57">
        <f>IF(N977="snížená",J977,0)</f>
        <v>0</v>
      </c>
      <c r="BG977" s="57">
        <f>IF(N977="zákl. přenesená",J977,0)</f>
        <v>0</v>
      </c>
      <c r="BH977" s="57">
        <f>IF(N977="sníž. přenesená",J977,0)</f>
        <v>0</v>
      </c>
      <c r="BI977" s="57">
        <f>IF(N977="nulová",J977,0)</f>
        <v>0</v>
      </c>
      <c r="BJ977" s="13" t="s">
        <v>28</v>
      </c>
      <c r="BK977" s="57">
        <f>ROUND(I977*H977,2)</f>
        <v>0</v>
      </c>
      <c r="BL977" s="13" t="s">
        <v>83</v>
      </c>
      <c r="BM977" s="13" t="s">
        <v>1418</v>
      </c>
    </row>
    <row r="978" spans="1:47" s="1" customFormat="1" ht="19.5">
      <c r="A978" s="96"/>
      <c r="B978" s="100"/>
      <c r="C978" s="96"/>
      <c r="D978" s="179" t="s">
        <v>85</v>
      </c>
      <c r="E978" s="96"/>
      <c r="F978" s="180" t="s">
        <v>686</v>
      </c>
      <c r="G978" s="96"/>
      <c r="H978" s="96"/>
      <c r="I978" s="26"/>
      <c r="J978" s="96"/>
      <c r="L978" s="14"/>
      <c r="M978" s="58"/>
      <c r="N978" s="18"/>
      <c r="O978" s="18"/>
      <c r="P978" s="18"/>
      <c r="Q978" s="18"/>
      <c r="R978" s="18"/>
      <c r="S978" s="18"/>
      <c r="T978" s="19"/>
      <c r="AT978" s="13" t="s">
        <v>85</v>
      </c>
      <c r="AU978" s="13" t="s">
        <v>29</v>
      </c>
    </row>
    <row r="979" spans="1:63" s="9" customFormat="1" ht="22.9" customHeight="1">
      <c r="A979" s="166"/>
      <c r="B979" s="167"/>
      <c r="C979" s="166"/>
      <c r="D979" s="168" t="s">
        <v>23</v>
      </c>
      <c r="E979" s="171" t="s">
        <v>747</v>
      </c>
      <c r="F979" s="171" t="s">
        <v>748</v>
      </c>
      <c r="G979" s="166"/>
      <c r="H979" s="166"/>
      <c r="I979" s="44"/>
      <c r="J979" s="172">
        <f>BK979</f>
        <v>0</v>
      </c>
      <c r="L979" s="42"/>
      <c r="M979" s="45"/>
      <c r="N979" s="46"/>
      <c r="O979" s="46"/>
      <c r="P979" s="47">
        <f>SUM(P980:P981)</f>
        <v>0</v>
      </c>
      <c r="Q979" s="46"/>
      <c r="R979" s="47">
        <f>SUM(R980:R981)</f>
        <v>0</v>
      </c>
      <c r="S979" s="46"/>
      <c r="T979" s="48">
        <f>SUM(T980:T981)</f>
        <v>0</v>
      </c>
      <c r="AR979" s="43" t="s">
        <v>28</v>
      </c>
      <c r="AT979" s="49" t="s">
        <v>23</v>
      </c>
      <c r="AU979" s="49" t="s">
        <v>28</v>
      </c>
      <c r="AY979" s="43" t="s">
        <v>76</v>
      </c>
      <c r="BK979" s="50">
        <f>SUM(BK980:BK981)</f>
        <v>0</v>
      </c>
    </row>
    <row r="980" spans="1:65" s="1" customFormat="1" ht="16.5" customHeight="1">
      <c r="A980" s="96"/>
      <c r="B980" s="100"/>
      <c r="C980" s="173" t="s">
        <v>202</v>
      </c>
      <c r="D980" s="173" t="s">
        <v>78</v>
      </c>
      <c r="E980" s="174" t="s">
        <v>750</v>
      </c>
      <c r="F980" s="175" t="s">
        <v>751</v>
      </c>
      <c r="G980" s="176" t="s">
        <v>199</v>
      </c>
      <c r="H980" s="177">
        <v>0.666</v>
      </c>
      <c r="I980" s="52"/>
      <c r="J980" s="178">
        <f>ROUND(I980*H980,2)</f>
        <v>0</v>
      </c>
      <c r="K980" s="51" t="s">
        <v>0</v>
      </c>
      <c r="L980" s="14"/>
      <c r="M980" s="53" t="s">
        <v>0</v>
      </c>
      <c r="N980" s="54" t="s">
        <v>15</v>
      </c>
      <c r="O980" s="18"/>
      <c r="P980" s="55">
        <f>O980*H980</f>
        <v>0</v>
      </c>
      <c r="Q980" s="55">
        <v>0</v>
      </c>
      <c r="R980" s="55">
        <f>Q980*H980</f>
        <v>0</v>
      </c>
      <c r="S980" s="55">
        <v>0</v>
      </c>
      <c r="T980" s="56">
        <f>S980*H980</f>
        <v>0</v>
      </c>
      <c r="AR980" s="13" t="s">
        <v>83</v>
      </c>
      <c r="AT980" s="13" t="s">
        <v>78</v>
      </c>
      <c r="AU980" s="13" t="s">
        <v>29</v>
      </c>
      <c r="AY980" s="13" t="s">
        <v>76</v>
      </c>
      <c r="BE980" s="57">
        <f>IF(N980="základní",J980,0)</f>
        <v>0</v>
      </c>
      <c r="BF980" s="57">
        <f>IF(N980="snížená",J980,0)</f>
        <v>0</v>
      </c>
      <c r="BG980" s="57">
        <f>IF(N980="zákl. přenesená",J980,0)</f>
        <v>0</v>
      </c>
      <c r="BH980" s="57">
        <f>IF(N980="sníž. přenesená",J980,0)</f>
        <v>0</v>
      </c>
      <c r="BI980" s="57">
        <f>IF(N980="nulová",J980,0)</f>
        <v>0</v>
      </c>
      <c r="BJ980" s="13" t="s">
        <v>28</v>
      </c>
      <c r="BK980" s="57">
        <f>ROUND(I980*H980,2)</f>
        <v>0</v>
      </c>
      <c r="BL980" s="13" t="s">
        <v>83</v>
      </c>
      <c r="BM980" s="13" t="s">
        <v>1419</v>
      </c>
    </row>
    <row r="981" spans="1:47" s="1" customFormat="1" ht="12">
      <c r="A981" s="96"/>
      <c r="B981" s="100"/>
      <c r="C981" s="96"/>
      <c r="D981" s="179" t="s">
        <v>85</v>
      </c>
      <c r="E981" s="96"/>
      <c r="F981" s="180" t="s">
        <v>753</v>
      </c>
      <c r="G981" s="96"/>
      <c r="H981" s="96"/>
      <c r="I981" s="26"/>
      <c r="J981" s="96"/>
      <c r="L981" s="14"/>
      <c r="M981" s="85"/>
      <c r="N981" s="86"/>
      <c r="O981" s="86"/>
      <c r="P981" s="86"/>
      <c r="Q981" s="86"/>
      <c r="R981" s="86"/>
      <c r="S981" s="86"/>
      <c r="T981" s="87"/>
      <c r="AT981" s="13" t="s">
        <v>85</v>
      </c>
      <c r="AU981" s="13" t="s">
        <v>29</v>
      </c>
    </row>
    <row r="982" spans="1:12" s="1" customFormat="1" ht="6.95" customHeight="1">
      <c r="A982" s="96"/>
      <c r="B982" s="136"/>
      <c r="C982" s="137"/>
      <c r="D982" s="137"/>
      <c r="E982" s="137"/>
      <c r="F982" s="137"/>
      <c r="G982" s="137"/>
      <c r="H982" s="137"/>
      <c r="I982" s="29"/>
      <c r="J982" s="137"/>
      <c r="K982" s="15"/>
      <c r="L982" s="14"/>
    </row>
    <row r="983" ht="12">
      <c r="I983" s="25"/>
    </row>
    <row r="984" spans="1:12" s="1" customFormat="1" ht="16.5" customHeight="1">
      <c r="A984" s="96"/>
      <c r="B984" s="97"/>
      <c r="C984" s="98"/>
      <c r="D984" s="98"/>
      <c r="E984" s="98"/>
      <c r="F984" s="98"/>
      <c r="G984" s="98"/>
      <c r="H984" s="98"/>
      <c r="I984" s="30"/>
      <c r="J984" s="98"/>
      <c r="K984" s="16"/>
      <c r="L984" s="14"/>
    </row>
    <row r="985" spans="1:12" s="1" customFormat="1" ht="24.95" customHeight="1">
      <c r="A985" s="96"/>
      <c r="B985" s="100"/>
      <c r="C985" s="101" t="s">
        <v>43</v>
      </c>
      <c r="D985" s="96"/>
      <c r="E985" s="96"/>
      <c r="F985" s="96"/>
      <c r="G985" s="96"/>
      <c r="H985" s="96"/>
      <c r="I985" s="26"/>
      <c r="J985" s="96"/>
      <c r="L985" s="14"/>
    </row>
    <row r="986" spans="1:12" s="1" customFormat="1" ht="6.95" customHeight="1">
      <c r="A986" s="96"/>
      <c r="B986" s="100"/>
      <c r="C986" s="96"/>
      <c r="D986" s="96"/>
      <c r="E986" s="96"/>
      <c r="F986" s="96"/>
      <c r="G986" s="96"/>
      <c r="H986" s="96"/>
      <c r="I986" s="26"/>
      <c r="J986" s="96"/>
      <c r="L986" s="14"/>
    </row>
    <row r="987" spans="1:12" s="1" customFormat="1" ht="12" customHeight="1">
      <c r="A987" s="96"/>
      <c r="B987" s="100"/>
      <c r="C987" s="103" t="s">
        <v>5</v>
      </c>
      <c r="D987" s="96"/>
      <c r="E987" s="96"/>
      <c r="F987" s="96"/>
      <c r="G987" s="96"/>
      <c r="H987" s="96"/>
      <c r="I987" s="26"/>
      <c r="J987" s="96"/>
      <c r="L987" s="14"/>
    </row>
    <row r="988" spans="1:12" s="1" customFormat="1" ht="16.5" customHeight="1">
      <c r="A988" s="96"/>
      <c r="B988" s="100"/>
      <c r="C988" s="96"/>
      <c r="D988" s="96"/>
      <c r="E988" s="139" t="str">
        <f>E6</f>
        <v>Dolní Slivno vodojem a ATS, rekonstrukce</v>
      </c>
      <c r="F988" s="140"/>
      <c r="G988" s="140"/>
      <c r="H988" s="140"/>
      <c r="I988" s="26"/>
      <c r="J988" s="96"/>
      <c r="L988" s="14"/>
    </row>
    <row r="989" spans="1:12" s="1" customFormat="1" ht="12" customHeight="1">
      <c r="A989" s="96"/>
      <c r="B989" s="100"/>
      <c r="C989" s="103" t="s">
        <v>42</v>
      </c>
      <c r="D989" s="96"/>
      <c r="E989" s="96"/>
      <c r="F989" s="96"/>
      <c r="G989" s="96"/>
      <c r="H989" s="96"/>
      <c r="I989" s="26"/>
      <c r="J989" s="96"/>
      <c r="L989" s="14"/>
    </row>
    <row r="990" spans="1:12" s="1" customFormat="1" ht="16.5" customHeight="1">
      <c r="A990" s="96"/>
      <c r="B990" s="100"/>
      <c r="C990" s="96"/>
      <c r="D990" s="96"/>
      <c r="E990" s="141" t="str">
        <f>F19</f>
        <v>SO 03 - Oplocení a terénní úpravy</v>
      </c>
      <c r="F990" s="142"/>
      <c r="G990" s="142"/>
      <c r="H990" s="142"/>
      <c r="I990" s="26"/>
      <c r="J990" s="96"/>
      <c r="L990" s="14"/>
    </row>
    <row r="991" spans="1:12" s="1" customFormat="1" ht="6.95" customHeight="1">
      <c r="A991" s="96"/>
      <c r="B991" s="100"/>
      <c r="C991" s="96"/>
      <c r="D991" s="96"/>
      <c r="E991" s="96"/>
      <c r="F991" s="96"/>
      <c r="G991" s="96"/>
      <c r="H991" s="96"/>
      <c r="I991" s="26"/>
      <c r="J991" s="96"/>
      <c r="L991" s="14"/>
    </row>
    <row r="992" spans="1:12" s="1" customFormat="1" ht="12" customHeight="1">
      <c r="A992" s="96"/>
      <c r="B992" s="100"/>
      <c r="C992" s="103" t="s">
        <v>6</v>
      </c>
      <c r="D992" s="96"/>
      <c r="E992" s="96"/>
      <c r="F992" s="143"/>
      <c r="G992" s="96"/>
      <c r="H992" s="96"/>
      <c r="I992" s="27" t="s">
        <v>8</v>
      </c>
      <c r="J992" s="144"/>
      <c r="L992" s="14"/>
    </row>
    <row r="993" spans="1:12" s="1" customFormat="1" ht="6.95" customHeight="1">
      <c r="A993" s="96"/>
      <c r="B993" s="100"/>
      <c r="C993" s="96"/>
      <c r="D993" s="96"/>
      <c r="E993" s="96"/>
      <c r="F993" s="96"/>
      <c r="G993" s="96"/>
      <c r="H993" s="96"/>
      <c r="I993" s="26"/>
      <c r="J993" s="96"/>
      <c r="L993" s="14"/>
    </row>
    <row r="994" spans="1:12" s="1" customFormat="1" ht="24.95" customHeight="1">
      <c r="A994" s="96"/>
      <c r="B994" s="100"/>
      <c r="C994" s="103" t="s">
        <v>9</v>
      </c>
      <c r="D994" s="96"/>
      <c r="E994" s="96"/>
      <c r="F994" s="143"/>
      <c r="G994" s="96"/>
      <c r="H994" s="96"/>
      <c r="I994" s="27" t="s">
        <v>11</v>
      </c>
      <c r="J994" s="145"/>
      <c r="L994" s="14"/>
    </row>
    <row r="995" spans="1:12" s="1" customFormat="1" ht="13.7" customHeight="1">
      <c r="A995" s="96"/>
      <c r="B995" s="100"/>
      <c r="C995" s="103" t="s">
        <v>10</v>
      </c>
      <c r="D995" s="96"/>
      <c r="E995" s="96"/>
      <c r="F995" s="143"/>
      <c r="G995" s="96"/>
      <c r="H995" s="96"/>
      <c r="I995" s="27" t="s">
        <v>13</v>
      </c>
      <c r="J995" s="145"/>
      <c r="L995" s="14"/>
    </row>
    <row r="996" spans="1:12" s="1" customFormat="1" ht="10.35" customHeight="1">
      <c r="A996" s="96"/>
      <c r="B996" s="100"/>
      <c r="C996" s="96"/>
      <c r="D996" s="96"/>
      <c r="E996" s="96"/>
      <c r="F996" s="96"/>
      <c r="G996" s="96"/>
      <c r="H996" s="96"/>
      <c r="I996" s="26"/>
      <c r="J996" s="96"/>
      <c r="L996" s="14"/>
    </row>
    <row r="997" spans="1:12" s="1" customFormat="1" ht="29.25" customHeight="1">
      <c r="A997" s="96"/>
      <c r="B997" s="100"/>
      <c r="C997" s="146" t="s">
        <v>44</v>
      </c>
      <c r="D997" s="147"/>
      <c r="E997" s="147"/>
      <c r="F997" s="147"/>
      <c r="G997" s="147"/>
      <c r="H997" s="147"/>
      <c r="I997" s="31"/>
      <c r="J997" s="148" t="s">
        <v>45</v>
      </c>
      <c r="K997" s="28"/>
      <c r="L997" s="14"/>
    </row>
    <row r="998" spans="1:12" s="1" customFormat="1" ht="10.35" customHeight="1">
      <c r="A998" s="96"/>
      <c r="B998" s="100"/>
      <c r="C998" s="96"/>
      <c r="D998" s="96"/>
      <c r="E998" s="96"/>
      <c r="F998" s="96"/>
      <c r="G998" s="96"/>
      <c r="H998" s="96"/>
      <c r="I998" s="26"/>
      <c r="J998" s="96"/>
      <c r="L998" s="14"/>
    </row>
    <row r="999" spans="1:47" s="1" customFormat="1" ht="22.9" customHeight="1">
      <c r="A999" s="96"/>
      <c r="B999" s="100"/>
      <c r="C999" s="149" t="s">
        <v>46</v>
      </c>
      <c r="D999" s="96"/>
      <c r="E999" s="96"/>
      <c r="F999" s="96"/>
      <c r="G999" s="96"/>
      <c r="H999" s="96"/>
      <c r="I999" s="26"/>
      <c r="J999" s="150">
        <f>ROUND(J1000,0)</f>
        <v>0</v>
      </c>
      <c r="L999" s="14"/>
      <c r="AU999" s="13" t="s">
        <v>47</v>
      </c>
    </row>
    <row r="1000" spans="1:12" s="6" customFormat="1" ht="24.95" customHeight="1">
      <c r="A1000" s="151"/>
      <c r="B1000" s="152"/>
      <c r="C1000" s="151"/>
      <c r="D1000" s="153" t="s">
        <v>48</v>
      </c>
      <c r="E1000" s="154"/>
      <c r="F1000" s="154"/>
      <c r="G1000" s="154"/>
      <c r="H1000" s="154"/>
      <c r="I1000" s="33"/>
      <c r="J1000" s="155">
        <f>SUM(J1001:J1007)</f>
        <v>0</v>
      </c>
      <c r="L1000" s="32"/>
    </row>
    <row r="1001" spans="1:12" s="7" customFormat="1" ht="19.9" customHeight="1">
      <c r="A1001" s="130"/>
      <c r="B1001" s="156"/>
      <c r="C1001" s="130"/>
      <c r="D1001" s="157" t="s">
        <v>49</v>
      </c>
      <c r="E1001" s="158"/>
      <c r="F1001" s="158"/>
      <c r="G1001" s="158"/>
      <c r="H1001" s="158"/>
      <c r="I1001" s="35"/>
      <c r="J1001" s="159">
        <f>J1018</f>
        <v>0</v>
      </c>
      <c r="L1001" s="34"/>
    </row>
    <row r="1002" spans="1:12" s="7" customFormat="1" ht="19.9" customHeight="1">
      <c r="A1002" s="130"/>
      <c r="B1002" s="156"/>
      <c r="C1002" s="130"/>
      <c r="D1002" s="157" t="s">
        <v>50</v>
      </c>
      <c r="E1002" s="158"/>
      <c r="F1002" s="158"/>
      <c r="G1002" s="158"/>
      <c r="H1002" s="158"/>
      <c r="I1002" s="35"/>
      <c r="J1002" s="159">
        <f>J1073</f>
        <v>0</v>
      </c>
      <c r="L1002" s="34"/>
    </row>
    <row r="1003" spans="1:12" s="7" customFormat="1" ht="19.9" customHeight="1">
      <c r="A1003" s="130"/>
      <c r="B1003" s="156"/>
      <c r="C1003" s="130"/>
      <c r="D1003" s="157" t="s">
        <v>324</v>
      </c>
      <c r="E1003" s="158"/>
      <c r="F1003" s="158"/>
      <c r="G1003" s="158"/>
      <c r="H1003" s="158"/>
      <c r="I1003" s="35"/>
      <c r="J1003" s="159">
        <f>J1090</f>
        <v>0</v>
      </c>
      <c r="L1003" s="34"/>
    </row>
    <row r="1004" spans="1:12" s="7" customFormat="1" ht="19.9" customHeight="1">
      <c r="A1004" s="130"/>
      <c r="B1004" s="156"/>
      <c r="C1004" s="130"/>
      <c r="D1004" s="157" t="s">
        <v>325</v>
      </c>
      <c r="E1004" s="158"/>
      <c r="F1004" s="158"/>
      <c r="G1004" s="158"/>
      <c r="H1004" s="158"/>
      <c r="I1004" s="35"/>
      <c r="J1004" s="159">
        <f>J1136</f>
        <v>0</v>
      </c>
      <c r="L1004" s="34"/>
    </row>
    <row r="1005" spans="1:12" s="7" customFormat="1" ht="19.9" customHeight="1">
      <c r="A1005" s="130"/>
      <c r="B1005" s="156"/>
      <c r="C1005" s="130"/>
      <c r="D1005" s="157" t="s">
        <v>52</v>
      </c>
      <c r="E1005" s="158"/>
      <c r="F1005" s="158"/>
      <c r="G1005" s="158"/>
      <c r="H1005" s="158"/>
      <c r="I1005" s="35"/>
      <c r="J1005" s="159">
        <f>J1161</f>
        <v>0</v>
      </c>
      <c r="L1005" s="34"/>
    </row>
    <row r="1006" spans="1:12" s="7" customFormat="1" ht="19.9" customHeight="1">
      <c r="A1006" s="130"/>
      <c r="B1006" s="156"/>
      <c r="C1006" s="130"/>
      <c r="D1006" s="157" t="s">
        <v>53</v>
      </c>
      <c r="E1006" s="158"/>
      <c r="F1006" s="158"/>
      <c r="G1006" s="158"/>
      <c r="H1006" s="158"/>
      <c r="I1006" s="35"/>
      <c r="J1006" s="159">
        <f>J1182</f>
        <v>0</v>
      </c>
      <c r="L1006" s="34"/>
    </row>
    <row r="1007" spans="1:12" s="7" customFormat="1" ht="19.9" customHeight="1">
      <c r="A1007" s="130"/>
      <c r="B1007" s="156"/>
      <c r="C1007" s="130"/>
      <c r="D1007" s="157" t="s">
        <v>327</v>
      </c>
      <c r="E1007" s="158"/>
      <c r="F1007" s="158"/>
      <c r="G1007" s="158"/>
      <c r="H1007" s="158"/>
      <c r="I1007" s="35"/>
      <c r="J1007" s="159">
        <f>J1190</f>
        <v>0</v>
      </c>
      <c r="L1007" s="34"/>
    </row>
    <row r="1008" spans="1:12" s="1" customFormat="1" ht="21.75" customHeight="1">
      <c r="A1008" s="96"/>
      <c r="B1008" s="100"/>
      <c r="C1008" s="96"/>
      <c r="D1008" s="96"/>
      <c r="E1008" s="96"/>
      <c r="F1008" s="96"/>
      <c r="G1008" s="96"/>
      <c r="H1008" s="96"/>
      <c r="I1008" s="26"/>
      <c r="J1008" s="96"/>
      <c r="L1008" s="14"/>
    </row>
    <row r="1009" spans="1:12" s="1" customFormat="1" ht="6.95" customHeight="1">
      <c r="A1009" s="96"/>
      <c r="B1009" s="136"/>
      <c r="C1009" s="137"/>
      <c r="D1009" s="137"/>
      <c r="E1009" s="137"/>
      <c r="F1009" s="137"/>
      <c r="G1009" s="137"/>
      <c r="H1009" s="137"/>
      <c r="I1009" s="29"/>
      <c r="J1009" s="137"/>
      <c r="K1009" s="15"/>
      <c r="L1009" s="14"/>
    </row>
    <row r="1010" ht="12">
      <c r="I1010" s="25"/>
    </row>
    <row r="1011" ht="12">
      <c r="I1011" s="25"/>
    </row>
    <row r="1012" ht="12">
      <c r="I1012" s="25"/>
    </row>
    <row r="1013" spans="1:12" s="1" customFormat="1" ht="6.95" customHeight="1">
      <c r="A1013" s="96"/>
      <c r="B1013" s="97"/>
      <c r="C1013" s="98"/>
      <c r="D1013" s="98"/>
      <c r="E1013" s="98"/>
      <c r="F1013" s="98"/>
      <c r="G1013" s="98"/>
      <c r="H1013" s="98"/>
      <c r="I1013" s="30"/>
      <c r="J1013" s="98"/>
      <c r="K1013" s="16"/>
      <c r="L1013" s="14"/>
    </row>
    <row r="1014" spans="1:12" s="1" customFormat="1" ht="24.95" customHeight="1">
      <c r="A1014" s="96"/>
      <c r="B1014" s="100"/>
      <c r="C1014" s="101" t="s">
        <v>61</v>
      </c>
      <c r="D1014" s="96"/>
      <c r="E1014" s="96"/>
      <c r="F1014" s="96"/>
      <c r="G1014" s="96"/>
      <c r="H1014" s="96"/>
      <c r="I1014" s="26"/>
      <c r="J1014" s="96"/>
      <c r="L1014" s="14"/>
    </row>
    <row r="1015" spans="1:20" s="8" customFormat="1" ht="29.25" customHeight="1">
      <c r="A1015" s="160"/>
      <c r="B1015" s="161"/>
      <c r="C1015" s="162" t="s">
        <v>62</v>
      </c>
      <c r="D1015" s="163" t="s">
        <v>21</v>
      </c>
      <c r="E1015" s="163" t="s">
        <v>18</v>
      </c>
      <c r="F1015" s="163" t="s">
        <v>19</v>
      </c>
      <c r="G1015" s="163" t="s">
        <v>63</v>
      </c>
      <c r="H1015" s="163" t="s">
        <v>64</v>
      </c>
      <c r="I1015" s="37" t="s">
        <v>65</v>
      </c>
      <c r="J1015" s="164" t="s">
        <v>45</v>
      </c>
      <c r="K1015" s="38" t="s">
        <v>66</v>
      </c>
      <c r="L1015" s="36"/>
      <c r="M1015" s="20" t="s">
        <v>0</v>
      </c>
      <c r="N1015" s="21" t="s">
        <v>14</v>
      </c>
      <c r="O1015" s="21" t="s">
        <v>67</v>
      </c>
      <c r="P1015" s="21" t="s">
        <v>68</v>
      </c>
      <c r="Q1015" s="21" t="s">
        <v>69</v>
      </c>
      <c r="R1015" s="21" t="s">
        <v>70</v>
      </c>
      <c r="S1015" s="21" t="s">
        <v>71</v>
      </c>
      <c r="T1015" s="22" t="s">
        <v>72</v>
      </c>
    </row>
    <row r="1016" spans="1:63" s="1" customFormat="1" ht="22.9" customHeight="1">
      <c r="A1016" s="96"/>
      <c r="B1016" s="100"/>
      <c r="C1016" s="118" t="s">
        <v>73</v>
      </c>
      <c r="D1016" s="96"/>
      <c r="E1016" s="96"/>
      <c r="F1016" s="96"/>
      <c r="G1016" s="96"/>
      <c r="H1016" s="96"/>
      <c r="I1016" s="26"/>
      <c r="J1016" s="165">
        <f>J999</f>
        <v>0</v>
      </c>
      <c r="L1016" s="14"/>
      <c r="M1016" s="23"/>
      <c r="N1016" s="17"/>
      <c r="O1016" s="17"/>
      <c r="P1016" s="39">
        <f>P1017</f>
        <v>0</v>
      </c>
      <c r="Q1016" s="17"/>
      <c r="R1016" s="39">
        <f>R1017</f>
        <v>95.66679814179999</v>
      </c>
      <c r="S1016" s="17"/>
      <c r="T1016" s="40">
        <f>T1017</f>
        <v>4.826999999999999</v>
      </c>
      <c r="AT1016" s="13" t="s">
        <v>23</v>
      </c>
      <c r="AU1016" s="13" t="s">
        <v>47</v>
      </c>
      <c r="BK1016" s="41">
        <f>BK1017</f>
        <v>0</v>
      </c>
    </row>
    <row r="1017" spans="1:63" s="9" customFormat="1" ht="25.9" customHeight="1">
      <c r="A1017" s="166"/>
      <c r="B1017" s="167"/>
      <c r="C1017" s="166"/>
      <c r="D1017" s="168" t="s">
        <v>23</v>
      </c>
      <c r="E1017" s="169" t="s">
        <v>74</v>
      </c>
      <c r="F1017" s="169" t="s">
        <v>75</v>
      </c>
      <c r="G1017" s="166"/>
      <c r="H1017" s="166"/>
      <c r="I1017" s="44"/>
      <c r="J1017" s="170">
        <f>BK1017</f>
        <v>0</v>
      </c>
      <c r="L1017" s="42"/>
      <c r="M1017" s="45"/>
      <c r="N1017" s="46"/>
      <c r="O1017" s="46"/>
      <c r="P1017" s="47">
        <f>P1018+P1073+P1090+P1136+P1161+P1182+P1190</f>
        <v>0</v>
      </c>
      <c r="Q1017" s="46"/>
      <c r="R1017" s="47">
        <f>R1018+R1073+R1090+R1136+R1161+R1182+R1190</f>
        <v>95.66679814179999</v>
      </c>
      <c r="S1017" s="46"/>
      <c r="T1017" s="48">
        <f>T1018+T1073+T1090+T1136+T1161+T1182+T1190</f>
        <v>4.826999999999999</v>
      </c>
      <c r="AR1017" s="43" t="s">
        <v>28</v>
      </c>
      <c r="AT1017" s="49" t="s">
        <v>23</v>
      </c>
      <c r="AU1017" s="49" t="s">
        <v>24</v>
      </c>
      <c r="AY1017" s="43" t="s">
        <v>76</v>
      </c>
      <c r="BK1017" s="50">
        <f>BK1018+BK1073+BK1090+BK1136+BK1161+BK1182+BK1190</f>
        <v>0</v>
      </c>
    </row>
    <row r="1018" spans="1:63" s="9" customFormat="1" ht="22.9" customHeight="1">
      <c r="A1018" s="166"/>
      <c r="B1018" s="167"/>
      <c r="C1018" s="166"/>
      <c r="D1018" s="168" t="s">
        <v>23</v>
      </c>
      <c r="E1018" s="171" t="s">
        <v>28</v>
      </c>
      <c r="F1018" s="171" t="s">
        <v>77</v>
      </c>
      <c r="G1018" s="166"/>
      <c r="H1018" s="166"/>
      <c r="I1018" s="44"/>
      <c r="J1018" s="172">
        <f>BK1018</f>
        <v>0</v>
      </c>
      <c r="L1018" s="42"/>
      <c r="M1018" s="45"/>
      <c r="N1018" s="46"/>
      <c r="O1018" s="46"/>
      <c r="P1018" s="47">
        <f>SUM(P1019:P1072)</f>
        <v>0</v>
      </c>
      <c r="Q1018" s="46"/>
      <c r="R1018" s="47">
        <f>SUM(R1019:R1072)</f>
        <v>0.20545703000000004</v>
      </c>
      <c r="S1018" s="46"/>
      <c r="T1018" s="48">
        <f>SUM(T1019:T1072)</f>
        <v>0</v>
      </c>
      <c r="AR1018" s="43" t="s">
        <v>28</v>
      </c>
      <c r="AT1018" s="49" t="s">
        <v>23</v>
      </c>
      <c r="AU1018" s="49" t="s">
        <v>28</v>
      </c>
      <c r="AY1018" s="43" t="s">
        <v>76</v>
      </c>
      <c r="BK1018" s="50">
        <f>SUM(BK1019:BK1072)</f>
        <v>0</v>
      </c>
    </row>
    <row r="1019" spans="1:65" s="1" customFormat="1" ht="16.5" customHeight="1">
      <c r="A1019" s="96"/>
      <c r="B1019" s="100"/>
      <c r="C1019" s="173" t="s">
        <v>28</v>
      </c>
      <c r="D1019" s="173" t="s">
        <v>78</v>
      </c>
      <c r="E1019" s="174" t="s">
        <v>1422</v>
      </c>
      <c r="F1019" s="175" t="s">
        <v>1423</v>
      </c>
      <c r="G1019" s="176" t="s">
        <v>91</v>
      </c>
      <c r="H1019" s="177">
        <v>13.008</v>
      </c>
      <c r="I1019" s="52"/>
      <c r="J1019" s="178">
        <f>ROUND(I1019*H1019,2)</f>
        <v>0</v>
      </c>
      <c r="K1019" s="51" t="s">
        <v>82</v>
      </c>
      <c r="L1019" s="14"/>
      <c r="M1019" s="53" t="s">
        <v>0</v>
      </c>
      <c r="N1019" s="54" t="s">
        <v>15</v>
      </c>
      <c r="O1019" s="18"/>
      <c r="P1019" s="55">
        <f>O1019*H1019</f>
        <v>0</v>
      </c>
      <c r="Q1019" s="55">
        <v>0</v>
      </c>
      <c r="R1019" s="55">
        <f>Q1019*H1019</f>
        <v>0</v>
      </c>
      <c r="S1019" s="55">
        <v>0</v>
      </c>
      <c r="T1019" s="56">
        <f>S1019*H1019</f>
        <v>0</v>
      </c>
      <c r="AR1019" s="13" t="s">
        <v>83</v>
      </c>
      <c r="AT1019" s="13" t="s">
        <v>78</v>
      </c>
      <c r="AU1019" s="13" t="s">
        <v>29</v>
      </c>
      <c r="AY1019" s="13" t="s">
        <v>76</v>
      </c>
      <c r="BE1019" s="57">
        <f>IF(N1019="základní",J1019,0)</f>
        <v>0</v>
      </c>
      <c r="BF1019" s="57">
        <f>IF(N1019="snížená",J1019,0)</f>
        <v>0</v>
      </c>
      <c r="BG1019" s="57">
        <f>IF(N1019="zákl. přenesená",J1019,0)</f>
        <v>0</v>
      </c>
      <c r="BH1019" s="57">
        <f>IF(N1019="sníž. přenesená",J1019,0)</f>
        <v>0</v>
      </c>
      <c r="BI1019" s="57">
        <f>IF(N1019="nulová",J1019,0)</f>
        <v>0</v>
      </c>
      <c r="BJ1019" s="13" t="s">
        <v>28</v>
      </c>
      <c r="BK1019" s="57">
        <f>ROUND(I1019*H1019,2)</f>
        <v>0</v>
      </c>
      <c r="BL1019" s="13" t="s">
        <v>83</v>
      </c>
      <c r="BM1019" s="13" t="s">
        <v>1424</v>
      </c>
    </row>
    <row r="1020" spans="1:47" s="1" customFormat="1" ht="19.5">
      <c r="A1020" s="96"/>
      <c r="B1020" s="100"/>
      <c r="C1020" s="96"/>
      <c r="D1020" s="179" t="s">
        <v>85</v>
      </c>
      <c r="E1020" s="96"/>
      <c r="F1020" s="180" t="s">
        <v>1425</v>
      </c>
      <c r="G1020" s="96"/>
      <c r="H1020" s="96"/>
      <c r="I1020" s="26"/>
      <c r="J1020" s="96"/>
      <c r="L1020" s="14"/>
      <c r="M1020" s="58"/>
      <c r="N1020" s="18"/>
      <c r="O1020" s="18"/>
      <c r="P1020" s="18"/>
      <c r="Q1020" s="18"/>
      <c r="R1020" s="18"/>
      <c r="S1020" s="18"/>
      <c r="T1020" s="19"/>
      <c r="AT1020" s="13" t="s">
        <v>85</v>
      </c>
      <c r="AU1020" s="13" t="s">
        <v>29</v>
      </c>
    </row>
    <row r="1021" spans="1:51" s="10" customFormat="1" ht="12">
      <c r="A1021" s="181"/>
      <c r="B1021" s="182"/>
      <c r="C1021" s="181"/>
      <c r="D1021" s="179" t="s">
        <v>87</v>
      </c>
      <c r="E1021" s="183" t="s">
        <v>0</v>
      </c>
      <c r="F1021" s="184" t="s">
        <v>1426</v>
      </c>
      <c r="G1021" s="181"/>
      <c r="H1021" s="185">
        <v>4.8</v>
      </c>
      <c r="I1021" s="61"/>
      <c r="J1021" s="181"/>
      <c r="L1021" s="59"/>
      <c r="M1021" s="62"/>
      <c r="N1021" s="63"/>
      <c r="O1021" s="63"/>
      <c r="P1021" s="63"/>
      <c r="Q1021" s="63"/>
      <c r="R1021" s="63"/>
      <c r="S1021" s="63"/>
      <c r="T1021" s="64"/>
      <c r="AT1021" s="60" t="s">
        <v>87</v>
      </c>
      <c r="AU1021" s="60" t="s">
        <v>29</v>
      </c>
      <c r="AV1021" s="10" t="s">
        <v>29</v>
      </c>
      <c r="AW1021" s="10" t="s">
        <v>12</v>
      </c>
      <c r="AX1021" s="10" t="s">
        <v>24</v>
      </c>
      <c r="AY1021" s="60" t="s">
        <v>76</v>
      </c>
    </row>
    <row r="1022" spans="1:51" s="10" customFormat="1" ht="12">
      <c r="A1022" s="181"/>
      <c r="B1022" s="182"/>
      <c r="C1022" s="181"/>
      <c r="D1022" s="179" t="s">
        <v>87</v>
      </c>
      <c r="E1022" s="183" t="s">
        <v>0</v>
      </c>
      <c r="F1022" s="184" t="s">
        <v>1427</v>
      </c>
      <c r="G1022" s="181"/>
      <c r="H1022" s="185">
        <v>8.208</v>
      </c>
      <c r="I1022" s="61"/>
      <c r="J1022" s="181"/>
      <c r="L1022" s="59"/>
      <c r="M1022" s="62"/>
      <c r="N1022" s="63"/>
      <c r="O1022" s="63"/>
      <c r="P1022" s="63"/>
      <c r="Q1022" s="63"/>
      <c r="R1022" s="63"/>
      <c r="S1022" s="63"/>
      <c r="T1022" s="64"/>
      <c r="AT1022" s="60" t="s">
        <v>87</v>
      </c>
      <c r="AU1022" s="60" t="s">
        <v>29</v>
      </c>
      <c r="AV1022" s="10" t="s">
        <v>29</v>
      </c>
      <c r="AW1022" s="10" t="s">
        <v>12</v>
      </c>
      <c r="AX1022" s="10" t="s">
        <v>24</v>
      </c>
      <c r="AY1022" s="60" t="s">
        <v>76</v>
      </c>
    </row>
    <row r="1023" spans="1:51" s="11" customFormat="1" ht="12">
      <c r="A1023" s="186"/>
      <c r="B1023" s="187"/>
      <c r="C1023" s="186"/>
      <c r="D1023" s="179" t="s">
        <v>87</v>
      </c>
      <c r="E1023" s="188" t="s">
        <v>0</v>
      </c>
      <c r="F1023" s="189" t="s">
        <v>99</v>
      </c>
      <c r="G1023" s="186"/>
      <c r="H1023" s="190">
        <v>13.008</v>
      </c>
      <c r="I1023" s="67"/>
      <c r="J1023" s="186"/>
      <c r="L1023" s="65"/>
      <c r="M1023" s="68"/>
      <c r="N1023" s="69"/>
      <c r="O1023" s="69"/>
      <c r="P1023" s="69"/>
      <c r="Q1023" s="69"/>
      <c r="R1023" s="69"/>
      <c r="S1023" s="69"/>
      <c r="T1023" s="70"/>
      <c r="AT1023" s="66" t="s">
        <v>87</v>
      </c>
      <c r="AU1023" s="66" t="s">
        <v>29</v>
      </c>
      <c r="AV1023" s="11" t="s">
        <v>83</v>
      </c>
      <c r="AW1023" s="11" t="s">
        <v>12</v>
      </c>
      <c r="AX1023" s="11" t="s">
        <v>28</v>
      </c>
      <c r="AY1023" s="66" t="s">
        <v>76</v>
      </c>
    </row>
    <row r="1024" spans="1:65" s="1" customFormat="1" ht="16.5" customHeight="1">
      <c r="A1024" s="96"/>
      <c r="B1024" s="100"/>
      <c r="C1024" s="173" t="s">
        <v>29</v>
      </c>
      <c r="D1024" s="173" t="s">
        <v>78</v>
      </c>
      <c r="E1024" s="174" t="s">
        <v>108</v>
      </c>
      <c r="F1024" s="175" t="s">
        <v>109</v>
      </c>
      <c r="G1024" s="176" t="s">
        <v>91</v>
      </c>
      <c r="H1024" s="177">
        <v>195.413</v>
      </c>
      <c r="I1024" s="52"/>
      <c r="J1024" s="178">
        <f>ROUND(I1024*H1024,2)</f>
        <v>0</v>
      </c>
      <c r="K1024" s="51" t="s">
        <v>82</v>
      </c>
      <c r="L1024" s="14"/>
      <c r="M1024" s="53" t="s">
        <v>0</v>
      </c>
      <c r="N1024" s="54" t="s">
        <v>15</v>
      </c>
      <c r="O1024" s="18"/>
      <c r="P1024" s="55">
        <f>O1024*H1024</f>
        <v>0</v>
      </c>
      <c r="Q1024" s="55">
        <v>0</v>
      </c>
      <c r="R1024" s="55">
        <f>Q1024*H1024</f>
        <v>0</v>
      </c>
      <c r="S1024" s="55">
        <v>0</v>
      </c>
      <c r="T1024" s="56">
        <f>S1024*H1024</f>
        <v>0</v>
      </c>
      <c r="AR1024" s="13" t="s">
        <v>83</v>
      </c>
      <c r="AT1024" s="13" t="s">
        <v>78</v>
      </c>
      <c r="AU1024" s="13" t="s">
        <v>29</v>
      </c>
      <c r="AY1024" s="13" t="s">
        <v>76</v>
      </c>
      <c r="BE1024" s="57">
        <f>IF(N1024="základní",J1024,0)</f>
        <v>0</v>
      </c>
      <c r="BF1024" s="57">
        <f>IF(N1024="snížená",J1024,0)</f>
        <v>0</v>
      </c>
      <c r="BG1024" s="57">
        <f>IF(N1024="zákl. přenesená",J1024,0)</f>
        <v>0</v>
      </c>
      <c r="BH1024" s="57">
        <f>IF(N1024="sníž. přenesená",J1024,0)</f>
        <v>0</v>
      </c>
      <c r="BI1024" s="57">
        <f>IF(N1024="nulová",J1024,0)</f>
        <v>0</v>
      </c>
      <c r="BJ1024" s="13" t="s">
        <v>28</v>
      </c>
      <c r="BK1024" s="57">
        <f>ROUND(I1024*H1024,2)</f>
        <v>0</v>
      </c>
      <c r="BL1024" s="13" t="s">
        <v>83</v>
      </c>
      <c r="BM1024" s="13" t="s">
        <v>1428</v>
      </c>
    </row>
    <row r="1025" spans="1:47" s="1" customFormat="1" ht="19.5">
      <c r="A1025" s="96"/>
      <c r="B1025" s="100"/>
      <c r="C1025" s="96"/>
      <c r="D1025" s="179" t="s">
        <v>85</v>
      </c>
      <c r="E1025" s="96"/>
      <c r="F1025" s="180" t="s">
        <v>112</v>
      </c>
      <c r="G1025" s="96"/>
      <c r="H1025" s="96"/>
      <c r="I1025" s="26"/>
      <c r="J1025" s="96"/>
      <c r="L1025" s="14"/>
      <c r="M1025" s="58"/>
      <c r="N1025" s="18"/>
      <c r="O1025" s="18"/>
      <c r="P1025" s="18"/>
      <c r="Q1025" s="18"/>
      <c r="R1025" s="18"/>
      <c r="S1025" s="18"/>
      <c r="T1025" s="19"/>
      <c r="AT1025" s="13" t="s">
        <v>85</v>
      </c>
      <c r="AU1025" s="13" t="s">
        <v>29</v>
      </c>
    </row>
    <row r="1026" spans="1:51" s="10" customFormat="1" ht="12">
      <c r="A1026" s="181"/>
      <c r="B1026" s="182"/>
      <c r="C1026" s="181"/>
      <c r="D1026" s="179" t="s">
        <v>87</v>
      </c>
      <c r="E1026" s="183" t="s">
        <v>0</v>
      </c>
      <c r="F1026" s="184" t="s">
        <v>1429</v>
      </c>
      <c r="G1026" s="181"/>
      <c r="H1026" s="185">
        <v>195.413</v>
      </c>
      <c r="I1026" s="61"/>
      <c r="J1026" s="181"/>
      <c r="L1026" s="59"/>
      <c r="M1026" s="62"/>
      <c r="N1026" s="63"/>
      <c r="O1026" s="63"/>
      <c r="P1026" s="63"/>
      <c r="Q1026" s="63"/>
      <c r="R1026" s="63"/>
      <c r="S1026" s="63"/>
      <c r="T1026" s="64"/>
      <c r="AT1026" s="60" t="s">
        <v>87</v>
      </c>
      <c r="AU1026" s="60" t="s">
        <v>29</v>
      </c>
      <c r="AV1026" s="10" t="s">
        <v>29</v>
      </c>
      <c r="AW1026" s="10" t="s">
        <v>12</v>
      </c>
      <c r="AX1026" s="10" t="s">
        <v>28</v>
      </c>
      <c r="AY1026" s="60" t="s">
        <v>76</v>
      </c>
    </row>
    <row r="1027" spans="1:65" s="1" customFormat="1" ht="16.5" customHeight="1">
      <c r="A1027" s="96"/>
      <c r="B1027" s="100"/>
      <c r="C1027" s="173" t="s">
        <v>100</v>
      </c>
      <c r="D1027" s="173" t="s">
        <v>78</v>
      </c>
      <c r="E1027" s="174" t="s">
        <v>1430</v>
      </c>
      <c r="F1027" s="175" t="s">
        <v>1431</v>
      </c>
      <c r="G1027" s="176" t="s">
        <v>91</v>
      </c>
      <c r="H1027" s="177">
        <v>130.252</v>
      </c>
      <c r="I1027" s="52"/>
      <c r="J1027" s="178">
        <f>ROUND(I1027*H1027,2)</f>
        <v>0</v>
      </c>
      <c r="K1027" s="51" t="s">
        <v>82</v>
      </c>
      <c r="L1027" s="14"/>
      <c r="M1027" s="53" t="s">
        <v>0</v>
      </c>
      <c r="N1027" s="54" t="s">
        <v>15</v>
      </c>
      <c r="O1027" s="18"/>
      <c r="P1027" s="55">
        <f>O1027*H1027</f>
        <v>0</v>
      </c>
      <c r="Q1027" s="55">
        <v>0</v>
      </c>
      <c r="R1027" s="55">
        <f>Q1027*H1027</f>
        <v>0</v>
      </c>
      <c r="S1027" s="55">
        <v>0</v>
      </c>
      <c r="T1027" s="56">
        <f>S1027*H1027</f>
        <v>0</v>
      </c>
      <c r="AR1027" s="13" t="s">
        <v>83</v>
      </c>
      <c r="AT1027" s="13" t="s">
        <v>78</v>
      </c>
      <c r="AU1027" s="13" t="s">
        <v>29</v>
      </c>
      <c r="AY1027" s="13" t="s">
        <v>76</v>
      </c>
      <c r="BE1027" s="57">
        <f>IF(N1027="základní",J1027,0)</f>
        <v>0</v>
      </c>
      <c r="BF1027" s="57">
        <f>IF(N1027="snížená",J1027,0)</f>
        <v>0</v>
      </c>
      <c r="BG1027" s="57">
        <f>IF(N1027="zákl. přenesená",J1027,0)</f>
        <v>0</v>
      </c>
      <c r="BH1027" s="57">
        <f>IF(N1027="sníž. přenesená",J1027,0)</f>
        <v>0</v>
      </c>
      <c r="BI1027" s="57">
        <f>IF(N1027="nulová",J1027,0)</f>
        <v>0</v>
      </c>
      <c r="BJ1027" s="13" t="s">
        <v>28</v>
      </c>
      <c r="BK1027" s="57">
        <f>ROUND(I1027*H1027,2)</f>
        <v>0</v>
      </c>
      <c r="BL1027" s="13" t="s">
        <v>83</v>
      </c>
      <c r="BM1027" s="13" t="s">
        <v>1432</v>
      </c>
    </row>
    <row r="1028" spans="1:47" s="1" customFormat="1" ht="19.5">
      <c r="A1028" s="96"/>
      <c r="B1028" s="100"/>
      <c r="C1028" s="96"/>
      <c r="D1028" s="179" t="s">
        <v>85</v>
      </c>
      <c r="E1028" s="96"/>
      <c r="F1028" s="180" t="s">
        <v>1433</v>
      </c>
      <c r="G1028" s="96"/>
      <c r="H1028" s="96"/>
      <c r="I1028" s="26"/>
      <c r="J1028" s="96"/>
      <c r="L1028" s="14"/>
      <c r="M1028" s="58"/>
      <c r="N1028" s="18"/>
      <c r="O1028" s="18"/>
      <c r="P1028" s="18"/>
      <c r="Q1028" s="18"/>
      <c r="R1028" s="18"/>
      <c r="S1028" s="18"/>
      <c r="T1028" s="19"/>
      <c r="AT1028" s="13" t="s">
        <v>85</v>
      </c>
      <c r="AU1028" s="13" t="s">
        <v>29</v>
      </c>
    </row>
    <row r="1029" spans="1:51" s="10" customFormat="1" ht="12">
      <c r="A1029" s="181"/>
      <c r="B1029" s="182"/>
      <c r="C1029" s="181"/>
      <c r="D1029" s="179" t="s">
        <v>87</v>
      </c>
      <c r="E1029" s="183" t="s">
        <v>0</v>
      </c>
      <c r="F1029" s="184" t="s">
        <v>1434</v>
      </c>
      <c r="G1029" s="181"/>
      <c r="H1029" s="185">
        <v>130.252</v>
      </c>
      <c r="I1029" s="61"/>
      <c r="J1029" s="181"/>
      <c r="L1029" s="59"/>
      <c r="M1029" s="62"/>
      <c r="N1029" s="63"/>
      <c r="O1029" s="63"/>
      <c r="P1029" s="63"/>
      <c r="Q1029" s="63"/>
      <c r="R1029" s="63"/>
      <c r="S1029" s="63"/>
      <c r="T1029" s="64"/>
      <c r="AT1029" s="60" t="s">
        <v>87</v>
      </c>
      <c r="AU1029" s="60" t="s">
        <v>29</v>
      </c>
      <c r="AV1029" s="10" t="s">
        <v>29</v>
      </c>
      <c r="AW1029" s="10" t="s">
        <v>12</v>
      </c>
      <c r="AX1029" s="10" t="s">
        <v>28</v>
      </c>
      <c r="AY1029" s="60" t="s">
        <v>76</v>
      </c>
    </row>
    <row r="1030" spans="1:65" s="1" customFormat="1" ht="16.5" customHeight="1">
      <c r="A1030" s="96"/>
      <c r="B1030" s="100"/>
      <c r="C1030" s="173" t="s">
        <v>83</v>
      </c>
      <c r="D1030" s="173" t="s">
        <v>78</v>
      </c>
      <c r="E1030" s="174" t="s">
        <v>1435</v>
      </c>
      <c r="F1030" s="175" t="s">
        <v>1436</v>
      </c>
      <c r="G1030" s="176" t="s">
        <v>91</v>
      </c>
      <c r="H1030" s="177">
        <v>1563.024</v>
      </c>
      <c r="I1030" s="52"/>
      <c r="J1030" s="178">
        <f>ROUND(I1030*H1030,2)</f>
        <v>0</v>
      </c>
      <c r="K1030" s="51" t="s">
        <v>82</v>
      </c>
      <c r="L1030" s="14"/>
      <c r="M1030" s="53" t="s">
        <v>0</v>
      </c>
      <c r="N1030" s="54" t="s">
        <v>15</v>
      </c>
      <c r="O1030" s="18"/>
      <c r="P1030" s="55">
        <f>O1030*H1030</f>
        <v>0</v>
      </c>
      <c r="Q1030" s="55">
        <v>0</v>
      </c>
      <c r="R1030" s="55">
        <f>Q1030*H1030</f>
        <v>0</v>
      </c>
      <c r="S1030" s="55">
        <v>0</v>
      </c>
      <c r="T1030" s="56">
        <f>S1030*H1030</f>
        <v>0</v>
      </c>
      <c r="AR1030" s="13" t="s">
        <v>83</v>
      </c>
      <c r="AT1030" s="13" t="s">
        <v>78</v>
      </c>
      <c r="AU1030" s="13" t="s">
        <v>29</v>
      </c>
      <c r="AY1030" s="13" t="s">
        <v>76</v>
      </c>
      <c r="BE1030" s="57">
        <f>IF(N1030="základní",J1030,0)</f>
        <v>0</v>
      </c>
      <c r="BF1030" s="57">
        <f>IF(N1030="snížená",J1030,0)</f>
        <v>0</v>
      </c>
      <c r="BG1030" s="57">
        <f>IF(N1030="zákl. přenesená",J1030,0)</f>
        <v>0</v>
      </c>
      <c r="BH1030" s="57">
        <f>IF(N1030="sníž. přenesená",J1030,0)</f>
        <v>0</v>
      </c>
      <c r="BI1030" s="57">
        <f>IF(N1030="nulová",J1030,0)</f>
        <v>0</v>
      </c>
      <c r="BJ1030" s="13" t="s">
        <v>28</v>
      </c>
      <c r="BK1030" s="57">
        <f>ROUND(I1030*H1030,2)</f>
        <v>0</v>
      </c>
      <c r="BL1030" s="13" t="s">
        <v>83</v>
      </c>
      <c r="BM1030" s="13" t="s">
        <v>1437</v>
      </c>
    </row>
    <row r="1031" spans="1:47" s="1" customFormat="1" ht="19.5">
      <c r="A1031" s="96"/>
      <c r="B1031" s="100"/>
      <c r="C1031" s="96"/>
      <c r="D1031" s="179" t="s">
        <v>85</v>
      </c>
      <c r="E1031" s="96"/>
      <c r="F1031" s="180" t="s">
        <v>1438</v>
      </c>
      <c r="G1031" s="96"/>
      <c r="H1031" s="96"/>
      <c r="I1031" s="26"/>
      <c r="J1031" s="96"/>
      <c r="L1031" s="14"/>
      <c r="M1031" s="58"/>
      <c r="N1031" s="18"/>
      <c r="O1031" s="18"/>
      <c r="P1031" s="18"/>
      <c r="Q1031" s="18"/>
      <c r="R1031" s="18"/>
      <c r="S1031" s="18"/>
      <c r="T1031" s="19"/>
      <c r="AT1031" s="13" t="s">
        <v>85</v>
      </c>
      <c r="AU1031" s="13" t="s">
        <v>29</v>
      </c>
    </row>
    <row r="1032" spans="1:51" s="10" customFormat="1" ht="12">
      <c r="A1032" s="181"/>
      <c r="B1032" s="182"/>
      <c r="C1032" s="181"/>
      <c r="D1032" s="179" t="s">
        <v>87</v>
      </c>
      <c r="E1032" s="181"/>
      <c r="F1032" s="184" t="s">
        <v>1439</v>
      </c>
      <c r="G1032" s="181"/>
      <c r="H1032" s="185">
        <v>1563.024</v>
      </c>
      <c r="I1032" s="61"/>
      <c r="J1032" s="181"/>
      <c r="L1032" s="59"/>
      <c r="M1032" s="62"/>
      <c r="N1032" s="63"/>
      <c r="O1032" s="63"/>
      <c r="P1032" s="63"/>
      <c r="Q1032" s="63"/>
      <c r="R1032" s="63"/>
      <c r="S1032" s="63"/>
      <c r="T1032" s="64"/>
      <c r="AT1032" s="60" t="s">
        <v>87</v>
      </c>
      <c r="AU1032" s="60" t="s">
        <v>29</v>
      </c>
      <c r="AV1032" s="10" t="s">
        <v>29</v>
      </c>
      <c r="AW1032" s="10" t="s">
        <v>1</v>
      </c>
      <c r="AX1032" s="10" t="s">
        <v>28</v>
      </c>
      <c r="AY1032" s="60" t="s">
        <v>76</v>
      </c>
    </row>
    <row r="1033" spans="1:65" s="1" customFormat="1" ht="16.5" customHeight="1">
      <c r="A1033" s="96"/>
      <c r="B1033" s="100"/>
      <c r="C1033" s="173" t="s">
        <v>115</v>
      </c>
      <c r="D1033" s="173" t="s">
        <v>78</v>
      </c>
      <c r="E1033" s="174" t="s">
        <v>1440</v>
      </c>
      <c r="F1033" s="175" t="s">
        <v>1441</v>
      </c>
      <c r="G1033" s="176" t="s">
        <v>91</v>
      </c>
      <c r="H1033" s="177">
        <v>182.405</v>
      </c>
      <c r="I1033" s="52"/>
      <c r="J1033" s="178">
        <f>ROUND(I1033*H1033,2)</f>
        <v>0</v>
      </c>
      <c r="K1033" s="51" t="s">
        <v>82</v>
      </c>
      <c r="L1033" s="14"/>
      <c r="M1033" s="53" t="s">
        <v>0</v>
      </c>
      <c r="N1033" s="54" t="s">
        <v>15</v>
      </c>
      <c r="O1033" s="18"/>
      <c r="P1033" s="55">
        <f>O1033*H1033</f>
        <v>0</v>
      </c>
      <c r="Q1033" s="55">
        <v>0</v>
      </c>
      <c r="R1033" s="55">
        <f>Q1033*H1033</f>
        <v>0</v>
      </c>
      <c r="S1033" s="55">
        <v>0</v>
      </c>
      <c r="T1033" s="56">
        <f>S1033*H1033</f>
        <v>0</v>
      </c>
      <c r="AR1033" s="13" t="s">
        <v>83</v>
      </c>
      <c r="AT1033" s="13" t="s">
        <v>78</v>
      </c>
      <c r="AU1033" s="13" t="s">
        <v>29</v>
      </c>
      <c r="AY1033" s="13" t="s">
        <v>76</v>
      </c>
      <c r="BE1033" s="57">
        <f>IF(N1033="základní",J1033,0)</f>
        <v>0</v>
      </c>
      <c r="BF1033" s="57">
        <f>IF(N1033="snížená",J1033,0)</f>
        <v>0</v>
      </c>
      <c r="BG1033" s="57">
        <f>IF(N1033="zákl. přenesená",J1033,0)</f>
        <v>0</v>
      </c>
      <c r="BH1033" s="57">
        <f>IF(N1033="sníž. přenesená",J1033,0)</f>
        <v>0</v>
      </c>
      <c r="BI1033" s="57">
        <f>IF(N1033="nulová",J1033,0)</f>
        <v>0</v>
      </c>
      <c r="BJ1033" s="13" t="s">
        <v>28</v>
      </c>
      <c r="BK1033" s="57">
        <f>ROUND(I1033*H1033,2)</f>
        <v>0</v>
      </c>
      <c r="BL1033" s="13" t="s">
        <v>83</v>
      </c>
      <c r="BM1033" s="13" t="s">
        <v>1442</v>
      </c>
    </row>
    <row r="1034" spans="1:47" s="1" customFormat="1" ht="19.5">
      <c r="A1034" s="96"/>
      <c r="B1034" s="100"/>
      <c r="C1034" s="96"/>
      <c r="D1034" s="179" t="s">
        <v>85</v>
      </c>
      <c r="E1034" s="96"/>
      <c r="F1034" s="180" t="s">
        <v>1443</v>
      </c>
      <c r="G1034" s="96"/>
      <c r="H1034" s="96"/>
      <c r="I1034" s="26"/>
      <c r="J1034" s="96"/>
      <c r="L1034" s="14"/>
      <c r="M1034" s="58"/>
      <c r="N1034" s="18"/>
      <c r="O1034" s="18"/>
      <c r="P1034" s="18"/>
      <c r="Q1034" s="18"/>
      <c r="R1034" s="18"/>
      <c r="S1034" s="18"/>
      <c r="T1034" s="19"/>
      <c r="AT1034" s="13" t="s">
        <v>85</v>
      </c>
      <c r="AU1034" s="13" t="s">
        <v>29</v>
      </c>
    </row>
    <row r="1035" spans="1:51" s="10" customFormat="1" ht="12">
      <c r="A1035" s="181"/>
      <c r="B1035" s="182"/>
      <c r="C1035" s="181"/>
      <c r="D1035" s="179" t="s">
        <v>87</v>
      </c>
      <c r="E1035" s="183" t="s">
        <v>0</v>
      </c>
      <c r="F1035" s="184" t="s">
        <v>105</v>
      </c>
      <c r="G1035" s="181"/>
      <c r="H1035" s="185">
        <v>25.447</v>
      </c>
      <c r="I1035" s="61"/>
      <c r="J1035" s="181"/>
      <c r="L1035" s="59"/>
      <c r="M1035" s="62"/>
      <c r="N1035" s="63"/>
      <c r="O1035" s="63"/>
      <c r="P1035" s="63"/>
      <c r="Q1035" s="63"/>
      <c r="R1035" s="63"/>
      <c r="S1035" s="63"/>
      <c r="T1035" s="64"/>
      <c r="AT1035" s="60" t="s">
        <v>87</v>
      </c>
      <c r="AU1035" s="60" t="s">
        <v>29</v>
      </c>
      <c r="AV1035" s="10" t="s">
        <v>29</v>
      </c>
      <c r="AW1035" s="10" t="s">
        <v>12</v>
      </c>
      <c r="AX1035" s="10" t="s">
        <v>24</v>
      </c>
      <c r="AY1035" s="60" t="s">
        <v>76</v>
      </c>
    </row>
    <row r="1036" spans="1:51" s="10" customFormat="1" ht="12">
      <c r="A1036" s="181"/>
      <c r="B1036" s="182"/>
      <c r="C1036" s="181"/>
      <c r="D1036" s="179" t="s">
        <v>87</v>
      </c>
      <c r="E1036" s="183" t="s">
        <v>0</v>
      </c>
      <c r="F1036" s="184" t="s">
        <v>1444</v>
      </c>
      <c r="G1036" s="181"/>
      <c r="H1036" s="185">
        <v>-2.346</v>
      </c>
      <c r="I1036" s="61"/>
      <c r="J1036" s="181"/>
      <c r="L1036" s="59"/>
      <c r="M1036" s="62"/>
      <c r="N1036" s="63"/>
      <c r="O1036" s="63"/>
      <c r="P1036" s="63"/>
      <c r="Q1036" s="63"/>
      <c r="R1036" s="63"/>
      <c r="S1036" s="63"/>
      <c r="T1036" s="64"/>
      <c r="AT1036" s="60" t="s">
        <v>87</v>
      </c>
      <c r="AU1036" s="60" t="s">
        <v>29</v>
      </c>
      <c r="AV1036" s="10" t="s">
        <v>29</v>
      </c>
      <c r="AW1036" s="10" t="s">
        <v>12</v>
      </c>
      <c r="AX1036" s="10" t="s">
        <v>24</v>
      </c>
      <c r="AY1036" s="60" t="s">
        <v>76</v>
      </c>
    </row>
    <row r="1037" spans="1:51" s="10" customFormat="1" ht="12">
      <c r="A1037" s="181"/>
      <c r="B1037" s="182"/>
      <c r="C1037" s="181"/>
      <c r="D1037" s="179" t="s">
        <v>87</v>
      </c>
      <c r="E1037" s="183" t="s">
        <v>0</v>
      </c>
      <c r="F1037" s="184" t="s">
        <v>1445</v>
      </c>
      <c r="G1037" s="181"/>
      <c r="H1037" s="185">
        <v>42.364</v>
      </c>
      <c r="I1037" s="61"/>
      <c r="J1037" s="181"/>
      <c r="L1037" s="59"/>
      <c r="M1037" s="62"/>
      <c r="N1037" s="63"/>
      <c r="O1037" s="63"/>
      <c r="P1037" s="63"/>
      <c r="Q1037" s="63"/>
      <c r="R1037" s="63"/>
      <c r="S1037" s="63"/>
      <c r="T1037" s="64"/>
      <c r="AT1037" s="60" t="s">
        <v>87</v>
      </c>
      <c r="AU1037" s="60" t="s">
        <v>29</v>
      </c>
      <c r="AV1037" s="10" t="s">
        <v>29</v>
      </c>
      <c r="AW1037" s="10" t="s">
        <v>12</v>
      </c>
      <c r="AX1037" s="10" t="s">
        <v>24</v>
      </c>
      <c r="AY1037" s="60" t="s">
        <v>76</v>
      </c>
    </row>
    <row r="1038" spans="1:51" s="10" customFormat="1" ht="12">
      <c r="A1038" s="181"/>
      <c r="B1038" s="182"/>
      <c r="C1038" s="181"/>
      <c r="D1038" s="179" t="s">
        <v>87</v>
      </c>
      <c r="E1038" s="183" t="s">
        <v>0</v>
      </c>
      <c r="F1038" s="184" t="s">
        <v>1446</v>
      </c>
      <c r="G1038" s="181"/>
      <c r="H1038" s="185">
        <v>114.072</v>
      </c>
      <c r="I1038" s="61"/>
      <c r="J1038" s="181"/>
      <c r="L1038" s="59"/>
      <c r="M1038" s="62"/>
      <c r="N1038" s="63"/>
      <c r="O1038" s="63"/>
      <c r="P1038" s="63"/>
      <c r="Q1038" s="63"/>
      <c r="R1038" s="63"/>
      <c r="S1038" s="63"/>
      <c r="T1038" s="64"/>
      <c r="AT1038" s="60" t="s">
        <v>87</v>
      </c>
      <c r="AU1038" s="60" t="s">
        <v>29</v>
      </c>
      <c r="AV1038" s="10" t="s">
        <v>29</v>
      </c>
      <c r="AW1038" s="10" t="s">
        <v>12</v>
      </c>
      <c r="AX1038" s="10" t="s">
        <v>24</v>
      </c>
      <c r="AY1038" s="60" t="s">
        <v>76</v>
      </c>
    </row>
    <row r="1039" spans="1:51" s="10" customFormat="1" ht="12">
      <c r="A1039" s="181"/>
      <c r="B1039" s="182"/>
      <c r="C1039" s="181"/>
      <c r="D1039" s="179" t="s">
        <v>87</v>
      </c>
      <c r="E1039" s="183" t="s">
        <v>0</v>
      </c>
      <c r="F1039" s="184" t="s">
        <v>1447</v>
      </c>
      <c r="G1039" s="181"/>
      <c r="H1039" s="185">
        <v>1.32</v>
      </c>
      <c r="I1039" s="61"/>
      <c r="J1039" s="181"/>
      <c r="L1039" s="59"/>
      <c r="M1039" s="62"/>
      <c r="N1039" s="63"/>
      <c r="O1039" s="63"/>
      <c r="P1039" s="63"/>
      <c r="Q1039" s="63"/>
      <c r="R1039" s="63"/>
      <c r="S1039" s="63"/>
      <c r="T1039" s="64"/>
      <c r="AT1039" s="60" t="s">
        <v>87</v>
      </c>
      <c r="AU1039" s="60" t="s">
        <v>29</v>
      </c>
      <c r="AV1039" s="10" t="s">
        <v>29</v>
      </c>
      <c r="AW1039" s="10" t="s">
        <v>12</v>
      </c>
      <c r="AX1039" s="10" t="s">
        <v>24</v>
      </c>
      <c r="AY1039" s="60" t="s">
        <v>76</v>
      </c>
    </row>
    <row r="1040" spans="1:51" s="10" customFormat="1" ht="12">
      <c r="A1040" s="181"/>
      <c r="B1040" s="182"/>
      <c r="C1040" s="181"/>
      <c r="D1040" s="179" t="s">
        <v>87</v>
      </c>
      <c r="E1040" s="183" t="s">
        <v>0</v>
      </c>
      <c r="F1040" s="184" t="s">
        <v>1448</v>
      </c>
      <c r="G1040" s="181"/>
      <c r="H1040" s="185">
        <v>1.548</v>
      </c>
      <c r="I1040" s="61"/>
      <c r="J1040" s="181"/>
      <c r="L1040" s="59"/>
      <c r="M1040" s="62"/>
      <c r="N1040" s="63"/>
      <c r="O1040" s="63"/>
      <c r="P1040" s="63"/>
      <c r="Q1040" s="63"/>
      <c r="R1040" s="63"/>
      <c r="S1040" s="63"/>
      <c r="T1040" s="64"/>
      <c r="AT1040" s="60" t="s">
        <v>87</v>
      </c>
      <c r="AU1040" s="60" t="s">
        <v>29</v>
      </c>
      <c r="AV1040" s="10" t="s">
        <v>29</v>
      </c>
      <c r="AW1040" s="10" t="s">
        <v>12</v>
      </c>
      <c r="AX1040" s="10" t="s">
        <v>24</v>
      </c>
      <c r="AY1040" s="60" t="s">
        <v>76</v>
      </c>
    </row>
    <row r="1041" spans="1:51" s="11" customFormat="1" ht="12">
      <c r="A1041" s="186"/>
      <c r="B1041" s="187"/>
      <c r="C1041" s="186"/>
      <c r="D1041" s="179" t="s">
        <v>87</v>
      </c>
      <c r="E1041" s="188" t="s">
        <v>1420</v>
      </c>
      <c r="F1041" s="189" t="s">
        <v>99</v>
      </c>
      <c r="G1041" s="186"/>
      <c r="H1041" s="190">
        <v>182.405</v>
      </c>
      <c r="I1041" s="67"/>
      <c r="J1041" s="186"/>
      <c r="L1041" s="65"/>
      <c r="M1041" s="68"/>
      <c r="N1041" s="69"/>
      <c r="O1041" s="69"/>
      <c r="P1041" s="69"/>
      <c r="Q1041" s="69"/>
      <c r="R1041" s="69"/>
      <c r="S1041" s="69"/>
      <c r="T1041" s="70"/>
      <c r="AT1041" s="66" t="s">
        <v>87</v>
      </c>
      <c r="AU1041" s="66" t="s">
        <v>29</v>
      </c>
      <c r="AV1041" s="11" t="s">
        <v>83</v>
      </c>
      <c r="AW1041" s="11" t="s">
        <v>12</v>
      </c>
      <c r="AX1041" s="11" t="s">
        <v>28</v>
      </c>
      <c r="AY1041" s="66" t="s">
        <v>76</v>
      </c>
    </row>
    <row r="1042" spans="1:65" s="1" customFormat="1" ht="16.5" customHeight="1">
      <c r="A1042" s="96"/>
      <c r="B1042" s="100"/>
      <c r="C1042" s="173" t="s">
        <v>125</v>
      </c>
      <c r="D1042" s="173" t="s">
        <v>78</v>
      </c>
      <c r="E1042" s="174" t="s">
        <v>1449</v>
      </c>
      <c r="F1042" s="175" t="s">
        <v>1450</v>
      </c>
      <c r="G1042" s="176" t="s">
        <v>91</v>
      </c>
      <c r="H1042" s="177">
        <v>130.252</v>
      </c>
      <c r="I1042" s="52"/>
      <c r="J1042" s="178">
        <f>ROUND(I1042*H1042,2)</f>
        <v>0</v>
      </c>
      <c r="K1042" s="51" t="s">
        <v>82</v>
      </c>
      <c r="L1042" s="14"/>
      <c r="M1042" s="53" t="s">
        <v>0</v>
      </c>
      <c r="N1042" s="54" t="s">
        <v>15</v>
      </c>
      <c r="O1042" s="18"/>
      <c r="P1042" s="55">
        <f>O1042*H1042</f>
        <v>0</v>
      </c>
      <c r="Q1042" s="55">
        <v>0</v>
      </c>
      <c r="R1042" s="55">
        <f>Q1042*H1042</f>
        <v>0</v>
      </c>
      <c r="S1042" s="55">
        <v>0</v>
      </c>
      <c r="T1042" s="56">
        <f>S1042*H1042</f>
        <v>0</v>
      </c>
      <c r="AR1042" s="13" t="s">
        <v>83</v>
      </c>
      <c r="AT1042" s="13" t="s">
        <v>78</v>
      </c>
      <c r="AU1042" s="13" t="s">
        <v>29</v>
      </c>
      <c r="AY1042" s="13" t="s">
        <v>76</v>
      </c>
      <c r="BE1042" s="57">
        <f>IF(N1042="základní",J1042,0)</f>
        <v>0</v>
      </c>
      <c r="BF1042" s="57">
        <f>IF(N1042="snížená",J1042,0)</f>
        <v>0</v>
      </c>
      <c r="BG1042" s="57">
        <f>IF(N1042="zákl. přenesená",J1042,0)</f>
        <v>0</v>
      </c>
      <c r="BH1042" s="57">
        <f>IF(N1042="sníž. přenesená",J1042,0)</f>
        <v>0</v>
      </c>
      <c r="BI1042" s="57">
        <f>IF(N1042="nulová",J1042,0)</f>
        <v>0</v>
      </c>
      <c r="BJ1042" s="13" t="s">
        <v>28</v>
      </c>
      <c r="BK1042" s="57">
        <f>ROUND(I1042*H1042,2)</f>
        <v>0</v>
      </c>
      <c r="BL1042" s="13" t="s">
        <v>83</v>
      </c>
      <c r="BM1042" s="13" t="s">
        <v>1451</v>
      </c>
    </row>
    <row r="1043" spans="1:47" s="1" customFormat="1" ht="12">
      <c r="A1043" s="96"/>
      <c r="B1043" s="100"/>
      <c r="C1043" s="96"/>
      <c r="D1043" s="179" t="s">
        <v>85</v>
      </c>
      <c r="E1043" s="96"/>
      <c r="F1043" s="180" t="s">
        <v>1450</v>
      </c>
      <c r="G1043" s="96"/>
      <c r="H1043" s="96"/>
      <c r="I1043" s="26"/>
      <c r="J1043" s="96"/>
      <c r="L1043" s="14"/>
      <c r="M1043" s="58"/>
      <c r="N1043" s="18"/>
      <c r="O1043" s="18"/>
      <c r="P1043" s="18"/>
      <c r="Q1043" s="18"/>
      <c r="R1043" s="18"/>
      <c r="S1043" s="18"/>
      <c r="T1043" s="19"/>
      <c r="AT1043" s="13" t="s">
        <v>85</v>
      </c>
      <c r="AU1043" s="13" t="s">
        <v>29</v>
      </c>
    </row>
    <row r="1044" spans="1:51" s="10" customFormat="1" ht="12">
      <c r="A1044" s="181"/>
      <c r="B1044" s="182"/>
      <c r="C1044" s="181"/>
      <c r="D1044" s="179" t="s">
        <v>87</v>
      </c>
      <c r="E1044" s="183" t="s">
        <v>0</v>
      </c>
      <c r="F1044" s="184" t="s">
        <v>1452</v>
      </c>
      <c r="G1044" s="181"/>
      <c r="H1044" s="185">
        <v>312.657</v>
      </c>
      <c r="I1044" s="61"/>
      <c r="J1044" s="181"/>
      <c r="L1044" s="59"/>
      <c r="M1044" s="62"/>
      <c r="N1044" s="63"/>
      <c r="O1044" s="63"/>
      <c r="P1044" s="63"/>
      <c r="Q1044" s="63"/>
      <c r="R1044" s="63"/>
      <c r="S1044" s="63"/>
      <c r="T1044" s="64"/>
      <c r="AT1044" s="60" t="s">
        <v>87</v>
      </c>
      <c r="AU1044" s="60" t="s">
        <v>29</v>
      </c>
      <c r="AV1044" s="10" t="s">
        <v>29</v>
      </c>
      <c r="AW1044" s="10" t="s">
        <v>12</v>
      </c>
      <c r="AX1044" s="10" t="s">
        <v>24</v>
      </c>
      <c r="AY1044" s="60" t="s">
        <v>76</v>
      </c>
    </row>
    <row r="1045" spans="1:51" s="10" customFormat="1" ht="12">
      <c r="A1045" s="181"/>
      <c r="B1045" s="182"/>
      <c r="C1045" s="181"/>
      <c r="D1045" s="179" t="s">
        <v>87</v>
      </c>
      <c r="E1045" s="183" t="s">
        <v>0</v>
      </c>
      <c r="F1045" s="184" t="s">
        <v>1453</v>
      </c>
      <c r="G1045" s="181"/>
      <c r="H1045" s="185">
        <v>-182.405</v>
      </c>
      <c r="I1045" s="61"/>
      <c r="J1045" s="181"/>
      <c r="L1045" s="59"/>
      <c r="M1045" s="62"/>
      <c r="N1045" s="63"/>
      <c r="O1045" s="63"/>
      <c r="P1045" s="63"/>
      <c r="Q1045" s="63"/>
      <c r="R1045" s="63"/>
      <c r="S1045" s="63"/>
      <c r="T1045" s="64"/>
      <c r="AT1045" s="60" t="s">
        <v>87</v>
      </c>
      <c r="AU1045" s="60" t="s">
        <v>29</v>
      </c>
      <c r="AV1045" s="10" t="s">
        <v>29</v>
      </c>
      <c r="AW1045" s="10" t="s">
        <v>12</v>
      </c>
      <c r="AX1045" s="10" t="s">
        <v>24</v>
      </c>
      <c r="AY1045" s="60" t="s">
        <v>76</v>
      </c>
    </row>
    <row r="1046" spans="1:51" s="11" customFormat="1" ht="12">
      <c r="A1046" s="186"/>
      <c r="B1046" s="187"/>
      <c r="C1046" s="186"/>
      <c r="D1046" s="179" t="s">
        <v>87</v>
      </c>
      <c r="E1046" s="188" t="s">
        <v>1421</v>
      </c>
      <c r="F1046" s="189" t="s">
        <v>99</v>
      </c>
      <c r="G1046" s="186"/>
      <c r="H1046" s="190">
        <v>130.252</v>
      </c>
      <c r="I1046" s="67"/>
      <c r="J1046" s="186"/>
      <c r="L1046" s="65"/>
      <c r="M1046" s="68"/>
      <c r="N1046" s="69"/>
      <c r="O1046" s="69"/>
      <c r="P1046" s="69"/>
      <c r="Q1046" s="69"/>
      <c r="R1046" s="69"/>
      <c r="S1046" s="69"/>
      <c r="T1046" s="70"/>
      <c r="AT1046" s="66" t="s">
        <v>87</v>
      </c>
      <c r="AU1046" s="66" t="s">
        <v>29</v>
      </c>
      <c r="AV1046" s="11" t="s">
        <v>83</v>
      </c>
      <c r="AW1046" s="11" t="s">
        <v>12</v>
      </c>
      <c r="AX1046" s="11" t="s">
        <v>28</v>
      </c>
      <c r="AY1046" s="66" t="s">
        <v>76</v>
      </c>
    </row>
    <row r="1047" spans="1:65" s="1" customFormat="1" ht="16.5" customHeight="1">
      <c r="A1047" s="96"/>
      <c r="B1047" s="100"/>
      <c r="C1047" s="173" t="s">
        <v>132</v>
      </c>
      <c r="D1047" s="173" t="s">
        <v>78</v>
      </c>
      <c r="E1047" s="174" t="s">
        <v>1454</v>
      </c>
      <c r="F1047" s="175" t="s">
        <v>1455</v>
      </c>
      <c r="G1047" s="176" t="s">
        <v>199</v>
      </c>
      <c r="H1047" s="177">
        <v>208.403</v>
      </c>
      <c r="I1047" s="52"/>
      <c r="J1047" s="178">
        <f>ROUND(I1047*H1047,2)</f>
        <v>0</v>
      </c>
      <c r="K1047" s="51" t="s">
        <v>82</v>
      </c>
      <c r="L1047" s="14"/>
      <c r="M1047" s="53" t="s">
        <v>0</v>
      </c>
      <c r="N1047" s="54" t="s">
        <v>15</v>
      </c>
      <c r="O1047" s="18"/>
      <c r="P1047" s="55">
        <f>O1047*H1047</f>
        <v>0</v>
      </c>
      <c r="Q1047" s="55">
        <v>0</v>
      </c>
      <c r="R1047" s="55">
        <f>Q1047*H1047</f>
        <v>0</v>
      </c>
      <c r="S1047" s="55">
        <v>0</v>
      </c>
      <c r="T1047" s="56">
        <f>S1047*H1047</f>
        <v>0</v>
      </c>
      <c r="AR1047" s="13" t="s">
        <v>83</v>
      </c>
      <c r="AT1047" s="13" t="s">
        <v>78</v>
      </c>
      <c r="AU1047" s="13" t="s">
        <v>29</v>
      </c>
      <c r="AY1047" s="13" t="s">
        <v>76</v>
      </c>
      <c r="BE1047" s="57">
        <f>IF(N1047="základní",J1047,0)</f>
        <v>0</v>
      </c>
      <c r="BF1047" s="57">
        <f>IF(N1047="snížená",J1047,0)</f>
        <v>0</v>
      </c>
      <c r="BG1047" s="57">
        <f>IF(N1047="zákl. přenesená",J1047,0)</f>
        <v>0</v>
      </c>
      <c r="BH1047" s="57">
        <f>IF(N1047="sníž. přenesená",J1047,0)</f>
        <v>0</v>
      </c>
      <c r="BI1047" s="57">
        <f>IF(N1047="nulová",J1047,0)</f>
        <v>0</v>
      </c>
      <c r="BJ1047" s="13" t="s">
        <v>28</v>
      </c>
      <c r="BK1047" s="57">
        <f>ROUND(I1047*H1047,2)</f>
        <v>0</v>
      </c>
      <c r="BL1047" s="13" t="s">
        <v>83</v>
      </c>
      <c r="BM1047" s="13" t="s">
        <v>1456</v>
      </c>
    </row>
    <row r="1048" spans="1:47" s="1" customFormat="1" ht="12">
      <c r="A1048" s="96"/>
      <c r="B1048" s="100"/>
      <c r="C1048" s="96"/>
      <c r="D1048" s="179" t="s">
        <v>85</v>
      </c>
      <c r="E1048" s="96"/>
      <c r="F1048" s="180" t="s">
        <v>1457</v>
      </c>
      <c r="G1048" s="96"/>
      <c r="H1048" s="96"/>
      <c r="I1048" s="26"/>
      <c r="J1048" s="96"/>
      <c r="L1048" s="14"/>
      <c r="M1048" s="58"/>
      <c r="N1048" s="18"/>
      <c r="O1048" s="18"/>
      <c r="P1048" s="18"/>
      <c r="Q1048" s="18"/>
      <c r="R1048" s="18"/>
      <c r="S1048" s="18"/>
      <c r="T1048" s="19"/>
      <c r="AT1048" s="13" t="s">
        <v>85</v>
      </c>
      <c r="AU1048" s="13" t="s">
        <v>29</v>
      </c>
    </row>
    <row r="1049" spans="1:51" s="10" customFormat="1" ht="12">
      <c r="A1049" s="181"/>
      <c r="B1049" s="182"/>
      <c r="C1049" s="181"/>
      <c r="D1049" s="179" t="s">
        <v>87</v>
      </c>
      <c r="E1049" s="181"/>
      <c r="F1049" s="184" t="s">
        <v>1458</v>
      </c>
      <c r="G1049" s="181"/>
      <c r="H1049" s="185">
        <v>208.403</v>
      </c>
      <c r="I1049" s="61"/>
      <c r="J1049" s="181"/>
      <c r="L1049" s="59"/>
      <c r="M1049" s="62"/>
      <c r="N1049" s="63"/>
      <c r="O1049" s="63"/>
      <c r="P1049" s="63"/>
      <c r="Q1049" s="63"/>
      <c r="R1049" s="63"/>
      <c r="S1049" s="63"/>
      <c r="T1049" s="64"/>
      <c r="AT1049" s="60" t="s">
        <v>87</v>
      </c>
      <c r="AU1049" s="60" t="s">
        <v>29</v>
      </c>
      <c r="AV1049" s="10" t="s">
        <v>29</v>
      </c>
      <c r="AW1049" s="10" t="s">
        <v>1</v>
      </c>
      <c r="AX1049" s="10" t="s">
        <v>28</v>
      </c>
      <c r="AY1049" s="60" t="s">
        <v>76</v>
      </c>
    </row>
    <row r="1050" spans="1:65" s="1" customFormat="1" ht="16.5" customHeight="1">
      <c r="A1050" s="96"/>
      <c r="B1050" s="100"/>
      <c r="C1050" s="173" t="s">
        <v>138</v>
      </c>
      <c r="D1050" s="173" t="s">
        <v>78</v>
      </c>
      <c r="E1050" s="174" t="s">
        <v>1459</v>
      </c>
      <c r="F1050" s="175" t="s">
        <v>1460</v>
      </c>
      <c r="G1050" s="176" t="s">
        <v>81</v>
      </c>
      <c r="H1050" s="177">
        <v>159.889</v>
      </c>
      <c r="I1050" s="52"/>
      <c r="J1050" s="178">
        <f>ROUND(I1050*H1050,2)</f>
        <v>0</v>
      </c>
      <c r="K1050" s="51" t="s">
        <v>82</v>
      </c>
      <c r="L1050" s="14"/>
      <c r="M1050" s="53" t="s">
        <v>0</v>
      </c>
      <c r="N1050" s="54" t="s">
        <v>15</v>
      </c>
      <c r="O1050" s="18"/>
      <c r="P1050" s="55">
        <f>O1050*H1050</f>
        <v>0</v>
      </c>
      <c r="Q1050" s="55">
        <v>0</v>
      </c>
      <c r="R1050" s="55">
        <f>Q1050*H1050</f>
        <v>0</v>
      </c>
      <c r="S1050" s="55">
        <v>0</v>
      </c>
      <c r="T1050" s="56">
        <f>S1050*H1050</f>
        <v>0</v>
      </c>
      <c r="AR1050" s="13" t="s">
        <v>83</v>
      </c>
      <c r="AT1050" s="13" t="s">
        <v>78</v>
      </c>
      <c r="AU1050" s="13" t="s">
        <v>29</v>
      </c>
      <c r="AY1050" s="13" t="s">
        <v>76</v>
      </c>
      <c r="BE1050" s="57">
        <f>IF(N1050="základní",J1050,0)</f>
        <v>0</v>
      </c>
      <c r="BF1050" s="57">
        <f>IF(N1050="snížená",J1050,0)</f>
        <v>0</v>
      </c>
      <c r="BG1050" s="57">
        <f>IF(N1050="zákl. přenesená",J1050,0)</f>
        <v>0</v>
      </c>
      <c r="BH1050" s="57">
        <f>IF(N1050="sníž. přenesená",J1050,0)</f>
        <v>0</v>
      </c>
      <c r="BI1050" s="57">
        <f>IF(N1050="nulová",J1050,0)</f>
        <v>0</v>
      </c>
      <c r="BJ1050" s="13" t="s">
        <v>28</v>
      </c>
      <c r="BK1050" s="57">
        <f>ROUND(I1050*H1050,2)</f>
        <v>0</v>
      </c>
      <c r="BL1050" s="13" t="s">
        <v>83</v>
      </c>
      <c r="BM1050" s="13" t="s">
        <v>1461</v>
      </c>
    </row>
    <row r="1051" spans="1:47" s="1" customFormat="1" ht="12">
      <c r="A1051" s="96"/>
      <c r="B1051" s="100"/>
      <c r="C1051" s="96"/>
      <c r="D1051" s="179" t="s">
        <v>85</v>
      </c>
      <c r="E1051" s="96"/>
      <c r="F1051" s="180" t="s">
        <v>1462</v>
      </c>
      <c r="G1051" s="96"/>
      <c r="H1051" s="96"/>
      <c r="I1051" s="26"/>
      <c r="J1051" s="96"/>
      <c r="L1051" s="14"/>
      <c r="M1051" s="58"/>
      <c r="N1051" s="18"/>
      <c r="O1051" s="18"/>
      <c r="P1051" s="18"/>
      <c r="Q1051" s="18"/>
      <c r="R1051" s="18"/>
      <c r="S1051" s="18"/>
      <c r="T1051" s="19"/>
      <c r="AT1051" s="13" t="s">
        <v>85</v>
      </c>
      <c r="AU1051" s="13" t="s">
        <v>29</v>
      </c>
    </row>
    <row r="1052" spans="1:51" s="10" customFormat="1" ht="12">
      <c r="A1052" s="181"/>
      <c r="B1052" s="182"/>
      <c r="C1052" s="181"/>
      <c r="D1052" s="179" t="s">
        <v>87</v>
      </c>
      <c r="E1052" s="183" t="s">
        <v>0</v>
      </c>
      <c r="F1052" s="184" t="s">
        <v>1463</v>
      </c>
      <c r="G1052" s="181"/>
      <c r="H1052" s="185">
        <v>75.43</v>
      </c>
      <c r="I1052" s="61"/>
      <c r="J1052" s="181"/>
      <c r="L1052" s="59"/>
      <c r="M1052" s="62"/>
      <c r="N1052" s="63"/>
      <c r="O1052" s="63"/>
      <c r="P1052" s="63"/>
      <c r="Q1052" s="63"/>
      <c r="R1052" s="63"/>
      <c r="S1052" s="63"/>
      <c r="T1052" s="64"/>
      <c r="AT1052" s="60" t="s">
        <v>87</v>
      </c>
      <c r="AU1052" s="60" t="s">
        <v>29</v>
      </c>
      <c r="AV1052" s="10" t="s">
        <v>29</v>
      </c>
      <c r="AW1052" s="10" t="s">
        <v>12</v>
      </c>
      <c r="AX1052" s="10" t="s">
        <v>24</v>
      </c>
      <c r="AY1052" s="60" t="s">
        <v>76</v>
      </c>
    </row>
    <row r="1053" spans="1:51" s="10" customFormat="1" ht="12">
      <c r="A1053" s="181"/>
      <c r="B1053" s="182"/>
      <c r="C1053" s="181"/>
      <c r="D1053" s="179" t="s">
        <v>87</v>
      </c>
      <c r="E1053" s="183" t="s">
        <v>0</v>
      </c>
      <c r="F1053" s="184" t="s">
        <v>1464</v>
      </c>
      <c r="G1053" s="181"/>
      <c r="H1053" s="185">
        <v>-5.865</v>
      </c>
      <c r="I1053" s="61"/>
      <c r="J1053" s="181"/>
      <c r="L1053" s="59"/>
      <c r="M1053" s="62"/>
      <c r="N1053" s="63"/>
      <c r="O1053" s="63"/>
      <c r="P1053" s="63"/>
      <c r="Q1053" s="63"/>
      <c r="R1053" s="63"/>
      <c r="S1053" s="63"/>
      <c r="T1053" s="64"/>
      <c r="AT1053" s="60" t="s">
        <v>87</v>
      </c>
      <c r="AU1053" s="60" t="s">
        <v>29</v>
      </c>
      <c r="AV1053" s="10" t="s">
        <v>29</v>
      </c>
      <c r="AW1053" s="10" t="s">
        <v>12</v>
      </c>
      <c r="AX1053" s="10" t="s">
        <v>24</v>
      </c>
      <c r="AY1053" s="60" t="s">
        <v>76</v>
      </c>
    </row>
    <row r="1054" spans="1:51" s="10" customFormat="1" ht="12">
      <c r="A1054" s="181"/>
      <c r="B1054" s="182"/>
      <c r="C1054" s="181"/>
      <c r="D1054" s="179" t="s">
        <v>87</v>
      </c>
      <c r="E1054" s="183" t="s">
        <v>0</v>
      </c>
      <c r="F1054" s="184" t="s">
        <v>1465</v>
      </c>
      <c r="G1054" s="181"/>
      <c r="H1054" s="185">
        <v>40.024</v>
      </c>
      <c r="I1054" s="61"/>
      <c r="J1054" s="181"/>
      <c r="L1054" s="59"/>
      <c r="M1054" s="62"/>
      <c r="N1054" s="63"/>
      <c r="O1054" s="63"/>
      <c r="P1054" s="63"/>
      <c r="Q1054" s="63"/>
      <c r="R1054" s="63"/>
      <c r="S1054" s="63"/>
      <c r="T1054" s="64"/>
      <c r="AT1054" s="60" t="s">
        <v>87</v>
      </c>
      <c r="AU1054" s="60" t="s">
        <v>29</v>
      </c>
      <c r="AV1054" s="10" t="s">
        <v>29</v>
      </c>
      <c r="AW1054" s="10" t="s">
        <v>12</v>
      </c>
      <c r="AX1054" s="10" t="s">
        <v>24</v>
      </c>
      <c r="AY1054" s="60" t="s">
        <v>76</v>
      </c>
    </row>
    <row r="1055" spans="1:51" s="10" customFormat="1" ht="12">
      <c r="A1055" s="181"/>
      <c r="B1055" s="182"/>
      <c r="C1055" s="181"/>
      <c r="D1055" s="179" t="s">
        <v>87</v>
      </c>
      <c r="E1055" s="183" t="s">
        <v>0</v>
      </c>
      <c r="F1055" s="184" t="s">
        <v>1466</v>
      </c>
      <c r="G1055" s="181"/>
      <c r="H1055" s="185">
        <v>40.74</v>
      </c>
      <c r="I1055" s="61"/>
      <c r="J1055" s="181"/>
      <c r="L1055" s="59"/>
      <c r="M1055" s="62"/>
      <c r="N1055" s="63"/>
      <c r="O1055" s="63"/>
      <c r="P1055" s="63"/>
      <c r="Q1055" s="63"/>
      <c r="R1055" s="63"/>
      <c r="S1055" s="63"/>
      <c r="T1055" s="64"/>
      <c r="AT1055" s="60" t="s">
        <v>87</v>
      </c>
      <c r="AU1055" s="60" t="s">
        <v>29</v>
      </c>
      <c r="AV1055" s="10" t="s">
        <v>29</v>
      </c>
      <c r="AW1055" s="10" t="s">
        <v>12</v>
      </c>
      <c r="AX1055" s="10" t="s">
        <v>24</v>
      </c>
      <c r="AY1055" s="60" t="s">
        <v>76</v>
      </c>
    </row>
    <row r="1056" spans="1:51" s="10" customFormat="1" ht="12">
      <c r="A1056" s="181"/>
      <c r="B1056" s="182"/>
      <c r="C1056" s="181"/>
      <c r="D1056" s="179" t="s">
        <v>87</v>
      </c>
      <c r="E1056" s="183" t="s">
        <v>0</v>
      </c>
      <c r="F1056" s="184" t="s">
        <v>1467</v>
      </c>
      <c r="G1056" s="181"/>
      <c r="H1056" s="185">
        <v>4.4</v>
      </c>
      <c r="I1056" s="61"/>
      <c r="J1056" s="181"/>
      <c r="L1056" s="59"/>
      <c r="M1056" s="62"/>
      <c r="N1056" s="63"/>
      <c r="O1056" s="63"/>
      <c r="P1056" s="63"/>
      <c r="Q1056" s="63"/>
      <c r="R1056" s="63"/>
      <c r="S1056" s="63"/>
      <c r="T1056" s="64"/>
      <c r="AT1056" s="60" t="s">
        <v>87</v>
      </c>
      <c r="AU1056" s="60" t="s">
        <v>29</v>
      </c>
      <c r="AV1056" s="10" t="s">
        <v>29</v>
      </c>
      <c r="AW1056" s="10" t="s">
        <v>12</v>
      </c>
      <c r="AX1056" s="10" t="s">
        <v>24</v>
      </c>
      <c r="AY1056" s="60" t="s">
        <v>76</v>
      </c>
    </row>
    <row r="1057" spans="1:51" s="10" customFormat="1" ht="12">
      <c r="A1057" s="181"/>
      <c r="B1057" s="182"/>
      <c r="C1057" s="181"/>
      <c r="D1057" s="179" t="s">
        <v>87</v>
      </c>
      <c r="E1057" s="183" t="s">
        <v>0</v>
      </c>
      <c r="F1057" s="184" t="s">
        <v>1468</v>
      </c>
      <c r="G1057" s="181"/>
      <c r="H1057" s="185">
        <v>5.16</v>
      </c>
      <c r="I1057" s="61"/>
      <c r="J1057" s="181"/>
      <c r="L1057" s="59"/>
      <c r="M1057" s="62"/>
      <c r="N1057" s="63"/>
      <c r="O1057" s="63"/>
      <c r="P1057" s="63"/>
      <c r="Q1057" s="63"/>
      <c r="R1057" s="63"/>
      <c r="S1057" s="63"/>
      <c r="T1057" s="64"/>
      <c r="AT1057" s="60" t="s">
        <v>87</v>
      </c>
      <c r="AU1057" s="60" t="s">
        <v>29</v>
      </c>
      <c r="AV1057" s="10" t="s">
        <v>29</v>
      </c>
      <c r="AW1057" s="10" t="s">
        <v>12</v>
      </c>
      <c r="AX1057" s="10" t="s">
        <v>24</v>
      </c>
      <c r="AY1057" s="60" t="s">
        <v>76</v>
      </c>
    </row>
    <row r="1058" spans="1:51" s="11" customFormat="1" ht="12">
      <c r="A1058" s="186"/>
      <c r="B1058" s="187"/>
      <c r="C1058" s="186"/>
      <c r="D1058" s="179" t="s">
        <v>87</v>
      </c>
      <c r="E1058" s="188" t="s">
        <v>0</v>
      </c>
      <c r="F1058" s="189" t="s">
        <v>99</v>
      </c>
      <c r="G1058" s="186"/>
      <c r="H1058" s="190">
        <v>159.889</v>
      </c>
      <c r="I1058" s="67"/>
      <c r="J1058" s="186"/>
      <c r="L1058" s="65"/>
      <c r="M1058" s="68"/>
      <c r="N1058" s="69"/>
      <c r="O1058" s="69"/>
      <c r="P1058" s="69"/>
      <c r="Q1058" s="69"/>
      <c r="R1058" s="69"/>
      <c r="S1058" s="69"/>
      <c r="T1058" s="70"/>
      <c r="AT1058" s="66" t="s">
        <v>87</v>
      </c>
      <c r="AU1058" s="66" t="s">
        <v>29</v>
      </c>
      <c r="AV1058" s="11" t="s">
        <v>83</v>
      </c>
      <c r="AW1058" s="11" t="s">
        <v>12</v>
      </c>
      <c r="AX1058" s="11" t="s">
        <v>28</v>
      </c>
      <c r="AY1058" s="66" t="s">
        <v>76</v>
      </c>
    </row>
    <row r="1059" spans="1:65" s="1" customFormat="1" ht="16.5" customHeight="1">
      <c r="A1059" s="96"/>
      <c r="B1059" s="100"/>
      <c r="C1059" s="173" t="s">
        <v>123</v>
      </c>
      <c r="D1059" s="173" t="s">
        <v>78</v>
      </c>
      <c r="E1059" s="174" t="s">
        <v>1469</v>
      </c>
      <c r="F1059" s="175" t="s">
        <v>1470</v>
      </c>
      <c r="G1059" s="176" t="s">
        <v>81</v>
      </c>
      <c r="H1059" s="177">
        <v>159.889</v>
      </c>
      <c r="I1059" s="52"/>
      <c r="J1059" s="178">
        <f>ROUND(I1059*H1059,2)</f>
        <v>0</v>
      </c>
      <c r="K1059" s="51" t="s">
        <v>82</v>
      </c>
      <c r="L1059" s="14"/>
      <c r="M1059" s="53" t="s">
        <v>0</v>
      </c>
      <c r="N1059" s="54" t="s">
        <v>15</v>
      </c>
      <c r="O1059" s="18"/>
      <c r="P1059" s="55">
        <f>O1059*H1059</f>
        <v>0</v>
      </c>
      <c r="Q1059" s="55">
        <v>0</v>
      </c>
      <c r="R1059" s="55">
        <f>Q1059*H1059</f>
        <v>0</v>
      </c>
      <c r="S1059" s="55">
        <v>0</v>
      </c>
      <c r="T1059" s="56">
        <f>S1059*H1059</f>
        <v>0</v>
      </c>
      <c r="AR1059" s="13" t="s">
        <v>83</v>
      </c>
      <c r="AT1059" s="13" t="s">
        <v>78</v>
      </c>
      <c r="AU1059" s="13" t="s">
        <v>29</v>
      </c>
      <c r="AY1059" s="13" t="s">
        <v>76</v>
      </c>
      <c r="BE1059" s="57">
        <f>IF(N1059="základní",J1059,0)</f>
        <v>0</v>
      </c>
      <c r="BF1059" s="57">
        <f>IF(N1059="snížená",J1059,0)</f>
        <v>0</v>
      </c>
      <c r="BG1059" s="57">
        <f>IF(N1059="zákl. přenesená",J1059,0)</f>
        <v>0</v>
      </c>
      <c r="BH1059" s="57">
        <f>IF(N1059="sníž. přenesená",J1059,0)</f>
        <v>0</v>
      </c>
      <c r="BI1059" s="57">
        <f>IF(N1059="nulová",J1059,0)</f>
        <v>0</v>
      </c>
      <c r="BJ1059" s="13" t="s">
        <v>28</v>
      </c>
      <c r="BK1059" s="57">
        <f>ROUND(I1059*H1059,2)</f>
        <v>0</v>
      </c>
      <c r="BL1059" s="13" t="s">
        <v>83</v>
      </c>
      <c r="BM1059" s="13" t="s">
        <v>1471</v>
      </c>
    </row>
    <row r="1060" spans="1:47" s="1" customFormat="1" ht="12">
      <c r="A1060" s="96"/>
      <c r="B1060" s="100"/>
      <c r="C1060" s="96"/>
      <c r="D1060" s="179" t="s">
        <v>85</v>
      </c>
      <c r="E1060" s="96"/>
      <c r="F1060" s="180" t="s">
        <v>1472</v>
      </c>
      <c r="G1060" s="96"/>
      <c r="H1060" s="96"/>
      <c r="I1060" s="26"/>
      <c r="J1060" s="96"/>
      <c r="L1060" s="14"/>
      <c r="M1060" s="58"/>
      <c r="N1060" s="18"/>
      <c r="O1060" s="18"/>
      <c r="P1060" s="18"/>
      <c r="Q1060" s="18"/>
      <c r="R1060" s="18"/>
      <c r="S1060" s="18"/>
      <c r="T1060" s="19"/>
      <c r="AT1060" s="13" t="s">
        <v>85</v>
      </c>
      <c r="AU1060" s="13" t="s">
        <v>29</v>
      </c>
    </row>
    <row r="1061" spans="1:65" s="1" customFormat="1" ht="16.5" customHeight="1">
      <c r="A1061" s="96"/>
      <c r="B1061" s="100"/>
      <c r="C1061" s="173" t="s">
        <v>151</v>
      </c>
      <c r="D1061" s="173" t="s">
        <v>78</v>
      </c>
      <c r="E1061" s="174" t="s">
        <v>1473</v>
      </c>
      <c r="F1061" s="175" t="s">
        <v>1474</v>
      </c>
      <c r="G1061" s="176" t="s">
        <v>81</v>
      </c>
      <c r="H1061" s="177">
        <v>159.889</v>
      </c>
      <c r="I1061" s="52"/>
      <c r="J1061" s="178">
        <f>ROUND(I1061*H1061,2)</f>
        <v>0</v>
      </c>
      <c r="K1061" s="51" t="s">
        <v>82</v>
      </c>
      <c r="L1061" s="14"/>
      <c r="M1061" s="53" t="s">
        <v>0</v>
      </c>
      <c r="N1061" s="54" t="s">
        <v>15</v>
      </c>
      <c r="O1061" s="18"/>
      <c r="P1061" s="55">
        <f>O1061*H1061</f>
        <v>0</v>
      </c>
      <c r="Q1061" s="55">
        <v>0</v>
      </c>
      <c r="R1061" s="55">
        <f>Q1061*H1061</f>
        <v>0</v>
      </c>
      <c r="S1061" s="55">
        <v>0</v>
      </c>
      <c r="T1061" s="56">
        <f>S1061*H1061</f>
        <v>0</v>
      </c>
      <c r="AR1061" s="13" t="s">
        <v>83</v>
      </c>
      <c r="AT1061" s="13" t="s">
        <v>78</v>
      </c>
      <c r="AU1061" s="13" t="s">
        <v>29</v>
      </c>
      <c r="AY1061" s="13" t="s">
        <v>76</v>
      </c>
      <c r="BE1061" s="57">
        <f>IF(N1061="základní",J1061,0)</f>
        <v>0</v>
      </c>
      <c r="BF1061" s="57">
        <f>IF(N1061="snížená",J1061,0)</f>
        <v>0</v>
      </c>
      <c r="BG1061" s="57">
        <f>IF(N1061="zákl. přenesená",J1061,0)</f>
        <v>0</v>
      </c>
      <c r="BH1061" s="57">
        <f>IF(N1061="sníž. přenesená",J1061,0)</f>
        <v>0</v>
      </c>
      <c r="BI1061" s="57">
        <f>IF(N1061="nulová",J1061,0)</f>
        <v>0</v>
      </c>
      <c r="BJ1061" s="13" t="s">
        <v>28</v>
      </c>
      <c r="BK1061" s="57">
        <f>ROUND(I1061*H1061,2)</f>
        <v>0</v>
      </c>
      <c r="BL1061" s="13" t="s">
        <v>83</v>
      </c>
      <c r="BM1061" s="13" t="s">
        <v>1475</v>
      </c>
    </row>
    <row r="1062" spans="1:47" s="1" customFormat="1" ht="12">
      <c r="A1062" s="96"/>
      <c r="B1062" s="100"/>
      <c r="C1062" s="96"/>
      <c r="D1062" s="179" t="s">
        <v>85</v>
      </c>
      <c r="E1062" s="96"/>
      <c r="F1062" s="180" t="s">
        <v>1474</v>
      </c>
      <c r="G1062" s="96"/>
      <c r="H1062" s="96"/>
      <c r="I1062" s="26"/>
      <c r="J1062" s="96"/>
      <c r="L1062" s="14"/>
      <c r="M1062" s="58"/>
      <c r="N1062" s="18"/>
      <c r="O1062" s="18"/>
      <c r="P1062" s="18"/>
      <c r="Q1062" s="18"/>
      <c r="R1062" s="18"/>
      <c r="S1062" s="18"/>
      <c r="T1062" s="19"/>
      <c r="AT1062" s="13" t="s">
        <v>85</v>
      </c>
      <c r="AU1062" s="13" t="s">
        <v>29</v>
      </c>
    </row>
    <row r="1063" spans="1:65" s="1" customFormat="1" ht="16.5" customHeight="1">
      <c r="A1063" s="96"/>
      <c r="B1063" s="100"/>
      <c r="C1063" s="173" t="s">
        <v>157</v>
      </c>
      <c r="D1063" s="173" t="s">
        <v>78</v>
      </c>
      <c r="E1063" s="174" t="s">
        <v>1476</v>
      </c>
      <c r="F1063" s="175" t="s">
        <v>1477</v>
      </c>
      <c r="G1063" s="176" t="s">
        <v>81</v>
      </c>
      <c r="H1063" s="177">
        <v>159.889</v>
      </c>
      <c r="I1063" s="52"/>
      <c r="J1063" s="178">
        <f>ROUND(I1063*H1063,2)</f>
        <v>0</v>
      </c>
      <c r="K1063" s="51" t="s">
        <v>82</v>
      </c>
      <c r="L1063" s="14"/>
      <c r="M1063" s="53" t="s">
        <v>0</v>
      </c>
      <c r="N1063" s="54" t="s">
        <v>15</v>
      </c>
      <c r="O1063" s="18"/>
      <c r="P1063" s="55">
        <f>O1063*H1063</f>
        <v>0</v>
      </c>
      <c r="Q1063" s="55">
        <v>0.00127</v>
      </c>
      <c r="R1063" s="55">
        <f>Q1063*H1063</f>
        <v>0.20305903000000003</v>
      </c>
      <c r="S1063" s="55">
        <v>0</v>
      </c>
      <c r="T1063" s="56">
        <f>S1063*H1063</f>
        <v>0</v>
      </c>
      <c r="AR1063" s="13" t="s">
        <v>83</v>
      </c>
      <c r="AT1063" s="13" t="s">
        <v>78</v>
      </c>
      <c r="AU1063" s="13" t="s">
        <v>29</v>
      </c>
      <c r="AY1063" s="13" t="s">
        <v>76</v>
      </c>
      <c r="BE1063" s="57">
        <f>IF(N1063="základní",J1063,0)</f>
        <v>0</v>
      </c>
      <c r="BF1063" s="57">
        <f>IF(N1063="snížená",J1063,0)</f>
        <v>0</v>
      </c>
      <c r="BG1063" s="57">
        <f>IF(N1063="zákl. přenesená",J1063,0)</f>
        <v>0</v>
      </c>
      <c r="BH1063" s="57">
        <f>IF(N1063="sníž. přenesená",J1063,0)</f>
        <v>0</v>
      </c>
      <c r="BI1063" s="57">
        <f>IF(N1063="nulová",J1063,0)</f>
        <v>0</v>
      </c>
      <c r="BJ1063" s="13" t="s">
        <v>28</v>
      </c>
      <c r="BK1063" s="57">
        <f>ROUND(I1063*H1063,2)</f>
        <v>0</v>
      </c>
      <c r="BL1063" s="13" t="s">
        <v>83</v>
      </c>
      <c r="BM1063" s="13" t="s">
        <v>1478</v>
      </c>
    </row>
    <row r="1064" spans="1:47" s="1" customFormat="1" ht="12">
      <c r="A1064" s="96"/>
      <c r="B1064" s="100"/>
      <c r="C1064" s="96"/>
      <c r="D1064" s="179" t="s">
        <v>85</v>
      </c>
      <c r="E1064" s="96"/>
      <c r="F1064" s="180" t="s">
        <v>1477</v>
      </c>
      <c r="G1064" s="96"/>
      <c r="H1064" s="96"/>
      <c r="I1064" s="26"/>
      <c r="J1064" s="96"/>
      <c r="L1064" s="14"/>
      <c r="M1064" s="58"/>
      <c r="N1064" s="18"/>
      <c r="O1064" s="18"/>
      <c r="P1064" s="18"/>
      <c r="Q1064" s="18"/>
      <c r="R1064" s="18"/>
      <c r="S1064" s="18"/>
      <c r="T1064" s="19"/>
      <c r="AT1064" s="13" t="s">
        <v>85</v>
      </c>
      <c r="AU1064" s="13" t="s">
        <v>29</v>
      </c>
    </row>
    <row r="1065" spans="1:65" s="1" customFormat="1" ht="16.5" customHeight="1">
      <c r="A1065" s="96"/>
      <c r="B1065" s="100"/>
      <c r="C1065" s="196" t="s">
        <v>163</v>
      </c>
      <c r="D1065" s="196" t="s">
        <v>305</v>
      </c>
      <c r="E1065" s="197" t="s">
        <v>1479</v>
      </c>
      <c r="F1065" s="198" t="s">
        <v>1480</v>
      </c>
      <c r="G1065" s="199" t="s">
        <v>297</v>
      </c>
      <c r="H1065" s="200">
        <v>2.398</v>
      </c>
      <c r="I1065" s="81"/>
      <c r="J1065" s="201">
        <f>ROUND(I1065*H1065,2)</f>
        <v>0</v>
      </c>
      <c r="K1065" s="80" t="s">
        <v>82</v>
      </c>
      <c r="L1065" s="82"/>
      <c r="M1065" s="83" t="s">
        <v>0</v>
      </c>
      <c r="N1065" s="84" t="s">
        <v>15</v>
      </c>
      <c r="O1065" s="18"/>
      <c r="P1065" s="55">
        <f>O1065*H1065</f>
        <v>0</v>
      </c>
      <c r="Q1065" s="55">
        <v>0.001</v>
      </c>
      <c r="R1065" s="55">
        <f>Q1065*H1065</f>
        <v>0.0023980000000000004</v>
      </c>
      <c r="S1065" s="55">
        <v>0</v>
      </c>
      <c r="T1065" s="56">
        <f>S1065*H1065</f>
        <v>0</v>
      </c>
      <c r="AR1065" s="13" t="s">
        <v>138</v>
      </c>
      <c r="AT1065" s="13" t="s">
        <v>305</v>
      </c>
      <c r="AU1065" s="13" t="s">
        <v>29</v>
      </c>
      <c r="AY1065" s="13" t="s">
        <v>76</v>
      </c>
      <c r="BE1065" s="57">
        <f>IF(N1065="základní",J1065,0)</f>
        <v>0</v>
      </c>
      <c r="BF1065" s="57">
        <f>IF(N1065="snížená",J1065,0)</f>
        <v>0</v>
      </c>
      <c r="BG1065" s="57">
        <f>IF(N1065="zákl. přenesená",J1065,0)</f>
        <v>0</v>
      </c>
      <c r="BH1065" s="57">
        <f>IF(N1065="sníž. přenesená",J1065,0)</f>
        <v>0</v>
      </c>
      <c r="BI1065" s="57">
        <f>IF(N1065="nulová",J1065,0)</f>
        <v>0</v>
      </c>
      <c r="BJ1065" s="13" t="s">
        <v>28</v>
      </c>
      <c r="BK1065" s="57">
        <f>ROUND(I1065*H1065,2)</f>
        <v>0</v>
      </c>
      <c r="BL1065" s="13" t="s">
        <v>83</v>
      </c>
      <c r="BM1065" s="13" t="s">
        <v>1481</v>
      </c>
    </row>
    <row r="1066" spans="1:47" s="1" customFormat="1" ht="12">
      <c r="A1066" s="96"/>
      <c r="B1066" s="100"/>
      <c r="C1066" s="96"/>
      <c r="D1066" s="179" t="s">
        <v>85</v>
      </c>
      <c r="E1066" s="96"/>
      <c r="F1066" s="180" t="s">
        <v>1480</v>
      </c>
      <c r="G1066" s="96"/>
      <c r="H1066" s="96"/>
      <c r="I1066" s="26"/>
      <c r="J1066" s="96"/>
      <c r="L1066" s="14"/>
      <c r="M1066" s="58"/>
      <c r="N1066" s="18"/>
      <c r="O1066" s="18"/>
      <c r="P1066" s="18"/>
      <c r="Q1066" s="18"/>
      <c r="R1066" s="18"/>
      <c r="S1066" s="18"/>
      <c r="T1066" s="19"/>
      <c r="AT1066" s="13" t="s">
        <v>85</v>
      </c>
      <c r="AU1066" s="13" t="s">
        <v>29</v>
      </c>
    </row>
    <row r="1067" spans="1:51" s="10" customFormat="1" ht="12">
      <c r="A1067" s="181"/>
      <c r="B1067" s="182"/>
      <c r="C1067" s="181"/>
      <c r="D1067" s="179" t="s">
        <v>87</v>
      </c>
      <c r="E1067" s="181"/>
      <c r="F1067" s="184" t="s">
        <v>1482</v>
      </c>
      <c r="G1067" s="181"/>
      <c r="H1067" s="185">
        <v>2.398</v>
      </c>
      <c r="I1067" s="61"/>
      <c r="J1067" s="181"/>
      <c r="L1067" s="59"/>
      <c r="M1067" s="62"/>
      <c r="N1067" s="63"/>
      <c r="O1067" s="63"/>
      <c r="P1067" s="63"/>
      <c r="Q1067" s="63"/>
      <c r="R1067" s="63"/>
      <c r="S1067" s="63"/>
      <c r="T1067" s="64"/>
      <c r="AT1067" s="60" t="s">
        <v>87</v>
      </c>
      <c r="AU1067" s="60" t="s">
        <v>29</v>
      </c>
      <c r="AV1067" s="10" t="s">
        <v>29</v>
      </c>
      <c r="AW1067" s="10" t="s">
        <v>1</v>
      </c>
      <c r="AX1067" s="10" t="s">
        <v>28</v>
      </c>
      <c r="AY1067" s="60" t="s">
        <v>76</v>
      </c>
    </row>
    <row r="1068" spans="1:65" s="1" customFormat="1" ht="16.5" customHeight="1">
      <c r="A1068" s="96"/>
      <c r="B1068" s="100"/>
      <c r="C1068" s="173" t="s">
        <v>171</v>
      </c>
      <c r="D1068" s="173" t="s">
        <v>78</v>
      </c>
      <c r="E1068" s="174" t="s">
        <v>1483</v>
      </c>
      <c r="F1068" s="175" t="s">
        <v>1484</v>
      </c>
      <c r="G1068" s="176" t="s">
        <v>81</v>
      </c>
      <c r="H1068" s="177">
        <v>159.889</v>
      </c>
      <c r="I1068" s="52"/>
      <c r="J1068" s="178">
        <f>ROUND(I1068*H1068,2)</f>
        <v>0</v>
      </c>
      <c r="K1068" s="51" t="s">
        <v>82</v>
      </c>
      <c r="L1068" s="14"/>
      <c r="M1068" s="53" t="s">
        <v>0</v>
      </c>
      <c r="N1068" s="54" t="s">
        <v>15</v>
      </c>
      <c r="O1068" s="18"/>
      <c r="P1068" s="55">
        <f>O1068*H1068</f>
        <v>0</v>
      </c>
      <c r="Q1068" s="55">
        <v>0</v>
      </c>
      <c r="R1068" s="55">
        <f>Q1068*H1068</f>
        <v>0</v>
      </c>
      <c r="S1068" s="55">
        <v>0</v>
      </c>
      <c r="T1068" s="56">
        <f>S1068*H1068</f>
        <v>0</v>
      </c>
      <c r="AR1068" s="13" t="s">
        <v>83</v>
      </c>
      <c r="AT1068" s="13" t="s">
        <v>78</v>
      </c>
      <c r="AU1068" s="13" t="s">
        <v>29</v>
      </c>
      <c r="AY1068" s="13" t="s">
        <v>76</v>
      </c>
      <c r="BE1068" s="57">
        <f>IF(N1068="základní",J1068,0)</f>
        <v>0</v>
      </c>
      <c r="BF1068" s="57">
        <f>IF(N1068="snížená",J1068,0)</f>
        <v>0</v>
      </c>
      <c r="BG1068" s="57">
        <f>IF(N1068="zákl. přenesená",J1068,0)</f>
        <v>0</v>
      </c>
      <c r="BH1068" s="57">
        <f>IF(N1068="sníž. přenesená",J1068,0)</f>
        <v>0</v>
      </c>
      <c r="BI1068" s="57">
        <f>IF(N1068="nulová",J1068,0)</f>
        <v>0</v>
      </c>
      <c r="BJ1068" s="13" t="s">
        <v>28</v>
      </c>
      <c r="BK1068" s="57">
        <f>ROUND(I1068*H1068,2)</f>
        <v>0</v>
      </c>
      <c r="BL1068" s="13" t="s">
        <v>83</v>
      </c>
      <c r="BM1068" s="13" t="s">
        <v>1485</v>
      </c>
    </row>
    <row r="1069" spans="1:47" s="1" customFormat="1" ht="12">
      <c r="A1069" s="96"/>
      <c r="B1069" s="100"/>
      <c r="C1069" s="96"/>
      <c r="D1069" s="179" t="s">
        <v>85</v>
      </c>
      <c r="E1069" s="96"/>
      <c r="F1069" s="180" t="s">
        <v>1484</v>
      </c>
      <c r="G1069" s="96"/>
      <c r="H1069" s="96"/>
      <c r="I1069" s="26"/>
      <c r="J1069" s="96"/>
      <c r="L1069" s="14"/>
      <c r="M1069" s="58"/>
      <c r="N1069" s="18"/>
      <c r="O1069" s="18"/>
      <c r="P1069" s="18"/>
      <c r="Q1069" s="18"/>
      <c r="R1069" s="18"/>
      <c r="S1069" s="18"/>
      <c r="T1069" s="19"/>
      <c r="AT1069" s="13" t="s">
        <v>85</v>
      </c>
      <c r="AU1069" s="13" t="s">
        <v>29</v>
      </c>
    </row>
    <row r="1070" spans="1:65" s="1" customFormat="1" ht="16.5" customHeight="1">
      <c r="A1070" s="96"/>
      <c r="B1070" s="100"/>
      <c r="C1070" s="173" t="s">
        <v>178</v>
      </c>
      <c r="D1070" s="173" t="s">
        <v>78</v>
      </c>
      <c r="E1070" s="174" t="s">
        <v>1486</v>
      </c>
      <c r="F1070" s="175" t="s">
        <v>1487</v>
      </c>
      <c r="G1070" s="176" t="s">
        <v>91</v>
      </c>
      <c r="H1070" s="177">
        <v>15.989</v>
      </c>
      <c r="I1070" s="52"/>
      <c r="J1070" s="178">
        <f>ROUND(I1070*H1070,2)</f>
        <v>0</v>
      </c>
      <c r="K1070" s="51" t="s">
        <v>0</v>
      </c>
      <c r="L1070" s="14"/>
      <c r="M1070" s="53" t="s">
        <v>0</v>
      </c>
      <c r="N1070" s="54" t="s">
        <v>15</v>
      </c>
      <c r="O1070" s="18"/>
      <c r="P1070" s="55">
        <f>O1070*H1070</f>
        <v>0</v>
      </c>
      <c r="Q1070" s="55">
        <v>0</v>
      </c>
      <c r="R1070" s="55">
        <f>Q1070*H1070</f>
        <v>0</v>
      </c>
      <c r="S1070" s="55">
        <v>0</v>
      </c>
      <c r="T1070" s="56">
        <f>S1070*H1070</f>
        <v>0</v>
      </c>
      <c r="AR1070" s="13" t="s">
        <v>83</v>
      </c>
      <c r="AT1070" s="13" t="s">
        <v>78</v>
      </c>
      <c r="AU1070" s="13" t="s">
        <v>29</v>
      </c>
      <c r="AY1070" s="13" t="s">
        <v>76</v>
      </c>
      <c r="BE1070" s="57">
        <f>IF(N1070="základní",J1070,0)</f>
        <v>0</v>
      </c>
      <c r="BF1070" s="57">
        <f>IF(N1070="snížená",J1070,0)</f>
        <v>0</v>
      </c>
      <c r="BG1070" s="57">
        <f>IF(N1070="zákl. přenesená",J1070,0)</f>
        <v>0</v>
      </c>
      <c r="BH1070" s="57">
        <f>IF(N1070="sníž. přenesená",J1070,0)</f>
        <v>0</v>
      </c>
      <c r="BI1070" s="57">
        <f>IF(N1070="nulová",J1070,0)</f>
        <v>0</v>
      </c>
      <c r="BJ1070" s="13" t="s">
        <v>28</v>
      </c>
      <c r="BK1070" s="57">
        <f>ROUND(I1070*H1070,2)</f>
        <v>0</v>
      </c>
      <c r="BL1070" s="13" t="s">
        <v>83</v>
      </c>
      <c r="BM1070" s="13" t="s">
        <v>1488</v>
      </c>
    </row>
    <row r="1071" spans="1:47" s="1" customFormat="1" ht="12">
      <c r="A1071" s="96"/>
      <c r="B1071" s="100"/>
      <c r="C1071" s="96"/>
      <c r="D1071" s="179" t="s">
        <v>85</v>
      </c>
      <c r="E1071" s="96"/>
      <c r="F1071" s="180" t="s">
        <v>1489</v>
      </c>
      <c r="G1071" s="96"/>
      <c r="H1071" s="96"/>
      <c r="I1071" s="26"/>
      <c r="J1071" s="96"/>
      <c r="L1071" s="14"/>
      <c r="M1071" s="58"/>
      <c r="N1071" s="18"/>
      <c r="O1071" s="18"/>
      <c r="P1071" s="18"/>
      <c r="Q1071" s="18"/>
      <c r="R1071" s="18"/>
      <c r="S1071" s="18"/>
      <c r="T1071" s="19"/>
      <c r="AT1071" s="13" t="s">
        <v>85</v>
      </c>
      <c r="AU1071" s="13" t="s">
        <v>29</v>
      </c>
    </row>
    <row r="1072" spans="1:51" s="10" customFormat="1" ht="12">
      <c r="A1072" s="181"/>
      <c r="B1072" s="182"/>
      <c r="C1072" s="181"/>
      <c r="D1072" s="179" t="s">
        <v>87</v>
      </c>
      <c r="E1072" s="181"/>
      <c r="F1072" s="184" t="s">
        <v>1490</v>
      </c>
      <c r="G1072" s="181"/>
      <c r="H1072" s="185">
        <v>15.989</v>
      </c>
      <c r="I1072" s="61"/>
      <c r="J1072" s="181"/>
      <c r="L1072" s="59"/>
      <c r="M1072" s="62"/>
      <c r="N1072" s="63"/>
      <c r="O1072" s="63"/>
      <c r="P1072" s="63"/>
      <c r="Q1072" s="63"/>
      <c r="R1072" s="63"/>
      <c r="S1072" s="63"/>
      <c r="T1072" s="64"/>
      <c r="AT1072" s="60" t="s">
        <v>87</v>
      </c>
      <c r="AU1072" s="60" t="s">
        <v>29</v>
      </c>
      <c r="AV1072" s="10" t="s">
        <v>29</v>
      </c>
      <c r="AW1072" s="10" t="s">
        <v>1</v>
      </c>
      <c r="AX1072" s="10" t="s">
        <v>28</v>
      </c>
      <c r="AY1072" s="60" t="s">
        <v>76</v>
      </c>
    </row>
    <row r="1073" spans="1:63" s="9" customFormat="1" ht="22.9" customHeight="1">
      <c r="A1073" s="166"/>
      <c r="B1073" s="167"/>
      <c r="C1073" s="166"/>
      <c r="D1073" s="168" t="s">
        <v>23</v>
      </c>
      <c r="E1073" s="171" t="s">
        <v>29</v>
      </c>
      <c r="F1073" s="171" t="s">
        <v>114</v>
      </c>
      <c r="G1073" s="166"/>
      <c r="H1073" s="166"/>
      <c r="I1073" s="44"/>
      <c r="J1073" s="172">
        <f>BK1073</f>
        <v>0</v>
      </c>
      <c r="L1073" s="42"/>
      <c r="M1073" s="45"/>
      <c r="N1073" s="46"/>
      <c r="O1073" s="46"/>
      <c r="P1073" s="47">
        <f>SUM(P1074:P1089)</f>
        <v>0</v>
      </c>
      <c r="Q1073" s="46"/>
      <c r="R1073" s="47">
        <f>SUM(R1074:R1089)</f>
        <v>24.333128031799998</v>
      </c>
      <c r="S1073" s="46"/>
      <c r="T1073" s="48">
        <f>SUM(T1074:T1089)</f>
        <v>0</v>
      </c>
      <c r="AR1073" s="43" t="s">
        <v>28</v>
      </c>
      <c r="AT1073" s="49" t="s">
        <v>23</v>
      </c>
      <c r="AU1073" s="49" t="s">
        <v>28</v>
      </c>
      <c r="AY1073" s="43" t="s">
        <v>76</v>
      </c>
      <c r="BK1073" s="50">
        <f>SUM(BK1074:BK1089)</f>
        <v>0</v>
      </c>
    </row>
    <row r="1074" spans="1:65" s="1" customFormat="1" ht="16.5" customHeight="1">
      <c r="A1074" s="96"/>
      <c r="B1074" s="100"/>
      <c r="C1074" s="173" t="s">
        <v>3</v>
      </c>
      <c r="D1074" s="173" t="s">
        <v>78</v>
      </c>
      <c r="E1074" s="174" t="s">
        <v>1491</v>
      </c>
      <c r="F1074" s="175" t="s">
        <v>1492</v>
      </c>
      <c r="G1074" s="176" t="s">
        <v>91</v>
      </c>
      <c r="H1074" s="177">
        <v>9.911</v>
      </c>
      <c r="I1074" s="52"/>
      <c r="J1074" s="178">
        <f>ROUND(I1074*H1074,2)</f>
        <v>0</v>
      </c>
      <c r="K1074" s="51" t="s">
        <v>82</v>
      </c>
      <c r="L1074" s="14"/>
      <c r="M1074" s="53" t="s">
        <v>0</v>
      </c>
      <c r="N1074" s="54" t="s">
        <v>15</v>
      </c>
      <c r="O1074" s="18"/>
      <c r="P1074" s="55">
        <f>O1074*H1074</f>
        <v>0</v>
      </c>
      <c r="Q1074" s="55">
        <v>2.45329</v>
      </c>
      <c r="R1074" s="55">
        <f>Q1074*H1074</f>
        <v>24.31455719</v>
      </c>
      <c r="S1074" s="55">
        <v>0</v>
      </c>
      <c r="T1074" s="56">
        <f>S1074*H1074</f>
        <v>0</v>
      </c>
      <c r="AR1074" s="13" t="s">
        <v>83</v>
      </c>
      <c r="AT1074" s="13" t="s">
        <v>78</v>
      </c>
      <c r="AU1074" s="13" t="s">
        <v>29</v>
      </c>
      <c r="AY1074" s="13" t="s">
        <v>76</v>
      </c>
      <c r="BE1074" s="57">
        <f>IF(N1074="základní",J1074,0)</f>
        <v>0</v>
      </c>
      <c r="BF1074" s="57">
        <f>IF(N1074="snížená",J1074,0)</f>
        <v>0</v>
      </c>
      <c r="BG1074" s="57">
        <f>IF(N1074="zákl. přenesená",J1074,0)</f>
        <v>0</v>
      </c>
      <c r="BH1074" s="57">
        <f>IF(N1074="sníž. přenesená",J1074,0)</f>
        <v>0</v>
      </c>
      <c r="BI1074" s="57">
        <f>IF(N1074="nulová",J1074,0)</f>
        <v>0</v>
      </c>
      <c r="BJ1074" s="13" t="s">
        <v>28</v>
      </c>
      <c r="BK1074" s="57">
        <f>ROUND(I1074*H1074,2)</f>
        <v>0</v>
      </c>
      <c r="BL1074" s="13" t="s">
        <v>83</v>
      </c>
      <c r="BM1074" s="13" t="s">
        <v>1493</v>
      </c>
    </row>
    <row r="1075" spans="1:47" s="1" customFormat="1" ht="12">
      <c r="A1075" s="96"/>
      <c r="B1075" s="100"/>
      <c r="C1075" s="96"/>
      <c r="D1075" s="179" t="s">
        <v>85</v>
      </c>
      <c r="E1075" s="96"/>
      <c r="F1075" s="180" t="s">
        <v>1494</v>
      </c>
      <c r="G1075" s="96"/>
      <c r="H1075" s="96"/>
      <c r="I1075" s="26"/>
      <c r="J1075" s="96"/>
      <c r="L1075" s="14"/>
      <c r="M1075" s="58"/>
      <c r="N1075" s="18"/>
      <c r="O1075" s="18"/>
      <c r="P1075" s="18"/>
      <c r="Q1075" s="18"/>
      <c r="R1075" s="18"/>
      <c r="S1075" s="18"/>
      <c r="T1075" s="19"/>
      <c r="AT1075" s="13" t="s">
        <v>85</v>
      </c>
      <c r="AU1075" s="13" t="s">
        <v>29</v>
      </c>
    </row>
    <row r="1076" spans="1:51" s="10" customFormat="1" ht="12">
      <c r="A1076" s="181"/>
      <c r="B1076" s="182"/>
      <c r="C1076" s="181"/>
      <c r="D1076" s="179" t="s">
        <v>87</v>
      </c>
      <c r="E1076" s="183" t="s">
        <v>0</v>
      </c>
      <c r="F1076" s="184" t="s">
        <v>1495</v>
      </c>
      <c r="G1076" s="181"/>
      <c r="H1076" s="185">
        <v>1.135</v>
      </c>
      <c r="I1076" s="61"/>
      <c r="J1076" s="181"/>
      <c r="L1076" s="59"/>
      <c r="M1076" s="62"/>
      <c r="N1076" s="63"/>
      <c r="O1076" s="63"/>
      <c r="P1076" s="63"/>
      <c r="Q1076" s="63"/>
      <c r="R1076" s="63"/>
      <c r="S1076" s="63"/>
      <c r="T1076" s="64"/>
      <c r="AT1076" s="60" t="s">
        <v>87</v>
      </c>
      <c r="AU1076" s="60" t="s">
        <v>29</v>
      </c>
      <c r="AV1076" s="10" t="s">
        <v>29</v>
      </c>
      <c r="AW1076" s="10" t="s">
        <v>12</v>
      </c>
      <c r="AX1076" s="10" t="s">
        <v>24</v>
      </c>
      <c r="AY1076" s="60" t="s">
        <v>76</v>
      </c>
    </row>
    <row r="1077" spans="1:51" s="10" customFormat="1" ht="12">
      <c r="A1077" s="181"/>
      <c r="B1077" s="182"/>
      <c r="C1077" s="181"/>
      <c r="D1077" s="179" t="s">
        <v>87</v>
      </c>
      <c r="E1077" s="183" t="s">
        <v>0</v>
      </c>
      <c r="F1077" s="184" t="s">
        <v>1496</v>
      </c>
      <c r="G1077" s="181"/>
      <c r="H1077" s="185">
        <v>0.256</v>
      </c>
      <c r="I1077" s="61"/>
      <c r="J1077" s="181"/>
      <c r="L1077" s="59"/>
      <c r="M1077" s="62"/>
      <c r="N1077" s="63"/>
      <c r="O1077" s="63"/>
      <c r="P1077" s="63"/>
      <c r="Q1077" s="63"/>
      <c r="R1077" s="63"/>
      <c r="S1077" s="63"/>
      <c r="T1077" s="64"/>
      <c r="AT1077" s="60" t="s">
        <v>87</v>
      </c>
      <c r="AU1077" s="60" t="s">
        <v>29</v>
      </c>
      <c r="AV1077" s="10" t="s">
        <v>29</v>
      </c>
      <c r="AW1077" s="10" t="s">
        <v>12</v>
      </c>
      <c r="AX1077" s="10" t="s">
        <v>24</v>
      </c>
      <c r="AY1077" s="60" t="s">
        <v>76</v>
      </c>
    </row>
    <row r="1078" spans="1:51" s="10" customFormat="1" ht="12">
      <c r="A1078" s="181"/>
      <c r="B1078" s="182"/>
      <c r="C1078" s="181"/>
      <c r="D1078" s="179" t="s">
        <v>87</v>
      </c>
      <c r="E1078" s="183" t="s">
        <v>0</v>
      </c>
      <c r="F1078" s="184" t="s">
        <v>1497</v>
      </c>
      <c r="G1078" s="181"/>
      <c r="H1078" s="185">
        <v>6.84</v>
      </c>
      <c r="I1078" s="61"/>
      <c r="J1078" s="181"/>
      <c r="L1078" s="59"/>
      <c r="M1078" s="62"/>
      <c r="N1078" s="63"/>
      <c r="O1078" s="63"/>
      <c r="P1078" s="63"/>
      <c r="Q1078" s="63"/>
      <c r="R1078" s="63"/>
      <c r="S1078" s="63"/>
      <c r="T1078" s="64"/>
      <c r="AT1078" s="60" t="s">
        <v>87</v>
      </c>
      <c r="AU1078" s="60" t="s">
        <v>29</v>
      </c>
      <c r="AV1078" s="10" t="s">
        <v>29</v>
      </c>
      <c r="AW1078" s="10" t="s">
        <v>12</v>
      </c>
      <c r="AX1078" s="10" t="s">
        <v>24</v>
      </c>
      <c r="AY1078" s="60" t="s">
        <v>76</v>
      </c>
    </row>
    <row r="1079" spans="1:51" s="10" customFormat="1" ht="12">
      <c r="A1079" s="181"/>
      <c r="B1079" s="182"/>
      <c r="C1079" s="181"/>
      <c r="D1079" s="179" t="s">
        <v>87</v>
      </c>
      <c r="E1079" s="183" t="s">
        <v>0</v>
      </c>
      <c r="F1079" s="184" t="s">
        <v>1498</v>
      </c>
      <c r="G1079" s="181"/>
      <c r="H1079" s="185">
        <v>1.68</v>
      </c>
      <c r="I1079" s="61"/>
      <c r="J1079" s="181"/>
      <c r="L1079" s="59"/>
      <c r="M1079" s="62"/>
      <c r="N1079" s="63"/>
      <c r="O1079" s="63"/>
      <c r="P1079" s="63"/>
      <c r="Q1079" s="63"/>
      <c r="R1079" s="63"/>
      <c r="S1079" s="63"/>
      <c r="T1079" s="64"/>
      <c r="AT1079" s="60" t="s">
        <v>87</v>
      </c>
      <c r="AU1079" s="60" t="s">
        <v>29</v>
      </c>
      <c r="AV1079" s="10" t="s">
        <v>29</v>
      </c>
      <c r="AW1079" s="10" t="s">
        <v>12</v>
      </c>
      <c r="AX1079" s="10" t="s">
        <v>24</v>
      </c>
      <c r="AY1079" s="60" t="s">
        <v>76</v>
      </c>
    </row>
    <row r="1080" spans="1:51" s="11" customFormat="1" ht="12">
      <c r="A1080" s="186"/>
      <c r="B1080" s="187"/>
      <c r="C1080" s="186"/>
      <c r="D1080" s="179" t="s">
        <v>87</v>
      </c>
      <c r="E1080" s="188" t="s">
        <v>0</v>
      </c>
      <c r="F1080" s="189" t="s">
        <v>99</v>
      </c>
      <c r="G1080" s="186"/>
      <c r="H1080" s="190">
        <v>9.911</v>
      </c>
      <c r="I1080" s="67"/>
      <c r="J1080" s="186"/>
      <c r="L1080" s="65"/>
      <c r="M1080" s="68"/>
      <c r="N1080" s="69"/>
      <c r="O1080" s="69"/>
      <c r="P1080" s="69"/>
      <c r="Q1080" s="69"/>
      <c r="R1080" s="69"/>
      <c r="S1080" s="69"/>
      <c r="T1080" s="70"/>
      <c r="AT1080" s="66" t="s">
        <v>87</v>
      </c>
      <c r="AU1080" s="66" t="s">
        <v>29</v>
      </c>
      <c r="AV1080" s="11" t="s">
        <v>83</v>
      </c>
      <c r="AW1080" s="11" t="s">
        <v>12</v>
      </c>
      <c r="AX1080" s="11" t="s">
        <v>28</v>
      </c>
      <c r="AY1080" s="66" t="s">
        <v>76</v>
      </c>
    </row>
    <row r="1081" spans="1:65" s="1" customFormat="1" ht="16.5" customHeight="1">
      <c r="A1081" s="96"/>
      <c r="B1081" s="100"/>
      <c r="C1081" s="173" t="s">
        <v>189</v>
      </c>
      <c r="D1081" s="173" t="s">
        <v>78</v>
      </c>
      <c r="E1081" s="174" t="s">
        <v>1499</v>
      </c>
      <c r="F1081" s="175" t="s">
        <v>1500</v>
      </c>
      <c r="G1081" s="176" t="s">
        <v>81</v>
      </c>
      <c r="H1081" s="177">
        <v>18.102</v>
      </c>
      <c r="I1081" s="52"/>
      <c r="J1081" s="178">
        <f>ROUND(I1081*H1081,2)</f>
        <v>0</v>
      </c>
      <c r="K1081" s="51" t="s">
        <v>82</v>
      </c>
      <c r="L1081" s="14"/>
      <c r="M1081" s="53" t="s">
        <v>0</v>
      </c>
      <c r="N1081" s="54" t="s">
        <v>15</v>
      </c>
      <c r="O1081" s="18"/>
      <c r="P1081" s="55">
        <f>O1081*H1081</f>
        <v>0</v>
      </c>
      <c r="Q1081" s="55">
        <v>0.0010259</v>
      </c>
      <c r="R1081" s="55">
        <f>Q1081*H1081</f>
        <v>0.018570841799999998</v>
      </c>
      <c r="S1081" s="55">
        <v>0</v>
      </c>
      <c r="T1081" s="56">
        <f>S1081*H1081</f>
        <v>0</v>
      </c>
      <c r="AR1081" s="13" t="s">
        <v>83</v>
      </c>
      <c r="AT1081" s="13" t="s">
        <v>78</v>
      </c>
      <c r="AU1081" s="13" t="s">
        <v>29</v>
      </c>
      <c r="AY1081" s="13" t="s">
        <v>76</v>
      </c>
      <c r="BE1081" s="57">
        <f>IF(N1081="základní",J1081,0)</f>
        <v>0</v>
      </c>
      <c r="BF1081" s="57">
        <f>IF(N1081="snížená",J1081,0)</f>
        <v>0</v>
      </c>
      <c r="BG1081" s="57">
        <f>IF(N1081="zákl. přenesená",J1081,0)</f>
        <v>0</v>
      </c>
      <c r="BH1081" s="57">
        <f>IF(N1081="sníž. přenesená",J1081,0)</f>
        <v>0</v>
      </c>
      <c r="BI1081" s="57">
        <f>IF(N1081="nulová",J1081,0)</f>
        <v>0</v>
      </c>
      <c r="BJ1081" s="13" t="s">
        <v>28</v>
      </c>
      <c r="BK1081" s="57">
        <f>ROUND(I1081*H1081,2)</f>
        <v>0</v>
      </c>
      <c r="BL1081" s="13" t="s">
        <v>83</v>
      </c>
      <c r="BM1081" s="13" t="s">
        <v>1501</v>
      </c>
    </row>
    <row r="1082" spans="1:47" s="1" customFormat="1" ht="12">
      <c r="A1082" s="96"/>
      <c r="B1082" s="100"/>
      <c r="C1082" s="96"/>
      <c r="D1082" s="179" t="s">
        <v>85</v>
      </c>
      <c r="E1082" s="96"/>
      <c r="F1082" s="180" t="s">
        <v>1500</v>
      </c>
      <c r="G1082" s="96"/>
      <c r="H1082" s="96"/>
      <c r="I1082" s="26"/>
      <c r="J1082" s="96"/>
      <c r="L1082" s="14"/>
      <c r="M1082" s="58"/>
      <c r="N1082" s="18"/>
      <c r="O1082" s="18"/>
      <c r="P1082" s="18"/>
      <c r="Q1082" s="18"/>
      <c r="R1082" s="18"/>
      <c r="S1082" s="18"/>
      <c r="T1082" s="19"/>
      <c r="AT1082" s="13" t="s">
        <v>85</v>
      </c>
      <c r="AU1082" s="13" t="s">
        <v>29</v>
      </c>
    </row>
    <row r="1083" spans="1:51" s="10" customFormat="1" ht="12">
      <c r="A1083" s="181"/>
      <c r="B1083" s="182"/>
      <c r="C1083" s="181"/>
      <c r="D1083" s="179" t="s">
        <v>87</v>
      </c>
      <c r="E1083" s="183" t="s">
        <v>0</v>
      </c>
      <c r="F1083" s="184" t="s">
        <v>1502</v>
      </c>
      <c r="G1083" s="181"/>
      <c r="H1083" s="185">
        <v>1.302</v>
      </c>
      <c r="I1083" s="61"/>
      <c r="J1083" s="181"/>
      <c r="L1083" s="59"/>
      <c r="M1083" s="62"/>
      <c r="N1083" s="63"/>
      <c r="O1083" s="63"/>
      <c r="P1083" s="63"/>
      <c r="Q1083" s="63"/>
      <c r="R1083" s="63"/>
      <c r="S1083" s="63"/>
      <c r="T1083" s="64"/>
      <c r="AT1083" s="60" t="s">
        <v>87</v>
      </c>
      <c r="AU1083" s="60" t="s">
        <v>29</v>
      </c>
      <c r="AV1083" s="10" t="s">
        <v>29</v>
      </c>
      <c r="AW1083" s="10" t="s">
        <v>12</v>
      </c>
      <c r="AX1083" s="10" t="s">
        <v>24</v>
      </c>
      <c r="AY1083" s="60" t="s">
        <v>76</v>
      </c>
    </row>
    <row r="1084" spans="1:51" s="10" customFormat="1" ht="12">
      <c r="A1084" s="181"/>
      <c r="B1084" s="182"/>
      <c r="C1084" s="181"/>
      <c r="D1084" s="179" t="s">
        <v>87</v>
      </c>
      <c r="E1084" s="183" t="s">
        <v>0</v>
      </c>
      <c r="F1084" s="184" t="s">
        <v>1503</v>
      </c>
      <c r="G1084" s="181"/>
      <c r="H1084" s="185">
        <v>0.48</v>
      </c>
      <c r="I1084" s="61"/>
      <c r="J1084" s="181"/>
      <c r="L1084" s="59"/>
      <c r="M1084" s="62"/>
      <c r="N1084" s="63"/>
      <c r="O1084" s="63"/>
      <c r="P1084" s="63"/>
      <c r="Q1084" s="63"/>
      <c r="R1084" s="63"/>
      <c r="S1084" s="63"/>
      <c r="T1084" s="64"/>
      <c r="AT1084" s="60" t="s">
        <v>87</v>
      </c>
      <c r="AU1084" s="60" t="s">
        <v>29</v>
      </c>
      <c r="AV1084" s="10" t="s">
        <v>29</v>
      </c>
      <c r="AW1084" s="10" t="s">
        <v>12</v>
      </c>
      <c r="AX1084" s="10" t="s">
        <v>24</v>
      </c>
      <c r="AY1084" s="60" t="s">
        <v>76</v>
      </c>
    </row>
    <row r="1085" spans="1:51" s="10" customFormat="1" ht="12">
      <c r="A1085" s="181"/>
      <c r="B1085" s="182"/>
      <c r="C1085" s="181"/>
      <c r="D1085" s="179" t="s">
        <v>87</v>
      </c>
      <c r="E1085" s="183" t="s">
        <v>0</v>
      </c>
      <c r="F1085" s="184" t="s">
        <v>1504</v>
      </c>
      <c r="G1085" s="181"/>
      <c r="H1085" s="185">
        <v>13.68</v>
      </c>
      <c r="I1085" s="61"/>
      <c r="J1085" s="181"/>
      <c r="L1085" s="59"/>
      <c r="M1085" s="62"/>
      <c r="N1085" s="63"/>
      <c r="O1085" s="63"/>
      <c r="P1085" s="63"/>
      <c r="Q1085" s="63"/>
      <c r="R1085" s="63"/>
      <c r="S1085" s="63"/>
      <c r="T1085" s="64"/>
      <c r="AT1085" s="60" t="s">
        <v>87</v>
      </c>
      <c r="AU1085" s="60" t="s">
        <v>29</v>
      </c>
      <c r="AV1085" s="10" t="s">
        <v>29</v>
      </c>
      <c r="AW1085" s="10" t="s">
        <v>12</v>
      </c>
      <c r="AX1085" s="10" t="s">
        <v>24</v>
      </c>
      <c r="AY1085" s="60" t="s">
        <v>76</v>
      </c>
    </row>
    <row r="1086" spans="1:51" s="10" customFormat="1" ht="12">
      <c r="A1086" s="181"/>
      <c r="B1086" s="182"/>
      <c r="C1086" s="181"/>
      <c r="D1086" s="179" t="s">
        <v>87</v>
      </c>
      <c r="E1086" s="183" t="s">
        <v>0</v>
      </c>
      <c r="F1086" s="184" t="s">
        <v>1505</v>
      </c>
      <c r="G1086" s="181"/>
      <c r="H1086" s="185">
        <v>2.64</v>
      </c>
      <c r="I1086" s="61"/>
      <c r="J1086" s="181"/>
      <c r="L1086" s="59"/>
      <c r="M1086" s="62"/>
      <c r="N1086" s="63"/>
      <c r="O1086" s="63"/>
      <c r="P1086" s="63"/>
      <c r="Q1086" s="63"/>
      <c r="R1086" s="63"/>
      <c r="S1086" s="63"/>
      <c r="T1086" s="64"/>
      <c r="AT1086" s="60" t="s">
        <v>87</v>
      </c>
      <c r="AU1086" s="60" t="s">
        <v>29</v>
      </c>
      <c r="AV1086" s="10" t="s">
        <v>29</v>
      </c>
      <c r="AW1086" s="10" t="s">
        <v>12</v>
      </c>
      <c r="AX1086" s="10" t="s">
        <v>24</v>
      </c>
      <c r="AY1086" s="60" t="s">
        <v>76</v>
      </c>
    </row>
    <row r="1087" spans="1:51" s="11" customFormat="1" ht="12">
      <c r="A1087" s="186"/>
      <c r="B1087" s="187"/>
      <c r="C1087" s="186"/>
      <c r="D1087" s="179" t="s">
        <v>87</v>
      </c>
      <c r="E1087" s="188" t="s">
        <v>0</v>
      </c>
      <c r="F1087" s="189" t="s">
        <v>99</v>
      </c>
      <c r="G1087" s="186"/>
      <c r="H1087" s="190">
        <v>18.102</v>
      </c>
      <c r="I1087" s="67"/>
      <c r="J1087" s="186"/>
      <c r="L1087" s="65"/>
      <c r="M1087" s="68"/>
      <c r="N1087" s="69"/>
      <c r="O1087" s="69"/>
      <c r="P1087" s="69"/>
      <c r="Q1087" s="69"/>
      <c r="R1087" s="69"/>
      <c r="S1087" s="69"/>
      <c r="T1087" s="70"/>
      <c r="AT1087" s="66" t="s">
        <v>87</v>
      </c>
      <c r="AU1087" s="66" t="s">
        <v>29</v>
      </c>
      <c r="AV1087" s="11" t="s">
        <v>83</v>
      </c>
      <c r="AW1087" s="11" t="s">
        <v>12</v>
      </c>
      <c r="AX1087" s="11" t="s">
        <v>28</v>
      </c>
      <c r="AY1087" s="66" t="s">
        <v>76</v>
      </c>
    </row>
    <row r="1088" spans="1:65" s="1" customFormat="1" ht="16.5" customHeight="1">
      <c r="A1088" s="96"/>
      <c r="B1088" s="100"/>
      <c r="C1088" s="173" t="s">
        <v>196</v>
      </c>
      <c r="D1088" s="173" t="s">
        <v>78</v>
      </c>
      <c r="E1088" s="174" t="s">
        <v>1506</v>
      </c>
      <c r="F1088" s="175" t="s">
        <v>1507</v>
      </c>
      <c r="G1088" s="176" t="s">
        <v>81</v>
      </c>
      <c r="H1088" s="177">
        <v>18.102</v>
      </c>
      <c r="I1088" s="52"/>
      <c r="J1088" s="178">
        <f>ROUND(I1088*H1088,2)</f>
        <v>0</v>
      </c>
      <c r="K1088" s="51" t="s">
        <v>82</v>
      </c>
      <c r="L1088" s="14"/>
      <c r="M1088" s="53" t="s">
        <v>0</v>
      </c>
      <c r="N1088" s="54" t="s">
        <v>15</v>
      </c>
      <c r="O1088" s="18"/>
      <c r="P1088" s="55">
        <f>O1088*H1088</f>
        <v>0</v>
      </c>
      <c r="Q1088" s="55">
        <v>0</v>
      </c>
      <c r="R1088" s="55">
        <f>Q1088*H1088</f>
        <v>0</v>
      </c>
      <c r="S1088" s="55">
        <v>0</v>
      </c>
      <c r="T1088" s="56">
        <f>S1088*H1088</f>
        <v>0</v>
      </c>
      <c r="AR1088" s="13" t="s">
        <v>83</v>
      </c>
      <c r="AT1088" s="13" t="s">
        <v>78</v>
      </c>
      <c r="AU1088" s="13" t="s">
        <v>29</v>
      </c>
      <c r="AY1088" s="13" t="s">
        <v>76</v>
      </c>
      <c r="BE1088" s="57">
        <f>IF(N1088="základní",J1088,0)</f>
        <v>0</v>
      </c>
      <c r="BF1088" s="57">
        <f>IF(N1088="snížená",J1088,0)</f>
        <v>0</v>
      </c>
      <c r="BG1088" s="57">
        <f>IF(N1088="zákl. přenesená",J1088,0)</f>
        <v>0</v>
      </c>
      <c r="BH1088" s="57">
        <f>IF(N1088="sníž. přenesená",J1088,0)</f>
        <v>0</v>
      </c>
      <c r="BI1088" s="57">
        <f>IF(N1088="nulová",J1088,0)</f>
        <v>0</v>
      </c>
      <c r="BJ1088" s="13" t="s">
        <v>28</v>
      </c>
      <c r="BK1088" s="57">
        <f>ROUND(I1088*H1088,2)</f>
        <v>0</v>
      </c>
      <c r="BL1088" s="13" t="s">
        <v>83</v>
      </c>
      <c r="BM1088" s="13" t="s">
        <v>1508</v>
      </c>
    </row>
    <row r="1089" spans="1:47" s="1" customFormat="1" ht="12">
      <c r="A1089" s="96"/>
      <c r="B1089" s="100"/>
      <c r="C1089" s="96"/>
      <c r="D1089" s="179" t="s">
        <v>85</v>
      </c>
      <c r="E1089" s="96"/>
      <c r="F1089" s="180" t="s">
        <v>1507</v>
      </c>
      <c r="G1089" s="96"/>
      <c r="H1089" s="96"/>
      <c r="I1089" s="26"/>
      <c r="J1089" s="96"/>
      <c r="L1089" s="14"/>
      <c r="M1089" s="58"/>
      <c r="N1089" s="18"/>
      <c r="O1089" s="18"/>
      <c r="P1089" s="18"/>
      <c r="Q1089" s="18"/>
      <c r="R1089" s="18"/>
      <c r="S1089" s="18"/>
      <c r="T1089" s="19"/>
      <c r="AT1089" s="13" t="s">
        <v>85</v>
      </c>
      <c r="AU1089" s="13" t="s">
        <v>29</v>
      </c>
    </row>
    <row r="1090" spans="1:63" s="9" customFormat="1" ht="22.9" customHeight="1">
      <c r="A1090" s="166"/>
      <c r="B1090" s="167"/>
      <c r="C1090" s="166"/>
      <c r="D1090" s="168" t="s">
        <v>23</v>
      </c>
      <c r="E1090" s="171" t="s">
        <v>100</v>
      </c>
      <c r="F1090" s="171" t="s">
        <v>378</v>
      </c>
      <c r="G1090" s="166"/>
      <c r="H1090" s="166"/>
      <c r="I1090" s="44"/>
      <c r="J1090" s="172">
        <f>BK1090</f>
        <v>0</v>
      </c>
      <c r="L1090" s="42"/>
      <c r="M1090" s="45"/>
      <c r="N1090" s="46"/>
      <c r="O1090" s="46"/>
      <c r="P1090" s="47">
        <f>SUM(P1091:P1135)</f>
        <v>0</v>
      </c>
      <c r="Q1090" s="46"/>
      <c r="R1090" s="47">
        <f>SUM(R1091:R1135)</f>
        <v>30.322713159999996</v>
      </c>
      <c r="S1090" s="46"/>
      <c r="T1090" s="48">
        <f>SUM(T1091:T1135)</f>
        <v>0</v>
      </c>
      <c r="AR1090" s="43" t="s">
        <v>28</v>
      </c>
      <c r="AT1090" s="49" t="s">
        <v>23</v>
      </c>
      <c r="AU1090" s="49" t="s">
        <v>28</v>
      </c>
      <c r="AY1090" s="43" t="s">
        <v>76</v>
      </c>
      <c r="BK1090" s="50">
        <f>SUM(BK1091:BK1135)</f>
        <v>0</v>
      </c>
    </row>
    <row r="1091" spans="1:65" s="1" customFormat="1" ht="16.5" customHeight="1">
      <c r="A1091" s="96"/>
      <c r="B1091" s="100"/>
      <c r="C1091" s="173" t="s">
        <v>202</v>
      </c>
      <c r="D1091" s="173" t="s">
        <v>78</v>
      </c>
      <c r="E1091" s="174" t="s">
        <v>1509</v>
      </c>
      <c r="F1091" s="175" t="s">
        <v>1510</v>
      </c>
      <c r="G1091" s="176" t="s">
        <v>199</v>
      </c>
      <c r="H1091" s="177">
        <v>0.154</v>
      </c>
      <c r="I1091" s="52"/>
      <c r="J1091" s="178">
        <f>ROUND(I1091*H1091,2)</f>
        <v>0</v>
      </c>
      <c r="K1091" s="51" t="s">
        <v>82</v>
      </c>
      <c r="L1091" s="14"/>
      <c r="M1091" s="53" t="s">
        <v>0</v>
      </c>
      <c r="N1091" s="54" t="s">
        <v>15</v>
      </c>
      <c r="O1091" s="18"/>
      <c r="P1091" s="55">
        <f>O1091*H1091</f>
        <v>0</v>
      </c>
      <c r="Q1091" s="55">
        <v>0.01954</v>
      </c>
      <c r="R1091" s="55">
        <f>Q1091*H1091</f>
        <v>0.00300916</v>
      </c>
      <c r="S1091" s="55">
        <v>0</v>
      </c>
      <c r="T1091" s="56">
        <f>S1091*H1091</f>
        <v>0</v>
      </c>
      <c r="AR1091" s="13" t="s">
        <v>83</v>
      </c>
      <c r="AT1091" s="13" t="s">
        <v>78</v>
      </c>
      <c r="AU1091" s="13" t="s">
        <v>29</v>
      </c>
      <c r="AY1091" s="13" t="s">
        <v>76</v>
      </c>
      <c r="BE1091" s="57">
        <f>IF(N1091="základní",J1091,0)</f>
        <v>0</v>
      </c>
      <c r="BF1091" s="57">
        <f>IF(N1091="snížená",J1091,0)</f>
        <v>0</v>
      </c>
      <c r="BG1091" s="57">
        <f>IF(N1091="zákl. přenesená",J1091,0)</f>
        <v>0</v>
      </c>
      <c r="BH1091" s="57">
        <f>IF(N1091="sníž. přenesená",J1091,0)</f>
        <v>0</v>
      </c>
      <c r="BI1091" s="57">
        <f>IF(N1091="nulová",J1091,0)</f>
        <v>0</v>
      </c>
      <c r="BJ1091" s="13" t="s">
        <v>28</v>
      </c>
      <c r="BK1091" s="57">
        <f>ROUND(I1091*H1091,2)</f>
        <v>0</v>
      </c>
      <c r="BL1091" s="13" t="s">
        <v>83</v>
      </c>
      <c r="BM1091" s="13" t="s">
        <v>1511</v>
      </c>
    </row>
    <row r="1092" spans="1:47" s="1" customFormat="1" ht="12">
      <c r="A1092" s="96"/>
      <c r="B1092" s="100"/>
      <c r="C1092" s="96"/>
      <c r="D1092" s="179" t="s">
        <v>85</v>
      </c>
      <c r="E1092" s="96"/>
      <c r="F1092" s="180" t="s">
        <v>1512</v>
      </c>
      <c r="G1092" s="96"/>
      <c r="H1092" s="96"/>
      <c r="I1092" s="26"/>
      <c r="J1092" s="96"/>
      <c r="L1092" s="14"/>
      <c r="M1092" s="58"/>
      <c r="N1092" s="18"/>
      <c r="O1092" s="18"/>
      <c r="P1092" s="18"/>
      <c r="Q1092" s="18"/>
      <c r="R1092" s="18"/>
      <c r="S1092" s="18"/>
      <c r="T1092" s="19"/>
      <c r="AT1092" s="13" t="s">
        <v>85</v>
      </c>
      <c r="AU1092" s="13" t="s">
        <v>29</v>
      </c>
    </row>
    <row r="1093" spans="1:65" s="1" customFormat="1" ht="16.5" customHeight="1">
      <c r="A1093" s="96"/>
      <c r="B1093" s="100"/>
      <c r="C1093" s="196" t="s">
        <v>208</v>
      </c>
      <c r="D1093" s="196" t="s">
        <v>305</v>
      </c>
      <c r="E1093" s="197" t="s">
        <v>1513</v>
      </c>
      <c r="F1093" s="198" t="s">
        <v>1514</v>
      </c>
      <c r="G1093" s="199" t="s">
        <v>199</v>
      </c>
      <c r="H1093" s="200">
        <v>0.009</v>
      </c>
      <c r="I1093" s="81"/>
      <c r="J1093" s="201">
        <f>ROUND(I1093*H1093,2)</f>
        <v>0</v>
      </c>
      <c r="K1093" s="80" t="s">
        <v>82</v>
      </c>
      <c r="L1093" s="82"/>
      <c r="M1093" s="83" t="s">
        <v>0</v>
      </c>
      <c r="N1093" s="84" t="s">
        <v>15</v>
      </c>
      <c r="O1093" s="18"/>
      <c r="P1093" s="55">
        <f>O1093*H1093</f>
        <v>0</v>
      </c>
      <c r="Q1093" s="55">
        <v>1</v>
      </c>
      <c r="R1093" s="55">
        <f>Q1093*H1093</f>
        <v>0.009</v>
      </c>
      <c r="S1093" s="55">
        <v>0</v>
      </c>
      <c r="T1093" s="56">
        <f>S1093*H1093</f>
        <v>0</v>
      </c>
      <c r="AR1093" s="13" t="s">
        <v>138</v>
      </c>
      <c r="AT1093" s="13" t="s">
        <v>305</v>
      </c>
      <c r="AU1093" s="13" t="s">
        <v>29</v>
      </c>
      <c r="AY1093" s="13" t="s">
        <v>76</v>
      </c>
      <c r="BE1093" s="57">
        <f>IF(N1093="základní",J1093,0)</f>
        <v>0</v>
      </c>
      <c r="BF1093" s="57">
        <f>IF(N1093="snížená",J1093,0)</f>
        <v>0</v>
      </c>
      <c r="BG1093" s="57">
        <f>IF(N1093="zákl. přenesená",J1093,0)</f>
        <v>0</v>
      </c>
      <c r="BH1093" s="57">
        <f>IF(N1093="sníž. přenesená",J1093,0)</f>
        <v>0</v>
      </c>
      <c r="BI1093" s="57">
        <f>IF(N1093="nulová",J1093,0)</f>
        <v>0</v>
      </c>
      <c r="BJ1093" s="13" t="s">
        <v>28</v>
      </c>
      <c r="BK1093" s="57">
        <f>ROUND(I1093*H1093,2)</f>
        <v>0</v>
      </c>
      <c r="BL1093" s="13" t="s">
        <v>83</v>
      </c>
      <c r="BM1093" s="13" t="s">
        <v>1515</v>
      </c>
    </row>
    <row r="1094" spans="1:47" s="1" customFormat="1" ht="12">
      <c r="A1094" s="96"/>
      <c r="B1094" s="100"/>
      <c r="C1094" s="96"/>
      <c r="D1094" s="179" t="s">
        <v>85</v>
      </c>
      <c r="E1094" s="96"/>
      <c r="F1094" s="180" t="s">
        <v>1514</v>
      </c>
      <c r="G1094" s="96"/>
      <c r="H1094" s="96"/>
      <c r="I1094" s="26"/>
      <c r="J1094" s="96"/>
      <c r="L1094" s="14"/>
      <c r="M1094" s="58"/>
      <c r="N1094" s="18"/>
      <c r="O1094" s="18"/>
      <c r="P1094" s="18"/>
      <c r="Q1094" s="18"/>
      <c r="R1094" s="18"/>
      <c r="S1094" s="18"/>
      <c r="T1094" s="19"/>
      <c r="AT1094" s="13" t="s">
        <v>85</v>
      </c>
      <c r="AU1094" s="13" t="s">
        <v>29</v>
      </c>
    </row>
    <row r="1095" spans="1:51" s="10" customFormat="1" ht="12">
      <c r="A1095" s="181"/>
      <c r="B1095" s="182"/>
      <c r="C1095" s="181"/>
      <c r="D1095" s="179" t="s">
        <v>87</v>
      </c>
      <c r="E1095" s="183" t="s">
        <v>0</v>
      </c>
      <c r="F1095" s="184" t="s">
        <v>1516</v>
      </c>
      <c r="G1095" s="181"/>
      <c r="H1095" s="185">
        <v>0.009</v>
      </c>
      <c r="I1095" s="61"/>
      <c r="J1095" s="181"/>
      <c r="L1095" s="59"/>
      <c r="M1095" s="62"/>
      <c r="N1095" s="63"/>
      <c r="O1095" s="63"/>
      <c r="P1095" s="63"/>
      <c r="Q1095" s="63"/>
      <c r="R1095" s="63"/>
      <c r="S1095" s="63"/>
      <c r="T1095" s="64"/>
      <c r="AT1095" s="60" t="s">
        <v>87</v>
      </c>
      <c r="AU1095" s="60" t="s">
        <v>29</v>
      </c>
      <c r="AV1095" s="10" t="s">
        <v>29</v>
      </c>
      <c r="AW1095" s="10" t="s">
        <v>12</v>
      </c>
      <c r="AX1095" s="10" t="s">
        <v>28</v>
      </c>
      <c r="AY1095" s="60" t="s">
        <v>76</v>
      </c>
    </row>
    <row r="1096" spans="1:65" s="1" customFormat="1" ht="16.5" customHeight="1">
      <c r="A1096" s="96"/>
      <c r="B1096" s="100"/>
      <c r="C1096" s="196" t="s">
        <v>217</v>
      </c>
      <c r="D1096" s="196" t="s">
        <v>305</v>
      </c>
      <c r="E1096" s="197" t="s">
        <v>1517</v>
      </c>
      <c r="F1096" s="198" t="s">
        <v>1518</v>
      </c>
      <c r="G1096" s="199" t="s">
        <v>199</v>
      </c>
      <c r="H1096" s="200">
        <v>0.145</v>
      </c>
      <c r="I1096" s="81"/>
      <c r="J1096" s="201">
        <f>ROUND(I1096*H1096,2)</f>
        <v>0</v>
      </c>
      <c r="K1096" s="80" t="s">
        <v>82</v>
      </c>
      <c r="L1096" s="82"/>
      <c r="M1096" s="83" t="s">
        <v>0</v>
      </c>
      <c r="N1096" s="84" t="s">
        <v>15</v>
      </c>
      <c r="O1096" s="18"/>
      <c r="P1096" s="55">
        <f>O1096*H1096</f>
        <v>0</v>
      </c>
      <c r="Q1096" s="55">
        <v>1</v>
      </c>
      <c r="R1096" s="55">
        <f>Q1096*H1096</f>
        <v>0.145</v>
      </c>
      <c r="S1096" s="55">
        <v>0</v>
      </c>
      <c r="T1096" s="56">
        <f>S1096*H1096</f>
        <v>0</v>
      </c>
      <c r="AR1096" s="13" t="s">
        <v>138</v>
      </c>
      <c r="AT1096" s="13" t="s">
        <v>305</v>
      </c>
      <c r="AU1096" s="13" t="s">
        <v>29</v>
      </c>
      <c r="AY1096" s="13" t="s">
        <v>76</v>
      </c>
      <c r="BE1096" s="57">
        <f>IF(N1096="základní",J1096,0)</f>
        <v>0</v>
      </c>
      <c r="BF1096" s="57">
        <f>IF(N1096="snížená",J1096,0)</f>
        <v>0</v>
      </c>
      <c r="BG1096" s="57">
        <f>IF(N1096="zákl. přenesená",J1096,0)</f>
        <v>0</v>
      </c>
      <c r="BH1096" s="57">
        <f>IF(N1096="sníž. přenesená",J1096,0)</f>
        <v>0</v>
      </c>
      <c r="BI1096" s="57">
        <f>IF(N1096="nulová",J1096,0)</f>
        <v>0</v>
      </c>
      <c r="BJ1096" s="13" t="s">
        <v>28</v>
      </c>
      <c r="BK1096" s="57">
        <f>ROUND(I1096*H1096,2)</f>
        <v>0</v>
      </c>
      <c r="BL1096" s="13" t="s">
        <v>83</v>
      </c>
      <c r="BM1096" s="13" t="s">
        <v>1519</v>
      </c>
    </row>
    <row r="1097" spans="1:47" s="1" customFormat="1" ht="12">
      <c r="A1097" s="96"/>
      <c r="B1097" s="100"/>
      <c r="C1097" s="96"/>
      <c r="D1097" s="179" t="s">
        <v>85</v>
      </c>
      <c r="E1097" s="96"/>
      <c r="F1097" s="180" t="s">
        <v>1520</v>
      </c>
      <c r="G1097" s="96"/>
      <c r="H1097" s="96"/>
      <c r="I1097" s="26"/>
      <c r="J1097" s="96"/>
      <c r="L1097" s="14"/>
      <c r="M1097" s="58"/>
      <c r="N1097" s="18"/>
      <c r="O1097" s="18"/>
      <c r="P1097" s="18"/>
      <c r="Q1097" s="18"/>
      <c r="R1097" s="18"/>
      <c r="S1097" s="18"/>
      <c r="T1097" s="19"/>
      <c r="AT1097" s="13" t="s">
        <v>85</v>
      </c>
      <c r="AU1097" s="13" t="s">
        <v>29</v>
      </c>
    </row>
    <row r="1098" spans="1:51" s="10" customFormat="1" ht="12">
      <c r="A1098" s="181"/>
      <c r="B1098" s="182"/>
      <c r="C1098" s="181"/>
      <c r="D1098" s="179" t="s">
        <v>87</v>
      </c>
      <c r="E1098" s="183" t="s">
        <v>0</v>
      </c>
      <c r="F1098" s="184" t="s">
        <v>1521</v>
      </c>
      <c r="G1098" s="181"/>
      <c r="H1098" s="185">
        <v>0.145</v>
      </c>
      <c r="I1098" s="61"/>
      <c r="J1098" s="181"/>
      <c r="L1098" s="59"/>
      <c r="M1098" s="62"/>
      <c r="N1098" s="63"/>
      <c r="O1098" s="63"/>
      <c r="P1098" s="63"/>
      <c r="Q1098" s="63"/>
      <c r="R1098" s="63"/>
      <c r="S1098" s="63"/>
      <c r="T1098" s="64"/>
      <c r="AT1098" s="60" t="s">
        <v>87</v>
      </c>
      <c r="AU1098" s="60" t="s">
        <v>29</v>
      </c>
      <c r="AV1098" s="10" t="s">
        <v>29</v>
      </c>
      <c r="AW1098" s="10" t="s">
        <v>12</v>
      </c>
      <c r="AX1098" s="10" t="s">
        <v>28</v>
      </c>
      <c r="AY1098" s="60" t="s">
        <v>76</v>
      </c>
    </row>
    <row r="1099" spans="1:65" s="1" customFormat="1" ht="16.5" customHeight="1">
      <c r="A1099" s="96"/>
      <c r="B1099" s="100"/>
      <c r="C1099" s="173" t="s">
        <v>2</v>
      </c>
      <c r="D1099" s="173" t="s">
        <v>78</v>
      </c>
      <c r="E1099" s="174" t="s">
        <v>1522</v>
      </c>
      <c r="F1099" s="175" t="s">
        <v>1523</v>
      </c>
      <c r="G1099" s="176" t="s">
        <v>279</v>
      </c>
      <c r="H1099" s="177">
        <v>57</v>
      </c>
      <c r="I1099" s="52"/>
      <c r="J1099" s="178">
        <f>ROUND(I1099*H1099,2)</f>
        <v>0</v>
      </c>
      <c r="K1099" s="51" t="s">
        <v>82</v>
      </c>
      <c r="L1099" s="14"/>
      <c r="M1099" s="53" t="s">
        <v>0</v>
      </c>
      <c r="N1099" s="54" t="s">
        <v>15</v>
      </c>
      <c r="O1099" s="18"/>
      <c r="P1099" s="55">
        <f>O1099*H1099</f>
        <v>0</v>
      </c>
      <c r="Q1099" s="55">
        <v>0.2429</v>
      </c>
      <c r="R1099" s="55">
        <f>Q1099*H1099</f>
        <v>13.8453</v>
      </c>
      <c r="S1099" s="55">
        <v>0</v>
      </c>
      <c r="T1099" s="56">
        <f>S1099*H1099</f>
        <v>0</v>
      </c>
      <c r="AR1099" s="13" t="s">
        <v>83</v>
      </c>
      <c r="AT1099" s="13" t="s">
        <v>78</v>
      </c>
      <c r="AU1099" s="13" t="s">
        <v>29</v>
      </c>
      <c r="AY1099" s="13" t="s">
        <v>76</v>
      </c>
      <c r="BE1099" s="57">
        <f>IF(N1099="základní",J1099,0)</f>
        <v>0</v>
      </c>
      <c r="BF1099" s="57">
        <f>IF(N1099="snížená",J1099,0)</f>
        <v>0</v>
      </c>
      <c r="BG1099" s="57">
        <f>IF(N1099="zákl. přenesená",J1099,0)</f>
        <v>0</v>
      </c>
      <c r="BH1099" s="57">
        <f>IF(N1099="sníž. přenesená",J1099,0)</f>
        <v>0</v>
      </c>
      <c r="BI1099" s="57">
        <f>IF(N1099="nulová",J1099,0)</f>
        <v>0</v>
      </c>
      <c r="BJ1099" s="13" t="s">
        <v>28</v>
      </c>
      <c r="BK1099" s="57">
        <f>ROUND(I1099*H1099,2)</f>
        <v>0</v>
      </c>
      <c r="BL1099" s="13" t="s">
        <v>83</v>
      </c>
      <c r="BM1099" s="13" t="s">
        <v>1524</v>
      </c>
    </row>
    <row r="1100" spans="1:47" s="1" customFormat="1" ht="12">
      <c r="A1100" s="96"/>
      <c r="B1100" s="100"/>
      <c r="C1100" s="96"/>
      <c r="D1100" s="179" t="s">
        <v>85</v>
      </c>
      <c r="E1100" s="96"/>
      <c r="F1100" s="180" t="s">
        <v>1525</v>
      </c>
      <c r="G1100" s="96"/>
      <c r="H1100" s="96"/>
      <c r="I1100" s="26"/>
      <c r="J1100" s="96"/>
      <c r="L1100" s="14"/>
      <c r="M1100" s="58"/>
      <c r="N1100" s="18"/>
      <c r="O1100" s="18"/>
      <c r="P1100" s="18"/>
      <c r="Q1100" s="18"/>
      <c r="R1100" s="18"/>
      <c r="S1100" s="18"/>
      <c r="T1100" s="19"/>
      <c r="AT1100" s="13" t="s">
        <v>85</v>
      </c>
      <c r="AU1100" s="13" t="s">
        <v>29</v>
      </c>
    </row>
    <row r="1101" spans="1:51" s="10" customFormat="1" ht="12">
      <c r="A1101" s="181"/>
      <c r="B1101" s="182"/>
      <c r="C1101" s="181"/>
      <c r="D1101" s="179" t="s">
        <v>87</v>
      </c>
      <c r="E1101" s="183" t="s">
        <v>0</v>
      </c>
      <c r="F1101" s="184" t="s">
        <v>1526</v>
      </c>
      <c r="G1101" s="181"/>
      <c r="H1101" s="185">
        <v>57</v>
      </c>
      <c r="I1101" s="61"/>
      <c r="J1101" s="181"/>
      <c r="L1101" s="59"/>
      <c r="M1101" s="62"/>
      <c r="N1101" s="63"/>
      <c r="O1101" s="63"/>
      <c r="P1101" s="63"/>
      <c r="Q1101" s="63"/>
      <c r="R1101" s="63"/>
      <c r="S1101" s="63"/>
      <c r="T1101" s="64"/>
      <c r="AT1101" s="60" t="s">
        <v>87</v>
      </c>
      <c r="AU1101" s="60" t="s">
        <v>29</v>
      </c>
      <c r="AV1101" s="10" t="s">
        <v>29</v>
      </c>
      <c r="AW1101" s="10" t="s">
        <v>12</v>
      </c>
      <c r="AX1101" s="10" t="s">
        <v>28</v>
      </c>
      <c r="AY1101" s="60" t="s">
        <v>76</v>
      </c>
    </row>
    <row r="1102" spans="1:65" s="1" customFormat="1" ht="16.5" customHeight="1">
      <c r="A1102" s="96"/>
      <c r="B1102" s="100"/>
      <c r="C1102" s="196" t="s">
        <v>226</v>
      </c>
      <c r="D1102" s="196" t="s">
        <v>305</v>
      </c>
      <c r="E1102" s="197" t="s">
        <v>1527</v>
      </c>
      <c r="F1102" s="198" t="s">
        <v>1528</v>
      </c>
      <c r="G1102" s="199" t="s">
        <v>279</v>
      </c>
      <c r="H1102" s="200">
        <v>57</v>
      </c>
      <c r="I1102" s="81"/>
      <c r="J1102" s="201">
        <f>ROUND(I1102*H1102,2)</f>
        <v>0</v>
      </c>
      <c r="K1102" s="80" t="s">
        <v>82</v>
      </c>
      <c r="L1102" s="82"/>
      <c r="M1102" s="83" t="s">
        <v>0</v>
      </c>
      <c r="N1102" s="84" t="s">
        <v>15</v>
      </c>
      <c r="O1102" s="18"/>
      <c r="P1102" s="55">
        <f>O1102*H1102</f>
        <v>0</v>
      </c>
      <c r="Q1102" s="55">
        <v>0.072</v>
      </c>
      <c r="R1102" s="55">
        <f>Q1102*H1102</f>
        <v>4.104</v>
      </c>
      <c r="S1102" s="55">
        <v>0</v>
      </c>
      <c r="T1102" s="56">
        <f>S1102*H1102</f>
        <v>0</v>
      </c>
      <c r="AR1102" s="13" t="s">
        <v>138</v>
      </c>
      <c r="AT1102" s="13" t="s">
        <v>305</v>
      </c>
      <c r="AU1102" s="13" t="s">
        <v>29</v>
      </c>
      <c r="AY1102" s="13" t="s">
        <v>76</v>
      </c>
      <c r="BE1102" s="57">
        <f>IF(N1102="základní",J1102,0)</f>
        <v>0</v>
      </c>
      <c r="BF1102" s="57">
        <f>IF(N1102="snížená",J1102,0)</f>
        <v>0</v>
      </c>
      <c r="BG1102" s="57">
        <f>IF(N1102="zákl. přenesená",J1102,0)</f>
        <v>0</v>
      </c>
      <c r="BH1102" s="57">
        <f>IF(N1102="sníž. přenesená",J1102,0)</f>
        <v>0</v>
      </c>
      <c r="BI1102" s="57">
        <f>IF(N1102="nulová",J1102,0)</f>
        <v>0</v>
      </c>
      <c r="BJ1102" s="13" t="s">
        <v>28</v>
      </c>
      <c r="BK1102" s="57">
        <f>ROUND(I1102*H1102,2)</f>
        <v>0</v>
      </c>
      <c r="BL1102" s="13" t="s">
        <v>83</v>
      </c>
      <c r="BM1102" s="13" t="s">
        <v>1529</v>
      </c>
    </row>
    <row r="1103" spans="1:47" s="1" customFormat="1" ht="12">
      <c r="A1103" s="96"/>
      <c r="B1103" s="100"/>
      <c r="C1103" s="96"/>
      <c r="D1103" s="179" t="s">
        <v>85</v>
      </c>
      <c r="E1103" s="96"/>
      <c r="F1103" s="180" t="s">
        <v>1528</v>
      </c>
      <c r="G1103" s="96"/>
      <c r="H1103" s="96"/>
      <c r="I1103" s="26"/>
      <c r="J1103" s="96"/>
      <c r="L1103" s="14"/>
      <c r="M1103" s="58"/>
      <c r="N1103" s="18"/>
      <c r="O1103" s="18"/>
      <c r="P1103" s="18"/>
      <c r="Q1103" s="18"/>
      <c r="R1103" s="18"/>
      <c r="S1103" s="18"/>
      <c r="T1103" s="19"/>
      <c r="AT1103" s="13" t="s">
        <v>85</v>
      </c>
      <c r="AU1103" s="13" t="s">
        <v>29</v>
      </c>
    </row>
    <row r="1104" spans="1:65" s="1" customFormat="1" ht="16.5" customHeight="1">
      <c r="A1104" s="96"/>
      <c r="B1104" s="100"/>
      <c r="C1104" s="173" t="s">
        <v>230</v>
      </c>
      <c r="D1104" s="173" t="s">
        <v>78</v>
      </c>
      <c r="E1104" s="174" t="s">
        <v>1530</v>
      </c>
      <c r="F1104" s="175" t="s">
        <v>1531</v>
      </c>
      <c r="G1104" s="176" t="s">
        <v>279</v>
      </c>
      <c r="H1104" s="177">
        <v>8</v>
      </c>
      <c r="I1104" s="52"/>
      <c r="J1104" s="178">
        <f>ROUND(I1104*H1104,2)</f>
        <v>0</v>
      </c>
      <c r="K1104" s="51" t="s">
        <v>82</v>
      </c>
      <c r="L1104" s="14"/>
      <c r="M1104" s="53" t="s">
        <v>0</v>
      </c>
      <c r="N1104" s="54" t="s">
        <v>15</v>
      </c>
      <c r="O1104" s="18"/>
      <c r="P1104" s="55">
        <f>O1104*H1104</f>
        <v>0</v>
      </c>
      <c r="Q1104" s="55">
        <v>0.4858</v>
      </c>
      <c r="R1104" s="55">
        <f>Q1104*H1104</f>
        <v>3.8864</v>
      </c>
      <c r="S1104" s="55">
        <v>0</v>
      </c>
      <c r="T1104" s="56">
        <f>S1104*H1104</f>
        <v>0</v>
      </c>
      <c r="AR1104" s="13" t="s">
        <v>83</v>
      </c>
      <c r="AT1104" s="13" t="s">
        <v>78</v>
      </c>
      <c r="AU1104" s="13" t="s">
        <v>29</v>
      </c>
      <c r="AY1104" s="13" t="s">
        <v>76</v>
      </c>
      <c r="BE1104" s="57">
        <f>IF(N1104="základní",J1104,0)</f>
        <v>0</v>
      </c>
      <c r="BF1104" s="57">
        <f>IF(N1104="snížená",J1104,0)</f>
        <v>0</v>
      </c>
      <c r="BG1104" s="57">
        <f>IF(N1104="zákl. přenesená",J1104,0)</f>
        <v>0</v>
      </c>
      <c r="BH1104" s="57">
        <f>IF(N1104="sníž. přenesená",J1104,0)</f>
        <v>0</v>
      </c>
      <c r="BI1104" s="57">
        <f>IF(N1104="nulová",J1104,0)</f>
        <v>0</v>
      </c>
      <c r="BJ1104" s="13" t="s">
        <v>28</v>
      </c>
      <c r="BK1104" s="57">
        <f>ROUND(I1104*H1104,2)</f>
        <v>0</v>
      </c>
      <c r="BL1104" s="13" t="s">
        <v>83</v>
      </c>
      <c r="BM1104" s="13" t="s">
        <v>1532</v>
      </c>
    </row>
    <row r="1105" spans="1:47" s="1" customFormat="1" ht="12">
      <c r="A1105" s="96"/>
      <c r="B1105" s="100"/>
      <c r="C1105" s="96"/>
      <c r="D1105" s="179" t="s">
        <v>85</v>
      </c>
      <c r="E1105" s="96"/>
      <c r="F1105" s="180" t="s">
        <v>1533</v>
      </c>
      <c r="G1105" s="96"/>
      <c r="H1105" s="96"/>
      <c r="I1105" s="26"/>
      <c r="J1105" s="96"/>
      <c r="L1105" s="14"/>
      <c r="M1105" s="58"/>
      <c r="N1105" s="18"/>
      <c r="O1105" s="18"/>
      <c r="P1105" s="18"/>
      <c r="Q1105" s="18"/>
      <c r="R1105" s="18"/>
      <c r="S1105" s="18"/>
      <c r="T1105" s="19"/>
      <c r="AT1105" s="13" t="s">
        <v>85</v>
      </c>
      <c r="AU1105" s="13" t="s">
        <v>29</v>
      </c>
    </row>
    <row r="1106" spans="1:51" s="10" customFormat="1" ht="12">
      <c r="A1106" s="181"/>
      <c r="B1106" s="182"/>
      <c r="C1106" s="181"/>
      <c r="D1106" s="179" t="s">
        <v>87</v>
      </c>
      <c r="E1106" s="183" t="s">
        <v>0</v>
      </c>
      <c r="F1106" s="184" t="s">
        <v>1534</v>
      </c>
      <c r="G1106" s="181"/>
      <c r="H1106" s="185">
        <v>8</v>
      </c>
      <c r="I1106" s="61"/>
      <c r="J1106" s="181"/>
      <c r="L1106" s="59"/>
      <c r="M1106" s="62"/>
      <c r="N1106" s="63"/>
      <c r="O1106" s="63"/>
      <c r="P1106" s="63"/>
      <c r="Q1106" s="63"/>
      <c r="R1106" s="63"/>
      <c r="S1106" s="63"/>
      <c r="T1106" s="64"/>
      <c r="AT1106" s="60" t="s">
        <v>87</v>
      </c>
      <c r="AU1106" s="60" t="s">
        <v>29</v>
      </c>
      <c r="AV1106" s="10" t="s">
        <v>29</v>
      </c>
      <c r="AW1106" s="10" t="s">
        <v>12</v>
      </c>
      <c r="AX1106" s="10" t="s">
        <v>28</v>
      </c>
      <c r="AY1106" s="60" t="s">
        <v>76</v>
      </c>
    </row>
    <row r="1107" spans="1:65" s="1" customFormat="1" ht="16.5" customHeight="1">
      <c r="A1107" s="96"/>
      <c r="B1107" s="100"/>
      <c r="C1107" s="196" t="s">
        <v>238</v>
      </c>
      <c r="D1107" s="196" t="s">
        <v>305</v>
      </c>
      <c r="E1107" s="197" t="s">
        <v>1535</v>
      </c>
      <c r="F1107" s="198" t="s">
        <v>1536</v>
      </c>
      <c r="G1107" s="199" t="s">
        <v>279</v>
      </c>
      <c r="H1107" s="200">
        <v>8</v>
      </c>
      <c r="I1107" s="81"/>
      <c r="J1107" s="201">
        <f>ROUND(I1107*H1107,2)</f>
        <v>0</v>
      </c>
      <c r="K1107" s="80" t="s">
        <v>82</v>
      </c>
      <c r="L1107" s="82"/>
      <c r="M1107" s="83" t="s">
        <v>0</v>
      </c>
      <c r="N1107" s="84" t="s">
        <v>15</v>
      </c>
      <c r="O1107" s="18"/>
      <c r="P1107" s="55">
        <f>O1107*H1107</f>
        <v>0</v>
      </c>
      <c r="Q1107" s="55">
        <v>0.101</v>
      </c>
      <c r="R1107" s="55">
        <f>Q1107*H1107</f>
        <v>0.808</v>
      </c>
      <c r="S1107" s="55">
        <v>0</v>
      </c>
      <c r="T1107" s="56">
        <f>S1107*H1107</f>
        <v>0</v>
      </c>
      <c r="AR1107" s="13" t="s">
        <v>138</v>
      </c>
      <c r="AT1107" s="13" t="s">
        <v>305</v>
      </c>
      <c r="AU1107" s="13" t="s">
        <v>29</v>
      </c>
      <c r="AY1107" s="13" t="s">
        <v>76</v>
      </c>
      <c r="BE1107" s="57">
        <f>IF(N1107="základní",J1107,0)</f>
        <v>0</v>
      </c>
      <c r="BF1107" s="57">
        <f>IF(N1107="snížená",J1107,0)</f>
        <v>0</v>
      </c>
      <c r="BG1107" s="57">
        <f>IF(N1107="zákl. přenesená",J1107,0)</f>
        <v>0</v>
      </c>
      <c r="BH1107" s="57">
        <f>IF(N1107="sníž. přenesená",J1107,0)</f>
        <v>0</v>
      </c>
      <c r="BI1107" s="57">
        <f>IF(N1107="nulová",J1107,0)</f>
        <v>0</v>
      </c>
      <c r="BJ1107" s="13" t="s">
        <v>28</v>
      </c>
      <c r="BK1107" s="57">
        <f>ROUND(I1107*H1107,2)</f>
        <v>0</v>
      </c>
      <c r="BL1107" s="13" t="s">
        <v>83</v>
      </c>
      <c r="BM1107" s="13" t="s">
        <v>1537</v>
      </c>
    </row>
    <row r="1108" spans="1:47" s="1" customFormat="1" ht="12">
      <c r="A1108" s="96"/>
      <c r="B1108" s="100"/>
      <c r="C1108" s="96"/>
      <c r="D1108" s="179" t="s">
        <v>85</v>
      </c>
      <c r="E1108" s="96"/>
      <c r="F1108" s="180" t="s">
        <v>1536</v>
      </c>
      <c r="G1108" s="96"/>
      <c r="H1108" s="96"/>
      <c r="I1108" s="26"/>
      <c r="J1108" s="96"/>
      <c r="L1108" s="14"/>
      <c r="M1108" s="58"/>
      <c r="N1108" s="18"/>
      <c r="O1108" s="18"/>
      <c r="P1108" s="18"/>
      <c r="Q1108" s="18"/>
      <c r="R1108" s="18"/>
      <c r="S1108" s="18"/>
      <c r="T1108" s="19"/>
      <c r="AT1108" s="13" t="s">
        <v>85</v>
      </c>
      <c r="AU1108" s="13" t="s">
        <v>29</v>
      </c>
    </row>
    <row r="1109" spans="1:65" s="1" customFormat="1" ht="16.5" customHeight="1">
      <c r="A1109" s="96"/>
      <c r="B1109" s="100"/>
      <c r="C1109" s="173" t="s">
        <v>244</v>
      </c>
      <c r="D1109" s="173" t="s">
        <v>78</v>
      </c>
      <c r="E1109" s="174" t="s">
        <v>1538</v>
      </c>
      <c r="F1109" s="175" t="s">
        <v>1539</v>
      </c>
      <c r="G1109" s="176" t="s">
        <v>279</v>
      </c>
      <c r="H1109" s="177">
        <v>2</v>
      </c>
      <c r="I1109" s="52"/>
      <c r="J1109" s="178">
        <f>ROUND(I1109*H1109,2)</f>
        <v>0</v>
      </c>
      <c r="K1109" s="51" t="s">
        <v>82</v>
      </c>
      <c r="L1109" s="14"/>
      <c r="M1109" s="53" t="s">
        <v>0</v>
      </c>
      <c r="N1109" s="54" t="s">
        <v>15</v>
      </c>
      <c r="O1109" s="18"/>
      <c r="P1109" s="55">
        <f>O1109*H1109</f>
        <v>0</v>
      </c>
      <c r="Q1109" s="55">
        <v>0.174888</v>
      </c>
      <c r="R1109" s="55">
        <f>Q1109*H1109</f>
        <v>0.349776</v>
      </c>
      <c r="S1109" s="55">
        <v>0</v>
      </c>
      <c r="T1109" s="56">
        <f>S1109*H1109</f>
        <v>0</v>
      </c>
      <c r="AR1109" s="13" t="s">
        <v>83</v>
      </c>
      <c r="AT1109" s="13" t="s">
        <v>78</v>
      </c>
      <c r="AU1109" s="13" t="s">
        <v>29</v>
      </c>
      <c r="AY1109" s="13" t="s">
        <v>76</v>
      </c>
      <c r="BE1109" s="57">
        <f>IF(N1109="základní",J1109,0)</f>
        <v>0</v>
      </c>
      <c r="BF1109" s="57">
        <f>IF(N1109="snížená",J1109,0)</f>
        <v>0</v>
      </c>
      <c r="BG1109" s="57">
        <f>IF(N1109="zákl. přenesená",J1109,0)</f>
        <v>0</v>
      </c>
      <c r="BH1109" s="57">
        <f>IF(N1109="sníž. přenesená",J1109,0)</f>
        <v>0</v>
      </c>
      <c r="BI1109" s="57">
        <f>IF(N1109="nulová",J1109,0)</f>
        <v>0</v>
      </c>
      <c r="BJ1109" s="13" t="s">
        <v>28</v>
      </c>
      <c r="BK1109" s="57">
        <f>ROUND(I1109*H1109,2)</f>
        <v>0</v>
      </c>
      <c r="BL1109" s="13" t="s">
        <v>83</v>
      </c>
      <c r="BM1109" s="13" t="s">
        <v>1540</v>
      </c>
    </row>
    <row r="1110" spans="1:47" s="1" customFormat="1" ht="12">
      <c r="A1110" s="96"/>
      <c r="B1110" s="100"/>
      <c r="C1110" s="96"/>
      <c r="D1110" s="179" t="s">
        <v>85</v>
      </c>
      <c r="E1110" s="96"/>
      <c r="F1110" s="180" t="s">
        <v>1541</v>
      </c>
      <c r="G1110" s="96"/>
      <c r="H1110" s="96"/>
      <c r="I1110" s="26"/>
      <c r="J1110" s="96"/>
      <c r="L1110" s="14"/>
      <c r="M1110" s="58"/>
      <c r="N1110" s="18"/>
      <c r="O1110" s="18"/>
      <c r="P1110" s="18"/>
      <c r="Q1110" s="18"/>
      <c r="R1110" s="18"/>
      <c r="S1110" s="18"/>
      <c r="T1110" s="19"/>
      <c r="AT1110" s="13" t="s">
        <v>85</v>
      </c>
      <c r="AU1110" s="13" t="s">
        <v>29</v>
      </c>
    </row>
    <row r="1111" spans="1:65" s="1" customFormat="1" ht="16.5" customHeight="1">
      <c r="A1111" s="96"/>
      <c r="B1111" s="100"/>
      <c r="C1111" s="196" t="s">
        <v>251</v>
      </c>
      <c r="D1111" s="196" t="s">
        <v>305</v>
      </c>
      <c r="E1111" s="197" t="s">
        <v>1542</v>
      </c>
      <c r="F1111" s="198" t="s">
        <v>1543</v>
      </c>
      <c r="G1111" s="199" t="s">
        <v>279</v>
      </c>
      <c r="H1111" s="200">
        <v>2</v>
      </c>
      <c r="I1111" s="81"/>
      <c r="J1111" s="201">
        <f>ROUND(I1111*H1111,2)</f>
        <v>0</v>
      </c>
      <c r="K1111" s="80" t="s">
        <v>82</v>
      </c>
      <c r="L1111" s="82"/>
      <c r="M1111" s="83" t="s">
        <v>0</v>
      </c>
      <c r="N1111" s="84" t="s">
        <v>15</v>
      </c>
      <c r="O1111" s="18"/>
      <c r="P1111" s="55">
        <f>O1111*H1111</f>
        <v>0</v>
      </c>
      <c r="Q1111" s="55">
        <v>0.0289</v>
      </c>
      <c r="R1111" s="55">
        <f>Q1111*H1111</f>
        <v>0.0578</v>
      </c>
      <c r="S1111" s="55">
        <v>0</v>
      </c>
      <c r="T1111" s="56">
        <f>S1111*H1111</f>
        <v>0</v>
      </c>
      <c r="AR1111" s="13" t="s">
        <v>138</v>
      </c>
      <c r="AT1111" s="13" t="s">
        <v>305</v>
      </c>
      <c r="AU1111" s="13" t="s">
        <v>29</v>
      </c>
      <c r="AY1111" s="13" t="s">
        <v>76</v>
      </c>
      <c r="BE1111" s="57">
        <f>IF(N1111="základní",J1111,0)</f>
        <v>0</v>
      </c>
      <c r="BF1111" s="57">
        <f>IF(N1111="snížená",J1111,0)</f>
        <v>0</v>
      </c>
      <c r="BG1111" s="57">
        <f>IF(N1111="zákl. přenesená",J1111,0)</f>
        <v>0</v>
      </c>
      <c r="BH1111" s="57">
        <f>IF(N1111="sníž. přenesená",J1111,0)</f>
        <v>0</v>
      </c>
      <c r="BI1111" s="57">
        <f>IF(N1111="nulová",J1111,0)</f>
        <v>0</v>
      </c>
      <c r="BJ1111" s="13" t="s">
        <v>28</v>
      </c>
      <c r="BK1111" s="57">
        <f>ROUND(I1111*H1111,2)</f>
        <v>0</v>
      </c>
      <c r="BL1111" s="13" t="s">
        <v>83</v>
      </c>
      <c r="BM1111" s="13" t="s">
        <v>1544</v>
      </c>
    </row>
    <row r="1112" spans="1:47" s="1" customFormat="1" ht="12">
      <c r="A1112" s="96"/>
      <c r="B1112" s="100"/>
      <c r="C1112" s="96"/>
      <c r="D1112" s="179" t="s">
        <v>85</v>
      </c>
      <c r="E1112" s="96"/>
      <c r="F1112" s="180" t="s">
        <v>1543</v>
      </c>
      <c r="G1112" s="96"/>
      <c r="H1112" s="96"/>
      <c r="I1112" s="26"/>
      <c r="J1112" s="96"/>
      <c r="L1112" s="14"/>
      <c r="M1112" s="58"/>
      <c r="N1112" s="18"/>
      <c r="O1112" s="18"/>
      <c r="P1112" s="18"/>
      <c r="Q1112" s="18"/>
      <c r="R1112" s="18"/>
      <c r="S1112" s="18"/>
      <c r="T1112" s="19"/>
      <c r="AT1112" s="13" t="s">
        <v>85</v>
      </c>
      <c r="AU1112" s="13" t="s">
        <v>29</v>
      </c>
    </row>
    <row r="1113" spans="1:65" s="1" customFormat="1" ht="16.5" customHeight="1">
      <c r="A1113" s="96"/>
      <c r="B1113" s="100"/>
      <c r="C1113" s="173" t="s">
        <v>257</v>
      </c>
      <c r="D1113" s="173" t="s">
        <v>78</v>
      </c>
      <c r="E1113" s="174" t="s">
        <v>1545</v>
      </c>
      <c r="F1113" s="175" t="s">
        <v>1546</v>
      </c>
      <c r="G1113" s="176" t="s">
        <v>279</v>
      </c>
      <c r="H1113" s="177">
        <v>1</v>
      </c>
      <c r="I1113" s="52"/>
      <c r="J1113" s="178">
        <f>ROUND(I1113*H1113,2)</f>
        <v>0</v>
      </c>
      <c r="K1113" s="51" t="s">
        <v>82</v>
      </c>
      <c r="L1113" s="14"/>
      <c r="M1113" s="53" t="s">
        <v>0</v>
      </c>
      <c r="N1113" s="54" t="s">
        <v>15</v>
      </c>
      <c r="O1113" s="18"/>
      <c r="P1113" s="55">
        <f>O1113*H1113</f>
        <v>0</v>
      </c>
      <c r="Q1113" s="55">
        <v>0</v>
      </c>
      <c r="R1113" s="55">
        <f>Q1113*H1113</f>
        <v>0</v>
      </c>
      <c r="S1113" s="55">
        <v>0</v>
      </c>
      <c r="T1113" s="56">
        <f>S1113*H1113</f>
        <v>0</v>
      </c>
      <c r="AR1113" s="13" t="s">
        <v>83</v>
      </c>
      <c r="AT1113" s="13" t="s">
        <v>78</v>
      </c>
      <c r="AU1113" s="13" t="s">
        <v>29</v>
      </c>
      <c r="AY1113" s="13" t="s">
        <v>76</v>
      </c>
      <c r="BE1113" s="57">
        <f>IF(N1113="základní",J1113,0)</f>
        <v>0</v>
      </c>
      <c r="BF1113" s="57">
        <f>IF(N1113="snížená",J1113,0)</f>
        <v>0</v>
      </c>
      <c r="BG1113" s="57">
        <f>IF(N1113="zákl. přenesená",J1113,0)</f>
        <v>0</v>
      </c>
      <c r="BH1113" s="57">
        <f>IF(N1113="sníž. přenesená",J1113,0)</f>
        <v>0</v>
      </c>
      <c r="BI1113" s="57">
        <f>IF(N1113="nulová",J1113,0)</f>
        <v>0</v>
      </c>
      <c r="BJ1113" s="13" t="s">
        <v>28</v>
      </c>
      <c r="BK1113" s="57">
        <f>ROUND(I1113*H1113,2)</f>
        <v>0</v>
      </c>
      <c r="BL1113" s="13" t="s">
        <v>83</v>
      </c>
      <c r="BM1113" s="13" t="s">
        <v>1547</v>
      </c>
    </row>
    <row r="1114" spans="1:47" s="1" customFormat="1" ht="12">
      <c r="A1114" s="96"/>
      <c r="B1114" s="100"/>
      <c r="C1114" s="96"/>
      <c r="D1114" s="179" t="s">
        <v>85</v>
      </c>
      <c r="E1114" s="96"/>
      <c r="F1114" s="180" t="s">
        <v>1548</v>
      </c>
      <c r="G1114" s="96"/>
      <c r="H1114" s="96"/>
      <c r="I1114" s="26"/>
      <c r="J1114" s="96"/>
      <c r="L1114" s="14"/>
      <c r="M1114" s="58"/>
      <c r="N1114" s="18"/>
      <c r="O1114" s="18"/>
      <c r="P1114" s="18"/>
      <c r="Q1114" s="18"/>
      <c r="R1114" s="18"/>
      <c r="S1114" s="18"/>
      <c r="T1114" s="19"/>
      <c r="AT1114" s="13" t="s">
        <v>85</v>
      </c>
      <c r="AU1114" s="13" t="s">
        <v>29</v>
      </c>
    </row>
    <row r="1115" spans="1:65" s="1" customFormat="1" ht="16.5" customHeight="1">
      <c r="A1115" s="96"/>
      <c r="B1115" s="100"/>
      <c r="C1115" s="196" t="s">
        <v>263</v>
      </c>
      <c r="D1115" s="196" t="s">
        <v>305</v>
      </c>
      <c r="E1115" s="197" t="s">
        <v>1549</v>
      </c>
      <c r="F1115" s="198" t="s">
        <v>1550</v>
      </c>
      <c r="G1115" s="199" t="s">
        <v>279</v>
      </c>
      <c r="H1115" s="200">
        <v>1</v>
      </c>
      <c r="I1115" s="81"/>
      <c r="J1115" s="201">
        <f>ROUND(I1115*H1115,2)</f>
        <v>0</v>
      </c>
      <c r="K1115" s="80" t="s">
        <v>82</v>
      </c>
      <c r="L1115" s="82"/>
      <c r="M1115" s="83" t="s">
        <v>0</v>
      </c>
      <c r="N1115" s="84" t="s">
        <v>15</v>
      </c>
      <c r="O1115" s="18"/>
      <c r="P1115" s="55">
        <f>O1115*H1115</f>
        <v>0</v>
      </c>
      <c r="Q1115" s="55">
        <v>0.35</v>
      </c>
      <c r="R1115" s="55">
        <f>Q1115*H1115</f>
        <v>0.35</v>
      </c>
      <c r="S1115" s="55">
        <v>0</v>
      </c>
      <c r="T1115" s="56">
        <f>S1115*H1115</f>
        <v>0</v>
      </c>
      <c r="AR1115" s="13" t="s">
        <v>289</v>
      </c>
      <c r="AT1115" s="13" t="s">
        <v>305</v>
      </c>
      <c r="AU1115" s="13" t="s">
        <v>29</v>
      </c>
      <c r="AY1115" s="13" t="s">
        <v>76</v>
      </c>
      <c r="BE1115" s="57">
        <f>IF(N1115="základní",J1115,0)</f>
        <v>0</v>
      </c>
      <c r="BF1115" s="57">
        <f>IF(N1115="snížená",J1115,0)</f>
        <v>0</v>
      </c>
      <c r="BG1115" s="57">
        <f>IF(N1115="zákl. přenesená",J1115,0)</f>
        <v>0</v>
      </c>
      <c r="BH1115" s="57">
        <f>IF(N1115="sníž. přenesená",J1115,0)</f>
        <v>0</v>
      </c>
      <c r="BI1115" s="57">
        <f>IF(N1115="nulová",J1115,0)</f>
        <v>0</v>
      </c>
      <c r="BJ1115" s="13" t="s">
        <v>28</v>
      </c>
      <c r="BK1115" s="57">
        <f>ROUND(I1115*H1115,2)</f>
        <v>0</v>
      </c>
      <c r="BL1115" s="13" t="s">
        <v>189</v>
      </c>
      <c r="BM1115" s="13" t="s">
        <v>1551</v>
      </c>
    </row>
    <row r="1116" spans="1:47" s="1" customFormat="1" ht="12">
      <c r="A1116" s="96"/>
      <c r="B1116" s="100"/>
      <c r="C1116" s="96"/>
      <c r="D1116" s="179" t="s">
        <v>85</v>
      </c>
      <c r="E1116" s="96"/>
      <c r="F1116" s="180" t="s">
        <v>1552</v>
      </c>
      <c r="G1116" s="96"/>
      <c r="H1116" s="96"/>
      <c r="I1116" s="26"/>
      <c r="J1116" s="96"/>
      <c r="L1116" s="14"/>
      <c r="M1116" s="58"/>
      <c r="N1116" s="18"/>
      <c r="O1116" s="18"/>
      <c r="P1116" s="18"/>
      <c r="Q1116" s="18"/>
      <c r="R1116" s="18"/>
      <c r="S1116" s="18"/>
      <c r="T1116" s="19"/>
      <c r="AT1116" s="13" t="s">
        <v>85</v>
      </c>
      <c r="AU1116" s="13" t="s">
        <v>29</v>
      </c>
    </row>
    <row r="1117" spans="1:65" s="1" customFormat="1" ht="16.5" customHeight="1">
      <c r="A1117" s="96"/>
      <c r="B1117" s="100"/>
      <c r="C1117" s="173" t="s">
        <v>270</v>
      </c>
      <c r="D1117" s="173" t="s">
        <v>78</v>
      </c>
      <c r="E1117" s="174" t="s">
        <v>1553</v>
      </c>
      <c r="F1117" s="175" t="s">
        <v>1554</v>
      </c>
      <c r="G1117" s="176" t="s">
        <v>279</v>
      </c>
      <c r="H1117" s="177">
        <v>62.32</v>
      </c>
      <c r="I1117" s="52"/>
      <c r="J1117" s="178">
        <f>ROUND(I1117*H1117,2)</f>
        <v>0</v>
      </c>
      <c r="K1117" s="51" t="s">
        <v>82</v>
      </c>
      <c r="L1117" s="14"/>
      <c r="M1117" s="53" t="s">
        <v>0</v>
      </c>
      <c r="N1117" s="54" t="s">
        <v>15</v>
      </c>
      <c r="O1117" s="18"/>
      <c r="P1117" s="55">
        <f>O1117*H1117</f>
        <v>0</v>
      </c>
      <c r="Q1117" s="55">
        <v>0.0004</v>
      </c>
      <c r="R1117" s="55">
        <f>Q1117*H1117</f>
        <v>0.024928000000000002</v>
      </c>
      <c r="S1117" s="55">
        <v>0</v>
      </c>
      <c r="T1117" s="56">
        <f>S1117*H1117</f>
        <v>0</v>
      </c>
      <c r="AR1117" s="13" t="s">
        <v>83</v>
      </c>
      <c r="AT1117" s="13" t="s">
        <v>78</v>
      </c>
      <c r="AU1117" s="13" t="s">
        <v>29</v>
      </c>
      <c r="AY1117" s="13" t="s">
        <v>76</v>
      </c>
      <c r="BE1117" s="57">
        <f>IF(N1117="základní",J1117,0)</f>
        <v>0</v>
      </c>
      <c r="BF1117" s="57">
        <f>IF(N1117="snížená",J1117,0)</f>
        <v>0</v>
      </c>
      <c r="BG1117" s="57">
        <f>IF(N1117="zákl. přenesená",J1117,0)</f>
        <v>0</v>
      </c>
      <c r="BH1117" s="57">
        <f>IF(N1117="sníž. přenesená",J1117,0)</f>
        <v>0</v>
      </c>
      <c r="BI1117" s="57">
        <f>IF(N1117="nulová",J1117,0)</f>
        <v>0</v>
      </c>
      <c r="BJ1117" s="13" t="s">
        <v>28</v>
      </c>
      <c r="BK1117" s="57">
        <f>ROUND(I1117*H1117,2)</f>
        <v>0</v>
      </c>
      <c r="BL1117" s="13" t="s">
        <v>83</v>
      </c>
      <c r="BM1117" s="13" t="s">
        <v>1555</v>
      </c>
    </row>
    <row r="1118" spans="1:47" s="1" customFormat="1" ht="12">
      <c r="A1118" s="96"/>
      <c r="B1118" s="100"/>
      <c r="C1118" s="96"/>
      <c r="D1118" s="179" t="s">
        <v>85</v>
      </c>
      <c r="E1118" s="96"/>
      <c r="F1118" s="180" t="s">
        <v>1556</v>
      </c>
      <c r="G1118" s="96"/>
      <c r="H1118" s="96"/>
      <c r="I1118" s="26"/>
      <c r="J1118" s="96"/>
      <c r="L1118" s="14"/>
      <c r="M1118" s="58"/>
      <c r="N1118" s="18"/>
      <c r="O1118" s="18"/>
      <c r="P1118" s="18"/>
      <c r="Q1118" s="18"/>
      <c r="R1118" s="18"/>
      <c r="S1118" s="18"/>
      <c r="T1118" s="19"/>
      <c r="AT1118" s="13" t="s">
        <v>85</v>
      </c>
      <c r="AU1118" s="13" t="s">
        <v>29</v>
      </c>
    </row>
    <row r="1119" spans="1:51" s="10" customFormat="1" ht="12">
      <c r="A1119" s="181"/>
      <c r="B1119" s="182"/>
      <c r="C1119" s="181"/>
      <c r="D1119" s="179" t="s">
        <v>87</v>
      </c>
      <c r="E1119" s="183" t="s">
        <v>0</v>
      </c>
      <c r="F1119" s="184" t="s">
        <v>1557</v>
      </c>
      <c r="G1119" s="181"/>
      <c r="H1119" s="185">
        <v>62.32</v>
      </c>
      <c r="I1119" s="61"/>
      <c r="J1119" s="181"/>
      <c r="L1119" s="59"/>
      <c r="M1119" s="62"/>
      <c r="N1119" s="63"/>
      <c r="O1119" s="63"/>
      <c r="P1119" s="63"/>
      <c r="Q1119" s="63"/>
      <c r="R1119" s="63"/>
      <c r="S1119" s="63"/>
      <c r="T1119" s="64"/>
      <c r="AT1119" s="60" t="s">
        <v>87</v>
      </c>
      <c r="AU1119" s="60" t="s">
        <v>29</v>
      </c>
      <c r="AV1119" s="10" t="s">
        <v>29</v>
      </c>
      <c r="AW1119" s="10" t="s">
        <v>12</v>
      </c>
      <c r="AX1119" s="10" t="s">
        <v>28</v>
      </c>
      <c r="AY1119" s="60" t="s">
        <v>76</v>
      </c>
    </row>
    <row r="1120" spans="1:65" s="1" customFormat="1" ht="16.5" customHeight="1">
      <c r="A1120" s="96"/>
      <c r="B1120" s="100"/>
      <c r="C1120" s="196" t="s">
        <v>276</v>
      </c>
      <c r="D1120" s="196" t="s">
        <v>305</v>
      </c>
      <c r="E1120" s="197" t="s">
        <v>1558</v>
      </c>
      <c r="F1120" s="198" t="s">
        <v>1559</v>
      </c>
      <c r="G1120" s="199" t="s">
        <v>279</v>
      </c>
      <c r="H1120" s="200">
        <v>62</v>
      </c>
      <c r="I1120" s="81"/>
      <c r="J1120" s="201">
        <f>ROUND(I1120*H1120,2)</f>
        <v>0</v>
      </c>
      <c r="K1120" s="80" t="s">
        <v>82</v>
      </c>
      <c r="L1120" s="82"/>
      <c r="M1120" s="83" t="s">
        <v>0</v>
      </c>
      <c r="N1120" s="84" t="s">
        <v>15</v>
      </c>
      <c r="O1120" s="18"/>
      <c r="P1120" s="55">
        <f>O1120*H1120</f>
        <v>0</v>
      </c>
      <c r="Q1120" s="55">
        <v>0.096</v>
      </c>
      <c r="R1120" s="55">
        <f>Q1120*H1120</f>
        <v>5.952</v>
      </c>
      <c r="S1120" s="55">
        <v>0</v>
      </c>
      <c r="T1120" s="56">
        <f>S1120*H1120</f>
        <v>0</v>
      </c>
      <c r="AR1120" s="13" t="s">
        <v>138</v>
      </c>
      <c r="AT1120" s="13" t="s">
        <v>305</v>
      </c>
      <c r="AU1120" s="13" t="s">
        <v>29</v>
      </c>
      <c r="AY1120" s="13" t="s">
        <v>76</v>
      </c>
      <c r="BE1120" s="57">
        <f>IF(N1120="základní",J1120,0)</f>
        <v>0</v>
      </c>
      <c r="BF1120" s="57">
        <f>IF(N1120="snížená",J1120,0)</f>
        <v>0</v>
      </c>
      <c r="BG1120" s="57">
        <f>IF(N1120="zákl. přenesená",J1120,0)</f>
        <v>0</v>
      </c>
      <c r="BH1120" s="57">
        <f>IF(N1120="sníž. přenesená",J1120,0)</f>
        <v>0</v>
      </c>
      <c r="BI1120" s="57">
        <f>IF(N1120="nulová",J1120,0)</f>
        <v>0</v>
      </c>
      <c r="BJ1120" s="13" t="s">
        <v>28</v>
      </c>
      <c r="BK1120" s="57">
        <f>ROUND(I1120*H1120,2)</f>
        <v>0</v>
      </c>
      <c r="BL1120" s="13" t="s">
        <v>83</v>
      </c>
      <c r="BM1120" s="13" t="s">
        <v>1560</v>
      </c>
    </row>
    <row r="1121" spans="1:47" s="1" customFormat="1" ht="12">
      <c r="A1121" s="96"/>
      <c r="B1121" s="100"/>
      <c r="C1121" s="96"/>
      <c r="D1121" s="179" t="s">
        <v>85</v>
      </c>
      <c r="E1121" s="96"/>
      <c r="F1121" s="180" t="s">
        <v>1561</v>
      </c>
      <c r="G1121" s="96"/>
      <c r="H1121" s="96"/>
      <c r="I1121" s="26"/>
      <c r="J1121" s="96"/>
      <c r="L1121" s="14"/>
      <c r="M1121" s="58"/>
      <c r="N1121" s="18"/>
      <c r="O1121" s="18"/>
      <c r="P1121" s="18"/>
      <c r="Q1121" s="18"/>
      <c r="R1121" s="18"/>
      <c r="S1121" s="18"/>
      <c r="T1121" s="19"/>
      <c r="AT1121" s="13" t="s">
        <v>85</v>
      </c>
      <c r="AU1121" s="13" t="s">
        <v>29</v>
      </c>
    </row>
    <row r="1122" spans="1:65" s="1" customFormat="1" ht="16.5" customHeight="1">
      <c r="A1122" s="96"/>
      <c r="B1122" s="100"/>
      <c r="C1122" s="173" t="s">
        <v>284</v>
      </c>
      <c r="D1122" s="173" t="s">
        <v>78</v>
      </c>
      <c r="E1122" s="174" t="s">
        <v>1562</v>
      </c>
      <c r="F1122" s="175" t="s">
        <v>1563</v>
      </c>
      <c r="G1122" s="176" t="s">
        <v>160</v>
      </c>
      <c r="H1122" s="177">
        <v>175</v>
      </c>
      <c r="I1122" s="52"/>
      <c r="J1122" s="178">
        <f>ROUND(I1122*H1122,2)</f>
        <v>0</v>
      </c>
      <c r="K1122" s="51" t="s">
        <v>82</v>
      </c>
      <c r="L1122" s="14"/>
      <c r="M1122" s="53" t="s">
        <v>0</v>
      </c>
      <c r="N1122" s="54" t="s">
        <v>15</v>
      </c>
      <c r="O1122" s="18"/>
      <c r="P1122" s="55">
        <f>O1122*H1122</f>
        <v>0</v>
      </c>
      <c r="Q1122" s="55">
        <v>0</v>
      </c>
      <c r="R1122" s="55">
        <f>Q1122*H1122</f>
        <v>0</v>
      </c>
      <c r="S1122" s="55">
        <v>0</v>
      </c>
      <c r="T1122" s="56">
        <f>S1122*H1122</f>
        <v>0</v>
      </c>
      <c r="AR1122" s="13" t="s">
        <v>83</v>
      </c>
      <c r="AT1122" s="13" t="s">
        <v>78</v>
      </c>
      <c r="AU1122" s="13" t="s">
        <v>29</v>
      </c>
      <c r="AY1122" s="13" t="s">
        <v>76</v>
      </c>
      <c r="BE1122" s="57">
        <f>IF(N1122="základní",J1122,0)</f>
        <v>0</v>
      </c>
      <c r="BF1122" s="57">
        <f>IF(N1122="snížená",J1122,0)</f>
        <v>0</v>
      </c>
      <c r="BG1122" s="57">
        <f>IF(N1122="zákl. přenesená",J1122,0)</f>
        <v>0</v>
      </c>
      <c r="BH1122" s="57">
        <f>IF(N1122="sníž. přenesená",J1122,0)</f>
        <v>0</v>
      </c>
      <c r="BI1122" s="57">
        <f>IF(N1122="nulová",J1122,0)</f>
        <v>0</v>
      </c>
      <c r="BJ1122" s="13" t="s">
        <v>28</v>
      </c>
      <c r="BK1122" s="57">
        <f>ROUND(I1122*H1122,2)</f>
        <v>0</v>
      </c>
      <c r="BL1122" s="13" t="s">
        <v>83</v>
      </c>
      <c r="BM1122" s="13" t="s">
        <v>1564</v>
      </c>
    </row>
    <row r="1123" spans="1:47" s="1" customFormat="1" ht="12">
      <c r="A1123" s="96"/>
      <c r="B1123" s="100"/>
      <c r="C1123" s="96"/>
      <c r="D1123" s="179" t="s">
        <v>85</v>
      </c>
      <c r="E1123" s="96"/>
      <c r="F1123" s="180" t="s">
        <v>1565</v>
      </c>
      <c r="G1123" s="96"/>
      <c r="H1123" s="96"/>
      <c r="I1123" s="26"/>
      <c r="J1123" s="96"/>
      <c r="L1123" s="14"/>
      <c r="M1123" s="58"/>
      <c r="N1123" s="18"/>
      <c r="O1123" s="18"/>
      <c r="P1123" s="18"/>
      <c r="Q1123" s="18"/>
      <c r="R1123" s="18"/>
      <c r="S1123" s="18"/>
      <c r="T1123" s="19"/>
      <c r="AT1123" s="13" t="s">
        <v>85</v>
      </c>
      <c r="AU1123" s="13" t="s">
        <v>29</v>
      </c>
    </row>
    <row r="1124" spans="1:51" s="10" customFormat="1" ht="12">
      <c r="A1124" s="181"/>
      <c r="B1124" s="182"/>
      <c r="C1124" s="181"/>
      <c r="D1124" s="179" t="s">
        <v>87</v>
      </c>
      <c r="E1124" s="183" t="s">
        <v>0</v>
      </c>
      <c r="F1124" s="184" t="s">
        <v>1566</v>
      </c>
      <c r="G1124" s="181"/>
      <c r="H1124" s="185">
        <v>175</v>
      </c>
      <c r="I1124" s="61"/>
      <c r="J1124" s="181"/>
      <c r="L1124" s="59"/>
      <c r="M1124" s="62"/>
      <c r="N1124" s="63"/>
      <c r="O1124" s="63"/>
      <c r="P1124" s="63"/>
      <c r="Q1124" s="63"/>
      <c r="R1124" s="63"/>
      <c r="S1124" s="63"/>
      <c r="T1124" s="64"/>
      <c r="AT1124" s="60" t="s">
        <v>87</v>
      </c>
      <c r="AU1124" s="60" t="s">
        <v>29</v>
      </c>
      <c r="AV1124" s="10" t="s">
        <v>29</v>
      </c>
      <c r="AW1124" s="10" t="s">
        <v>12</v>
      </c>
      <c r="AX1124" s="10" t="s">
        <v>28</v>
      </c>
      <c r="AY1124" s="60" t="s">
        <v>76</v>
      </c>
    </row>
    <row r="1125" spans="1:65" s="1" customFormat="1" ht="16.5" customHeight="1">
      <c r="A1125" s="96"/>
      <c r="B1125" s="100"/>
      <c r="C1125" s="196" t="s">
        <v>289</v>
      </c>
      <c r="D1125" s="196" t="s">
        <v>305</v>
      </c>
      <c r="E1125" s="197" t="s">
        <v>1567</v>
      </c>
      <c r="F1125" s="198" t="s">
        <v>1568</v>
      </c>
      <c r="G1125" s="199" t="s">
        <v>160</v>
      </c>
      <c r="H1125" s="200">
        <v>175</v>
      </c>
      <c r="I1125" s="81"/>
      <c r="J1125" s="201">
        <f>ROUND(I1125*H1125,2)</f>
        <v>0</v>
      </c>
      <c r="K1125" s="80" t="s">
        <v>82</v>
      </c>
      <c r="L1125" s="82"/>
      <c r="M1125" s="83" t="s">
        <v>0</v>
      </c>
      <c r="N1125" s="84" t="s">
        <v>15</v>
      </c>
      <c r="O1125" s="18"/>
      <c r="P1125" s="55">
        <f>O1125*H1125</f>
        <v>0</v>
      </c>
      <c r="Q1125" s="55">
        <v>0.0015</v>
      </c>
      <c r="R1125" s="55">
        <f>Q1125*H1125</f>
        <v>0.2625</v>
      </c>
      <c r="S1125" s="55">
        <v>0</v>
      </c>
      <c r="T1125" s="56">
        <f>S1125*H1125</f>
        <v>0</v>
      </c>
      <c r="AR1125" s="13" t="s">
        <v>138</v>
      </c>
      <c r="AT1125" s="13" t="s">
        <v>305</v>
      </c>
      <c r="AU1125" s="13" t="s">
        <v>29</v>
      </c>
      <c r="AY1125" s="13" t="s">
        <v>76</v>
      </c>
      <c r="BE1125" s="57">
        <f>IF(N1125="základní",J1125,0)</f>
        <v>0</v>
      </c>
      <c r="BF1125" s="57">
        <f>IF(N1125="snížená",J1125,0)</f>
        <v>0</v>
      </c>
      <c r="BG1125" s="57">
        <f>IF(N1125="zákl. přenesená",J1125,0)</f>
        <v>0</v>
      </c>
      <c r="BH1125" s="57">
        <f>IF(N1125="sníž. přenesená",J1125,0)</f>
        <v>0</v>
      </c>
      <c r="BI1125" s="57">
        <f>IF(N1125="nulová",J1125,0)</f>
        <v>0</v>
      </c>
      <c r="BJ1125" s="13" t="s">
        <v>28</v>
      </c>
      <c r="BK1125" s="57">
        <f>ROUND(I1125*H1125,2)</f>
        <v>0</v>
      </c>
      <c r="BL1125" s="13" t="s">
        <v>83</v>
      </c>
      <c r="BM1125" s="13" t="s">
        <v>1569</v>
      </c>
    </row>
    <row r="1126" spans="1:47" s="1" customFormat="1" ht="12">
      <c r="A1126" s="96"/>
      <c r="B1126" s="100"/>
      <c r="C1126" s="96"/>
      <c r="D1126" s="179" t="s">
        <v>85</v>
      </c>
      <c r="E1126" s="96"/>
      <c r="F1126" s="180" t="s">
        <v>1568</v>
      </c>
      <c r="G1126" s="96"/>
      <c r="H1126" s="96"/>
      <c r="I1126" s="26"/>
      <c r="J1126" s="96"/>
      <c r="L1126" s="14"/>
      <c r="M1126" s="58"/>
      <c r="N1126" s="18"/>
      <c r="O1126" s="18"/>
      <c r="P1126" s="18"/>
      <c r="Q1126" s="18"/>
      <c r="R1126" s="18"/>
      <c r="S1126" s="18"/>
      <c r="T1126" s="19"/>
      <c r="AT1126" s="13" t="s">
        <v>85</v>
      </c>
      <c r="AU1126" s="13" t="s">
        <v>29</v>
      </c>
    </row>
    <row r="1127" spans="1:65" s="1" customFormat="1" ht="16.5" customHeight="1">
      <c r="A1127" s="96"/>
      <c r="B1127" s="100"/>
      <c r="C1127" s="173" t="s">
        <v>294</v>
      </c>
      <c r="D1127" s="173" t="s">
        <v>78</v>
      </c>
      <c r="E1127" s="174" t="s">
        <v>1570</v>
      </c>
      <c r="F1127" s="175" t="s">
        <v>1571</v>
      </c>
      <c r="G1127" s="176" t="s">
        <v>160</v>
      </c>
      <c r="H1127" s="177">
        <v>525</v>
      </c>
      <c r="I1127" s="52"/>
      <c r="J1127" s="178">
        <f>ROUND(I1127*H1127,2)</f>
        <v>0</v>
      </c>
      <c r="K1127" s="51" t="s">
        <v>82</v>
      </c>
      <c r="L1127" s="14"/>
      <c r="M1127" s="53" t="s">
        <v>0</v>
      </c>
      <c r="N1127" s="54" t="s">
        <v>15</v>
      </c>
      <c r="O1127" s="18"/>
      <c r="P1127" s="55">
        <f>O1127*H1127</f>
        <v>0</v>
      </c>
      <c r="Q1127" s="55">
        <v>0</v>
      </c>
      <c r="R1127" s="55">
        <f>Q1127*H1127</f>
        <v>0</v>
      </c>
      <c r="S1127" s="55">
        <v>0</v>
      </c>
      <c r="T1127" s="56">
        <f>S1127*H1127</f>
        <v>0</v>
      </c>
      <c r="AR1127" s="13" t="s">
        <v>83</v>
      </c>
      <c r="AT1127" s="13" t="s">
        <v>78</v>
      </c>
      <c r="AU1127" s="13" t="s">
        <v>29</v>
      </c>
      <c r="AY1127" s="13" t="s">
        <v>76</v>
      </c>
      <c r="BE1127" s="57">
        <f>IF(N1127="základní",J1127,0)</f>
        <v>0</v>
      </c>
      <c r="BF1127" s="57">
        <f>IF(N1127="snížená",J1127,0)</f>
        <v>0</v>
      </c>
      <c r="BG1127" s="57">
        <f>IF(N1127="zákl. přenesená",J1127,0)</f>
        <v>0</v>
      </c>
      <c r="BH1127" s="57">
        <f>IF(N1127="sníž. přenesená",J1127,0)</f>
        <v>0</v>
      </c>
      <c r="BI1127" s="57">
        <f>IF(N1127="nulová",J1127,0)</f>
        <v>0</v>
      </c>
      <c r="BJ1127" s="13" t="s">
        <v>28</v>
      </c>
      <c r="BK1127" s="57">
        <f>ROUND(I1127*H1127,2)</f>
        <v>0</v>
      </c>
      <c r="BL1127" s="13" t="s">
        <v>83</v>
      </c>
      <c r="BM1127" s="13" t="s">
        <v>1572</v>
      </c>
    </row>
    <row r="1128" spans="1:47" s="1" customFormat="1" ht="12">
      <c r="A1128" s="96"/>
      <c r="B1128" s="100"/>
      <c r="C1128" s="96"/>
      <c r="D1128" s="179" t="s">
        <v>85</v>
      </c>
      <c r="E1128" s="96"/>
      <c r="F1128" s="180" t="s">
        <v>1571</v>
      </c>
      <c r="G1128" s="96"/>
      <c r="H1128" s="96"/>
      <c r="I1128" s="26"/>
      <c r="J1128" s="96"/>
      <c r="L1128" s="14"/>
      <c r="M1128" s="58"/>
      <c r="N1128" s="18"/>
      <c r="O1128" s="18"/>
      <c r="P1128" s="18"/>
      <c r="Q1128" s="18"/>
      <c r="R1128" s="18"/>
      <c r="S1128" s="18"/>
      <c r="T1128" s="19"/>
      <c r="AT1128" s="13" t="s">
        <v>85</v>
      </c>
      <c r="AU1128" s="13" t="s">
        <v>29</v>
      </c>
    </row>
    <row r="1129" spans="1:51" s="10" customFormat="1" ht="12">
      <c r="A1129" s="181"/>
      <c r="B1129" s="182"/>
      <c r="C1129" s="181"/>
      <c r="D1129" s="179" t="s">
        <v>87</v>
      </c>
      <c r="E1129" s="181"/>
      <c r="F1129" s="184" t="s">
        <v>1573</v>
      </c>
      <c r="G1129" s="181"/>
      <c r="H1129" s="185">
        <v>525</v>
      </c>
      <c r="I1129" s="61"/>
      <c r="J1129" s="181"/>
      <c r="L1129" s="59"/>
      <c r="M1129" s="62"/>
      <c r="N1129" s="63"/>
      <c r="O1129" s="63"/>
      <c r="P1129" s="63"/>
      <c r="Q1129" s="63"/>
      <c r="R1129" s="63"/>
      <c r="S1129" s="63"/>
      <c r="T1129" s="64"/>
      <c r="AT1129" s="60" t="s">
        <v>87</v>
      </c>
      <c r="AU1129" s="60" t="s">
        <v>29</v>
      </c>
      <c r="AV1129" s="10" t="s">
        <v>29</v>
      </c>
      <c r="AW1129" s="10" t="s">
        <v>1</v>
      </c>
      <c r="AX1129" s="10" t="s">
        <v>28</v>
      </c>
      <c r="AY1129" s="60" t="s">
        <v>76</v>
      </c>
    </row>
    <row r="1130" spans="1:65" s="1" customFormat="1" ht="16.5" customHeight="1">
      <c r="A1130" s="96"/>
      <c r="B1130" s="100"/>
      <c r="C1130" s="173" t="s">
        <v>300</v>
      </c>
      <c r="D1130" s="173" t="s">
        <v>78</v>
      </c>
      <c r="E1130" s="174" t="s">
        <v>1574</v>
      </c>
      <c r="F1130" s="175" t="s">
        <v>1575</v>
      </c>
      <c r="G1130" s="176" t="s">
        <v>160</v>
      </c>
      <c r="H1130" s="177">
        <v>525</v>
      </c>
      <c r="I1130" s="52"/>
      <c r="J1130" s="178">
        <f>ROUND(I1130*H1130,2)</f>
        <v>0</v>
      </c>
      <c r="K1130" s="51" t="s">
        <v>82</v>
      </c>
      <c r="L1130" s="14"/>
      <c r="M1130" s="53" t="s">
        <v>0</v>
      </c>
      <c r="N1130" s="54" t="s">
        <v>15</v>
      </c>
      <c r="O1130" s="18"/>
      <c r="P1130" s="55">
        <f>O1130*H1130</f>
        <v>0</v>
      </c>
      <c r="Q1130" s="55">
        <v>0</v>
      </c>
      <c r="R1130" s="55">
        <f>Q1130*H1130</f>
        <v>0</v>
      </c>
      <c r="S1130" s="55">
        <v>0</v>
      </c>
      <c r="T1130" s="56">
        <f>S1130*H1130</f>
        <v>0</v>
      </c>
      <c r="AR1130" s="13" t="s">
        <v>83</v>
      </c>
      <c r="AT1130" s="13" t="s">
        <v>78</v>
      </c>
      <c r="AU1130" s="13" t="s">
        <v>29</v>
      </c>
      <c r="AY1130" s="13" t="s">
        <v>76</v>
      </c>
      <c r="BE1130" s="57">
        <f>IF(N1130="základní",J1130,0)</f>
        <v>0</v>
      </c>
      <c r="BF1130" s="57">
        <f>IF(N1130="snížená",J1130,0)</f>
        <v>0</v>
      </c>
      <c r="BG1130" s="57">
        <f>IF(N1130="zákl. přenesená",J1130,0)</f>
        <v>0</v>
      </c>
      <c r="BH1130" s="57">
        <f>IF(N1130="sníž. přenesená",J1130,0)</f>
        <v>0</v>
      </c>
      <c r="BI1130" s="57">
        <f>IF(N1130="nulová",J1130,0)</f>
        <v>0</v>
      </c>
      <c r="BJ1130" s="13" t="s">
        <v>28</v>
      </c>
      <c r="BK1130" s="57">
        <f>ROUND(I1130*H1130,2)</f>
        <v>0</v>
      </c>
      <c r="BL1130" s="13" t="s">
        <v>83</v>
      </c>
      <c r="BM1130" s="13" t="s">
        <v>1576</v>
      </c>
    </row>
    <row r="1131" spans="1:47" s="1" customFormat="1" ht="12">
      <c r="A1131" s="96"/>
      <c r="B1131" s="100"/>
      <c r="C1131" s="96"/>
      <c r="D1131" s="179" t="s">
        <v>85</v>
      </c>
      <c r="E1131" s="96"/>
      <c r="F1131" s="180" t="s">
        <v>1575</v>
      </c>
      <c r="G1131" s="96"/>
      <c r="H1131" s="96"/>
      <c r="I1131" s="26"/>
      <c r="J1131" s="96"/>
      <c r="L1131" s="14"/>
      <c r="M1131" s="58"/>
      <c r="N1131" s="18"/>
      <c r="O1131" s="18"/>
      <c r="P1131" s="18"/>
      <c r="Q1131" s="18"/>
      <c r="R1131" s="18"/>
      <c r="S1131" s="18"/>
      <c r="T1131" s="19"/>
      <c r="AT1131" s="13" t="s">
        <v>85</v>
      </c>
      <c r="AU1131" s="13" t="s">
        <v>29</v>
      </c>
    </row>
    <row r="1132" spans="1:51" s="10" customFormat="1" ht="12">
      <c r="A1132" s="181"/>
      <c r="B1132" s="182"/>
      <c r="C1132" s="181"/>
      <c r="D1132" s="179" t="s">
        <v>87</v>
      </c>
      <c r="E1132" s="181"/>
      <c r="F1132" s="184" t="s">
        <v>1573</v>
      </c>
      <c r="G1132" s="181"/>
      <c r="H1132" s="185">
        <v>525</v>
      </c>
      <c r="I1132" s="61"/>
      <c r="J1132" s="181"/>
      <c r="L1132" s="59"/>
      <c r="M1132" s="62"/>
      <c r="N1132" s="63"/>
      <c r="O1132" s="63"/>
      <c r="P1132" s="63"/>
      <c r="Q1132" s="63"/>
      <c r="R1132" s="63"/>
      <c r="S1132" s="63"/>
      <c r="T1132" s="64"/>
      <c r="AT1132" s="60" t="s">
        <v>87</v>
      </c>
      <c r="AU1132" s="60" t="s">
        <v>29</v>
      </c>
      <c r="AV1132" s="10" t="s">
        <v>29</v>
      </c>
      <c r="AW1132" s="10" t="s">
        <v>1</v>
      </c>
      <c r="AX1132" s="10" t="s">
        <v>28</v>
      </c>
      <c r="AY1132" s="60" t="s">
        <v>76</v>
      </c>
    </row>
    <row r="1133" spans="1:65" s="1" customFormat="1" ht="16.5" customHeight="1">
      <c r="A1133" s="96"/>
      <c r="B1133" s="100"/>
      <c r="C1133" s="196" t="s">
        <v>309</v>
      </c>
      <c r="D1133" s="196" t="s">
        <v>305</v>
      </c>
      <c r="E1133" s="197" t="s">
        <v>1577</v>
      </c>
      <c r="F1133" s="198" t="s">
        <v>1578</v>
      </c>
      <c r="G1133" s="199" t="s">
        <v>160</v>
      </c>
      <c r="H1133" s="200">
        <v>525</v>
      </c>
      <c r="I1133" s="81"/>
      <c r="J1133" s="201">
        <f>ROUND(I1133*H1133,2)</f>
        <v>0</v>
      </c>
      <c r="K1133" s="80" t="s">
        <v>82</v>
      </c>
      <c r="L1133" s="82"/>
      <c r="M1133" s="83" t="s">
        <v>0</v>
      </c>
      <c r="N1133" s="84" t="s">
        <v>15</v>
      </c>
      <c r="O1133" s="18"/>
      <c r="P1133" s="55">
        <f>O1133*H1133</f>
        <v>0</v>
      </c>
      <c r="Q1133" s="55">
        <v>0.001</v>
      </c>
      <c r="R1133" s="55">
        <f>Q1133*H1133</f>
        <v>0.525</v>
      </c>
      <c r="S1133" s="55">
        <v>0</v>
      </c>
      <c r="T1133" s="56">
        <f>S1133*H1133</f>
        <v>0</v>
      </c>
      <c r="AR1133" s="13" t="s">
        <v>289</v>
      </c>
      <c r="AT1133" s="13" t="s">
        <v>305</v>
      </c>
      <c r="AU1133" s="13" t="s">
        <v>29</v>
      </c>
      <c r="AY1133" s="13" t="s">
        <v>76</v>
      </c>
      <c r="BE1133" s="57">
        <f>IF(N1133="základní",J1133,0)</f>
        <v>0</v>
      </c>
      <c r="BF1133" s="57">
        <f>IF(N1133="snížená",J1133,0)</f>
        <v>0</v>
      </c>
      <c r="BG1133" s="57">
        <f>IF(N1133="zákl. přenesená",J1133,0)</f>
        <v>0</v>
      </c>
      <c r="BH1133" s="57">
        <f>IF(N1133="sníž. přenesená",J1133,0)</f>
        <v>0</v>
      </c>
      <c r="BI1133" s="57">
        <f>IF(N1133="nulová",J1133,0)</f>
        <v>0</v>
      </c>
      <c r="BJ1133" s="13" t="s">
        <v>28</v>
      </c>
      <c r="BK1133" s="57">
        <f>ROUND(I1133*H1133,2)</f>
        <v>0</v>
      </c>
      <c r="BL1133" s="13" t="s">
        <v>189</v>
      </c>
      <c r="BM1133" s="13" t="s">
        <v>1579</v>
      </c>
    </row>
    <row r="1134" spans="1:47" s="1" customFormat="1" ht="12">
      <c r="A1134" s="96"/>
      <c r="B1134" s="100"/>
      <c r="C1134" s="96"/>
      <c r="D1134" s="179" t="s">
        <v>85</v>
      </c>
      <c r="E1134" s="96"/>
      <c r="F1134" s="180" t="s">
        <v>1578</v>
      </c>
      <c r="G1134" s="96"/>
      <c r="H1134" s="96"/>
      <c r="I1134" s="26"/>
      <c r="J1134" s="96"/>
      <c r="L1134" s="14"/>
      <c r="M1134" s="58"/>
      <c r="N1134" s="18"/>
      <c r="O1134" s="18"/>
      <c r="P1134" s="18"/>
      <c r="Q1134" s="18"/>
      <c r="R1134" s="18"/>
      <c r="S1134" s="18"/>
      <c r="T1134" s="19"/>
      <c r="AT1134" s="13" t="s">
        <v>85</v>
      </c>
      <c r="AU1134" s="13" t="s">
        <v>29</v>
      </c>
    </row>
    <row r="1135" spans="1:51" s="10" customFormat="1" ht="12">
      <c r="A1135" s="181"/>
      <c r="B1135" s="182"/>
      <c r="C1135" s="181"/>
      <c r="D1135" s="179" t="s">
        <v>87</v>
      </c>
      <c r="E1135" s="181"/>
      <c r="F1135" s="184" t="s">
        <v>1573</v>
      </c>
      <c r="G1135" s="181"/>
      <c r="H1135" s="185">
        <v>525</v>
      </c>
      <c r="I1135" s="61"/>
      <c r="J1135" s="181"/>
      <c r="L1135" s="59"/>
      <c r="M1135" s="62"/>
      <c r="N1135" s="63"/>
      <c r="O1135" s="63"/>
      <c r="P1135" s="63"/>
      <c r="Q1135" s="63"/>
      <c r="R1135" s="63"/>
      <c r="S1135" s="63"/>
      <c r="T1135" s="64"/>
      <c r="AT1135" s="60" t="s">
        <v>87</v>
      </c>
      <c r="AU1135" s="60" t="s">
        <v>29</v>
      </c>
      <c r="AV1135" s="10" t="s">
        <v>29</v>
      </c>
      <c r="AW1135" s="10" t="s">
        <v>1</v>
      </c>
      <c r="AX1135" s="10" t="s">
        <v>28</v>
      </c>
      <c r="AY1135" s="60" t="s">
        <v>76</v>
      </c>
    </row>
    <row r="1136" spans="1:63" s="9" customFormat="1" ht="22.9" customHeight="1">
      <c r="A1136" s="166"/>
      <c r="B1136" s="167"/>
      <c r="C1136" s="166"/>
      <c r="D1136" s="168" t="s">
        <v>23</v>
      </c>
      <c r="E1136" s="171" t="s">
        <v>115</v>
      </c>
      <c r="F1136" s="171" t="s">
        <v>556</v>
      </c>
      <c r="G1136" s="166"/>
      <c r="H1136" s="166"/>
      <c r="I1136" s="44"/>
      <c r="J1136" s="172">
        <f>BK1136</f>
        <v>0</v>
      </c>
      <c r="L1136" s="42"/>
      <c r="M1136" s="45"/>
      <c r="N1136" s="46"/>
      <c r="O1136" s="46"/>
      <c r="P1136" s="47">
        <f>SUM(P1137:P1160)</f>
        <v>0</v>
      </c>
      <c r="Q1136" s="46"/>
      <c r="R1136" s="47">
        <f>SUM(R1137:R1160)</f>
        <v>35.44488199999999</v>
      </c>
      <c r="S1136" s="46"/>
      <c r="T1136" s="48">
        <f>SUM(T1137:T1160)</f>
        <v>0</v>
      </c>
      <c r="AR1136" s="43" t="s">
        <v>28</v>
      </c>
      <c r="AT1136" s="49" t="s">
        <v>23</v>
      </c>
      <c r="AU1136" s="49" t="s">
        <v>28</v>
      </c>
      <c r="AY1136" s="43" t="s">
        <v>76</v>
      </c>
      <c r="BK1136" s="50">
        <f>SUM(BK1137:BK1160)</f>
        <v>0</v>
      </c>
    </row>
    <row r="1137" spans="1:65" s="1" customFormat="1" ht="16.5" customHeight="1">
      <c r="A1137" s="96"/>
      <c r="B1137" s="100"/>
      <c r="C1137" s="173" t="s">
        <v>528</v>
      </c>
      <c r="D1137" s="173" t="s">
        <v>78</v>
      </c>
      <c r="E1137" s="174" t="s">
        <v>1580</v>
      </c>
      <c r="F1137" s="175" t="s">
        <v>1581</v>
      </c>
      <c r="G1137" s="176" t="s">
        <v>81</v>
      </c>
      <c r="H1137" s="177">
        <v>65.04</v>
      </c>
      <c r="I1137" s="52"/>
      <c r="J1137" s="178">
        <f>ROUND(I1137*H1137,2)</f>
        <v>0</v>
      </c>
      <c r="K1137" s="51" t="s">
        <v>82</v>
      </c>
      <c r="L1137" s="14"/>
      <c r="M1137" s="53" t="s">
        <v>0</v>
      </c>
      <c r="N1137" s="54" t="s">
        <v>15</v>
      </c>
      <c r="O1137" s="18"/>
      <c r="P1137" s="55">
        <f>O1137*H1137</f>
        <v>0</v>
      </c>
      <c r="Q1137" s="55">
        <v>0</v>
      </c>
      <c r="R1137" s="55">
        <f>Q1137*H1137</f>
        <v>0</v>
      </c>
      <c r="S1137" s="55">
        <v>0</v>
      </c>
      <c r="T1137" s="56">
        <f>S1137*H1137</f>
        <v>0</v>
      </c>
      <c r="AR1137" s="13" t="s">
        <v>83</v>
      </c>
      <c r="AT1137" s="13" t="s">
        <v>78</v>
      </c>
      <c r="AU1137" s="13" t="s">
        <v>29</v>
      </c>
      <c r="AY1137" s="13" t="s">
        <v>76</v>
      </c>
      <c r="BE1137" s="57">
        <f>IF(N1137="základní",J1137,0)</f>
        <v>0</v>
      </c>
      <c r="BF1137" s="57">
        <f>IF(N1137="snížená",J1137,0)</f>
        <v>0</v>
      </c>
      <c r="BG1137" s="57">
        <f>IF(N1137="zákl. přenesená",J1137,0)</f>
        <v>0</v>
      </c>
      <c r="BH1137" s="57">
        <f>IF(N1137="sníž. přenesená",J1137,0)</f>
        <v>0</v>
      </c>
      <c r="BI1137" s="57">
        <f>IF(N1137="nulová",J1137,0)</f>
        <v>0</v>
      </c>
      <c r="BJ1137" s="13" t="s">
        <v>28</v>
      </c>
      <c r="BK1137" s="57">
        <f>ROUND(I1137*H1137,2)</f>
        <v>0</v>
      </c>
      <c r="BL1137" s="13" t="s">
        <v>83</v>
      </c>
      <c r="BM1137" s="13" t="s">
        <v>1582</v>
      </c>
    </row>
    <row r="1138" spans="1:47" s="1" customFormat="1" ht="12">
      <c r="A1138" s="96"/>
      <c r="B1138" s="100"/>
      <c r="C1138" s="96"/>
      <c r="D1138" s="179" t="s">
        <v>85</v>
      </c>
      <c r="E1138" s="96"/>
      <c r="F1138" s="180" t="s">
        <v>1583</v>
      </c>
      <c r="G1138" s="96"/>
      <c r="H1138" s="96"/>
      <c r="I1138" s="26"/>
      <c r="J1138" s="96"/>
      <c r="L1138" s="14"/>
      <c r="M1138" s="58"/>
      <c r="N1138" s="18"/>
      <c r="O1138" s="18"/>
      <c r="P1138" s="18"/>
      <c r="Q1138" s="18"/>
      <c r="R1138" s="18"/>
      <c r="S1138" s="18"/>
      <c r="T1138" s="19"/>
      <c r="AT1138" s="13" t="s">
        <v>85</v>
      </c>
      <c r="AU1138" s="13" t="s">
        <v>29</v>
      </c>
    </row>
    <row r="1139" spans="1:51" s="10" customFormat="1" ht="12">
      <c r="A1139" s="181"/>
      <c r="B1139" s="182"/>
      <c r="C1139" s="181"/>
      <c r="D1139" s="179" t="s">
        <v>87</v>
      </c>
      <c r="E1139" s="183" t="s">
        <v>0</v>
      </c>
      <c r="F1139" s="184" t="s">
        <v>1584</v>
      </c>
      <c r="G1139" s="181"/>
      <c r="H1139" s="185">
        <v>24</v>
      </c>
      <c r="I1139" s="61"/>
      <c r="J1139" s="181"/>
      <c r="L1139" s="59"/>
      <c r="M1139" s="62"/>
      <c r="N1139" s="63"/>
      <c r="O1139" s="63"/>
      <c r="P1139" s="63"/>
      <c r="Q1139" s="63"/>
      <c r="R1139" s="63"/>
      <c r="S1139" s="63"/>
      <c r="T1139" s="64"/>
      <c r="AT1139" s="60" t="s">
        <v>87</v>
      </c>
      <c r="AU1139" s="60" t="s">
        <v>29</v>
      </c>
      <c r="AV1139" s="10" t="s">
        <v>29</v>
      </c>
      <c r="AW1139" s="10" t="s">
        <v>12</v>
      </c>
      <c r="AX1139" s="10" t="s">
        <v>24</v>
      </c>
      <c r="AY1139" s="60" t="s">
        <v>76</v>
      </c>
    </row>
    <row r="1140" spans="1:51" s="10" customFormat="1" ht="12">
      <c r="A1140" s="181"/>
      <c r="B1140" s="182"/>
      <c r="C1140" s="181"/>
      <c r="D1140" s="179" t="s">
        <v>87</v>
      </c>
      <c r="E1140" s="183" t="s">
        <v>0</v>
      </c>
      <c r="F1140" s="184" t="s">
        <v>1585</v>
      </c>
      <c r="G1140" s="181"/>
      <c r="H1140" s="185">
        <v>41.04</v>
      </c>
      <c r="I1140" s="61"/>
      <c r="J1140" s="181"/>
      <c r="L1140" s="59"/>
      <c r="M1140" s="62"/>
      <c r="N1140" s="63"/>
      <c r="O1140" s="63"/>
      <c r="P1140" s="63"/>
      <c r="Q1140" s="63"/>
      <c r="R1140" s="63"/>
      <c r="S1140" s="63"/>
      <c r="T1140" s="64"/>
      <c r="AT1140" s="60" t="s">
        <v>87</v>
      </c>
      <c r="AU1140" s="60" t="s">
        <v>29</v>
      </c>
      <c r="AV1140" s="10" t="s">
        <v>29</v>
      </c>
      <c r="AW1140" s="10" t="s">
        <v>12</v>
      </c>
      <c r="AX1140" s="10" t="s">
        <v>24</v>
      </c>
      <c r="AY1140" s="60" t="s">
        <v>76</v>
      </c>
    </row>
    <row r="1141" spans="1:51" s="11" customFormat="1" ht="12">
      <c r="A1141" s="186"/>
      <c r="B1141" s="187"/>
      <c r="C1141" s="186"/>
      <c r="D1141" s="179" t="s">
        <v>87</v>
      </c>
      <c r="E1141" s="188" t="s">
        <v>0</v>
      </c>
      <c r="F1141" s="189" t="s">
        <v>99</v>
      </c>
      <c r="G1141" s="186"/>
      <c r="H1141" s="190">
        <v>65.04</v>
      </c>
      <c r="I1141" s="67"/>
      <c r="J1141" s="186"/>
      <c r="L1141" s="65"/>
      <c r="M1141" s="68"/>
      <c r="N1141" s="69"/>
      <c r="O1141" s="69"/>
      <c r="P1141" s="69"/>
      <c r="Q1141" s="69"/>
      <c r="R1141" s="69"/>
      <c r="S1141" s="69"/>
      <c r="T1141" s="70"/>
      <c r="AT1141" s="66" t="s">
        <v>87</v>
      </c>
      <c r="AU1141" s="66" t="s">
        <v>29</v>
      </c>
      <c r="AV1141" s="11" t="s">
        <v>83</v>
      </c>
      <c r="AW1141" s="11" t="s">
        <v>12</v>
      </c>
      <c r="AX1141" s="11" t="s">
        <v>28</v>
      </c>
      <c r="AY1141" s="66" t="s">
        <v>76</v>
      </c>
    </row>
    <row r="1142" spans="1:65" s="1" customFormat="1" ht="16.5" customHeight="1">
      <c r="A1142" s="96"/>
      <c r="B1142" s="100"/>
      <c r="C1142" s="173" t="s">
        <v>533</v>
      </c>
      <c r="D1142" s="173" t="s">
        <v>78</v>
      </c>
      <c r="E1142" s="174" t="s">
        <v>1586</v>
      </c>
      <c r="F1142" s="175" t="s">
        <v>1587</v>
      </c>
      <c r="G1142" s="176" t="s">
        <v>81</v>
      </c>
      <c r="H1142" s="177">
        <v>64.698</v>
      </c>
      <c r="I1142" s="52"/>
      <c r="J1142" s="178">
        <f>ROUND(I1142*H1142,2)</f>
        <v>0</v>
      </c>
      <c r="K1142" s="51" t="s">
        <v>82</v>
      </c>
      <c r="L1142" s="14"/>
      <c r="M1142" s="53" t="s">
        <v>0</v>
      </c>
      <c r="N1142" s="54" t="s">
        <v>15</v>
      </c>
      <c r="O1142" s="18"/>
      <c r="P1142" s="55">
        <f>O1142*H1142</f>
        <v>0</v>
      </c>
      <c r="Q1142" s="55">
        <v>0.108</v>
      </c>
      <c r="R1142" s="55">
        <f>Q1142*H1142</f>
        <v>6.987384</v>
      </c>
      <c r="S1142" s="55">
        <v>0</v>
      </c>
      <c r="T1142" s="56">
        <f>S1142*H1142</f>
        <v>0</v>
      </c>
      <c r="AR1142" s="13" t="s">
        <v>83</v>
      </c>
      <c r="AT1142" s="13" t="s">
        <v>78</v>
      </c>
      <c r="AU1142" s="13" t="s">
        <v>29</v>
      </c>
      <c r="AY1142" s="13" t="s">
        <v>76</v>
      </c>
      <c r="BE1142" s="57">
        <f>IF(N1142="základní",J1142,0)</f>
        <v>0</v>
      </c>
      <c r="BF1142" s="57">
        <f>IF(N1142="snížená",J1142,0)</f>
        <v>0</v>
      </c>
      <c r="BG1142" s="57">
        <f>IF(N1142="zákl. přenesená",J1142,0)</f>
        <v>0</v>
      </c>
      <c r="BH1142" s="57">
        <f>IF(N1142="sníž. přenesená",J1142,0)</f>
        <v>0</v>
      </c>
      <c r="BI1142" s="57">
        <f>IF(N1142="nulová",J1142,0)</f>
        <v>0</v>
      </c>
      <c r="BJ1142" s="13" t="s">
        <v>28</v>
      </c>
      <c r="BK1142" s="57">
        <f>ROUND(I1142*H1142,2)</f>
        <v>0</v>
      </c>
      <c r="BL1142" s="13" t="s">
        <v>83</v>
      </c>
      <c r="BM1142" s="13" t="s">
        <v>1588</v>
      </c>
    </row>
    <row r="1143" spans="1:47" s="1" customFormat="1" ht="12">
      <c r="A1143" s="96"/>
      <c r="B1143" s="100"/>
      <c r="C1143" s="96"/>
      <c r="D1143" s="179" t="s">
        <v>85</v>
      </c>
      <c r="E1143" s="96"/>
      <c r="F1143" s="180" t="s">
        <v>1589</v>
      </c>
      <c r="G1143" s="96"/>
      <c r="H1143" s="96"/>
      <c r="I1143" s="26"/>
      <c r="J1143" s="96"/>
      <c r="L1143" s="14"/>
      <c r="M1143" s="58"/>
      <c r="N1143" s="18"/>
      <c r="O1143" s="18"/>
      <c r="P1143" s="18"/>
      <c r="Q1143" s="18"/>
      <c r="R1143" s="18"/>
      <c r="S1143" s="18"/>
      <c r="T1143" s="19"/>
      <c r="AT1143" s="13" t="s">
        <v>85</v>
      </c>
      <c r="AU1143" s="13" t="s">
        <v>29</v>
      </c>
    </row>
    <row r="1144" spans="1:51" s="10" customFormat="1" ht="12">
      <c r="A1144" s="181"/>
      <c r="B1144" s="182"/>
      <c r="C1144" s="181"/>
      <c r="D1144" s="179" t="s">
        <v>87</v>
      </c>
      <c r="E1144" s="183" t="s">
        <v>0</v>
      </c>
      <c r="F1144" s="184" t="s">
        <v>1590</v>
      </c>
      <c r="G1144" s="181"/>
      <c r="H1144" s="185">
        <v>24</v>
      </c>
      <c r="I1144" s="61"/>
      <c r="J1144" s="181"/>
      <c r="L1144" s="59"/>
      <c r="M1144" s="62"/>
      <c r="N1144" s="63"/>
      <c r="O1144" s="63"/>
      <c r="P1144" s="63"/>
      <c r="Q1144" s="63"/>
      <c r="R1144" s="63"/>
      <c r="S1144" s="63"/>
      <c r="T1144" s="64"/>
      <c r="AT1144" s="60" t="s">
        <v>87</v>
      </c>
      <c r="AU1144" s="60" t="s">
        <v>29</v>
      </c>
      <c r="AV1144" s="10" t="s">
        <v>29</v>
      </c>
      <c r="AW1144" s="10" t="s">
        <v>12</v>
      </c>
      <c r="AX1144" s="10" t="s">
        <v>24</v>
      </c>
      <c r="AY1144" s="60" t="s">
        <v>76</v>
      </c>
    </row>
    <row r="1145" spans="1:51" s="10" customFormat="1" ht="12">
      <c r="A1145" s="181"/>
      <c r="B1145" s="182"/>
      <c r="C1145" s="181"/>
      <c r="D1145" s="179" t="s">
        <v>87</v>
      </c>
      <c r="E1145" s="183" t="s">
        <v>0</v>
      </c>
      <c r="F1145" s="184" t="s">
        <v>1591</v>
      </c>
      <c r="G1145" s="181"/>
      <c r="H1145" s="185">
        <v>40.698</v>
      </c>
      <c r="I1145" s="61"/>
      <c r="J1145" s="181"/>
      <c r="L1145" s="59"/>
      <c r="M1145" s="62"/>
      <c r="N1145" s="63"/>
      <c r="O1145" s="63"/>
      <c r="P1145" s="63"/>
      <c r="Q1145" s="63"/>
      <c r="R1145" s="63"/>
      <c r="S1145" s="63"/>
      <c r="T1145" s="64"/>
      <c r="AT1145" s="60" t="s">
        <v>87</v>
      </c>
      <c r="AU1145" s="60" t="s">
        <v>29</v>
      </c>
      <c r="AV1145" s="10" t="s">
        <v>29</v>
      </c>
      <c r="AW1145" s="10" t="s">
        <v>12</v>
      </c>
      <c r="AX1145" s="10" t="s">
        <v>24</v>
      </c>
      <c r="AY1145" s="60" t="s">
        <v>76</v>
      </c>
    </row>
    <row r="1146" spans="1:51" s="11" customFormat="1" ht="12">
      <c r="A1146" s="186"/>
      <c r="B1146" s="187"/>
      <c r="C1146" s="186"/>
      <c r="D1146" s="179" t="s">
        <v>87</v>
      </c>
      <c r="E1146" s="188" t="s">
        <v>0</v>
      </c>
      <c r="F1146" s="189" t="s">
        <v>99</v>
      </c>
      <c r="G1146" s="186"/>
      <c r="H1146" s="190">
        <v>64.698</v>
      </c>
      <c r="I1146" s="67"/>
      <c r="J1146" s="186"/>
      <c r="L1146" s="65"/>
      <c r="M1146" s="68"/>
      <c r="N1146" s="69"/>
      <c r="O1146" s="69"/>
      <c r="P1146" s="69"/>
      <c r="Q1146" s="69"/>
      <c r="R1146" s="69"/>
      <c r="S1146" s="69"/>
      <c r="T1146" s="70"/>
      <c r="AT1146" s="66" t="s">
        <v>87</v>
      </c>
      <c r="AU1146" s="66" t="s">
        <v>29</v>
      </c>
      <c r="AV1146" s="11" t="s">
        <v>83</v>
      </c>
      <c r="AW1146" s="11" t="s">
        <v>12</v>
      </c>
      <c r="AX1146" s="11" t="s">
        <v>28</v>
      </c>
      <c r="AY1146" s="66" t="s">
        <v>76</v>
      </c>
    </row>
    <row r="1147" spans="1:65" s="1" customFormat="1" ht="16.5" customHeight="1">
      <c r="A1147" s="96"/>
      <c r="B1147" s="100"/>
      <c r="C1147" s="196" t="s">
        <v>539</v>
      </c>
      <c r="D1147" s="196" t="s">
        <v>305</v>
      </c>
      <c r="E1147" s="197" t="s">
        <v>1592</v>
      </c>
      <c r="F1147" s="198" t="s">
        <v>1593</v>
      </c>
      <c r="G1147" s="199" t="s">
        <v>279</v>
      </c>
      <c r="H1147" s="200">
        <v>8</v>
      </c>
      <c r="I1147" s="81"/>
      <c r="J1147" s="201">
        <f>ROUND(I1147*H1147,2)</f>
        <v>0</v>
      </c>
      <c r="K1147" s="80" t="s">
        <v>82</v>
      </c>
      <c r="L1147" s="82"/>
      <c r="M1147" s="83" t="s">
        <v>0</v>
      </c>
      <c r="N1147" s="84" t="s">
        <v>15</v>
      </c>
      <c r="O1147" s="18"/>
      <c r="P1147" s="55">
        <f>O1147*H1147</f>
        <v>0</v>
      </c>
      <c r="Q1147" s="55">
        <v>1.119</v>
      </c>
      <c r="R1147" s="55">
        <f>Q1147*H1147</f>
        <v>8.952</v>
      </c>
      <c r="S1147" s="55">
        <v>0</v>
      </c>
      <c r="T1147" s="56">
        <f>S1147*H1147</f>
        <v>0</v>
      </c>
      <c r="AR1147" s="13" t="s">
        <v>138</v>
      </c>
      <c r="AT1147" s="13" t="s">
        <v>305</v>
      </c>
      <c r="AU1147" s="13" t="s">
        <v>29</v>
      </c>
      <c r="AY1147" s="13" t="s">
        <v>76</v>
      </c>
      <c r="BE1147" s="57">
        <f>IF(N1147="základní",J1147,0)</f>
        <v>0</v>
      </c>
      <c r="BF1147" s="57">
        <f>IF(N1147="snížená",J1147,0)</f>
        <v>0</v>
      </c>
      <c r="BG1147" s="57">
        <f>IF(N1147="zákl. přenesená",J1147,0)</f>
        <v>0</v>
      </c>
      <c r="BH1147" s="57">
        <f>IF(N1147="sníž. přenesená",J1147,0)</f>
        <v>0</v>
      </c>
      <c r="BI1147" s="57">
        <f>IF(N1147="nulová",J1147,0)</f>
        <v>0</v>
      </c>
      <c r="BJ1147" s="13" t="s">
        <v>28</v>
      </c>
      <c r="BK1147" s="57">
        <f>ROUND(I1147*H1147,2)</f>
        <v>0</v>
      </c>
      <c r="BL1147" s="13" t="s">
        <v>83</v>
      </c>
      <c r="BM1147" s="13" t="s">
        <v>1594</v>
      </c>
    </row>
    <row r="1148" spans="1:47" s="1" customFormat="1" ht="12">
      <c r="A1148" s="96"/>
      <c r="B1148" s="100"/>
      <c r="C1148" s="96"/>
      <c r="D1148" s="179" t="s">
        <v>85</v>
      </c>
      <c r="E1148" s="96"/>
      <c r="F1148" s="180" t="s">
        <v>1595</v>
      </c>
      <c r="G1148" s="96"/>
      <c r="H1148" s="96"/>
      <c r="I1148" s="26"/>
      <c r="J1148" s="96"/>
      <c r="L1148" s="14"/>
      <c r="M1148" s="58"/>
      <c r="N1148" s="18"/>
      <c r="O1148" s="18"/>
      <c r="P1148" s="18"/>
      <c r="Q1148" s="18"/>
      <c r="R1148" s="18"/>
      <c r="S1148" s="18"/>
      <c r="T1148" s="19"/>
      <c r="AT1148" s="13" t="s">
        <v>85</v>
      </c>
      <c r="AU1148" s="13" t="s">
        <v>29</v>
      </c>
    </row>
    <row r="1149" spans="1:65" s="1" customFormat="1" ht="16.5" customHeight="1">
      <c r="A1149" s="96"/>
      <c r="B1149" s="100"/>
      <c r="C1149" s="196" t="s">
        <v>545</v>
      </c>
      <c r="D1149" s="196" t="s">
        <v>305</v>
      </c>
      <c r="E1149" s="197" t="s">
        <v>1596</v>
      </c>
      <c r="F1149" s="198" t="s">
        <v>1597</v>
      </c>
      <c r="G1149" s="199" t="s">
        <v>279</v>
      </c>
      <c r="H1149" s="200">
        <v>6</v>
      </c>
      <c r="I1149" s="81"/>
      <c r="J1149" s="201">
        <f>ROUND(I1149*H1149,2)</f>
        <v>0</v>
      </c>
      <c r="K1149" s="80" t="s">
        <v>82</v>
      </c>
      <c r="L1149" s="82"/>
      <c r="M1149" s="83" t="s">
        <v>0</v>
      </c>
      <c r="N1149" s="84" t="s">
        <v>15</v>
      </c>
      <c r="O1149" s="18"/>
      <c r="P1149" s="55">
        <f>O1149*H1149</f>
        <v>0</v>
      </c>
      <c r="Q1149" s="55">
        <v>0.413</v>
      </c>
      <c r="R1149" s="55">
        <f>Q1149*H1149</f>
        <v>2.4779999999999998</v>
      </c>
      <c r="S1149" s="55">
        <v>0</v>
      </c>
      <c r="T1149" s="56">
        <f>S1149*H1149</f>
        <v>0</v>
      </c>
      <c r="AR1149" s="13" t="s">
        <v>138</v>
      </c>
      <c r="AT1149" s="13" t="s">
        <v>305</v>
      </c>
      <c r="AU1149" s="13" t="s">
        <v>29</v>
      </c>
      <c r="AY1149" s="13" t="s">
        <v>76</v>
      </c>
      <c r="BE1149" s="57">
        <f>IF(N1149="základní",J1149,0)</f>
        <v>0</v>
      </c>
      <c r="BF1149" s="57">
        <f>IF(N1149="snížená",J1149,0)</f>
        <v>0</v>
      </c>
      <c r="BG1149" s="57">
        <f>IF(N1149="zákl. přenesená",J1149,0)</f>
        <v>0</v>
      </c>
      <c r="BH1149" s="57">
        <f>IF(N1149="sníž. přenesená",J1149,0)</f>
        <v>0</v>
      </c>
      <c r="BI1149" s="57">
        <f>IF(N1149="nulová",J1149,0)</f>
        <v>0</v>
      </c>
      <c r="BJ1149" s="13" t="s">
        <v>28</v>
      </c>
      <c r="BK1149" s="57">
        <f>ROUND(I1149*H1149,2)</f>
        <v>0</v>
      </c>
      <c r="BL1149" s="13" t="s">
        <v>83</v>
      </c>
      <c r="BM1149" s="13" t="s">
        <v>1598</v>
      </c>
    </row>
    <row r="1150" spans="1:47" s="1" customFormat="1" ht="12">
      <c r="A1150" s="96"/>
      <c r="B1150" s="100"/>
      <c r="C1150" s="96"/>
      <c r="D1150" s="179" t="s">
        <v>85</v>
      </c>
      <c r="E1150" s="96"/>
      <c r="F1150" s="180" t="s">
        <v>1599</v>
      </c>
      <c r="G1150" s="96"/>
      <c r="H1150" s="96"/>
      <c r="I1150" s="26"/>
      <c r="J1150" s="96"/>
      <c r="L1150" s="14"/>
      <c r="M1150" s="58"/>
      <c r="N1150" s="18"/>
      <c r="O1150" s="18"/>
      <c r="P1150" s="18"/>
      <c r="Q1150" s="18"/>
      <c r="R1150" s="18"/>
      <c r="S1150" s="18"/>
      <c r="T1150" s="19"/>
      <c r="AT1150" s="13" t="s">
        <v>85</v>
      </c>
      <c r="AU1150" s="13" t="s">
        <v>29</v>
      </c>
    </row>
    <row r="1151" spans="1:65" s="1" customFormat="1" ht="16.5" customHeight="1">
      <c r="A1151" s="96"/>
      <c r="B1151" s="100"/>
      <c r="C1151" s="173" t="s">
        <v>551</v>
      </c>
      <c r="D1151" s="173" t="s">
        <v>78</v>
      </c>
      <c r="E1151" s="174" t="s">
        <v>562</v>
      </c>
      <c r="F1151" s="175" t="s">
        <v>563</v>
      </c>
      <c r="G1151" s="176" t="s">
        <v>81</v>
      </c>
      <c r="H1151" s="177">
        <v>19.7</v>
      </c>
      <c r="I1151" s="52"/>
      <c r="J1151" s="178">
        <f>ROUND(I1151*H1151,2)</f>
        <v>0</v>
      </c>
      <c r="K1151" s="51" t="s">
        <v>82</v>
      </c>
      <c r="L1151" s="14"/>
      <c r="M1151" s="53" t="s">
        <v>0</v>
      </c>
      <c r="N1151" s="54" t="s">
        <v>15</v>
      </c>
      <c r="O1151" s="18"/>
      <c r="P1151" s="55">
        <f>O1151*H1151</f>
        <v>0</v>
      </c>
      <c r="Q1151" s="55">
        <v>0.38625</v>
      </c>
      <c r="R1151" s="55">
        <f>Q1151*H1151</f>
        <v>7.609125</v>
      </c>
      <c r="S1151" s="55">
        <v>0</v>
      </c>
      <c r="T1151" s="56">
        <f>S1151*H1151</f>
        <v>0</v>
      </c>
      <c r="AR1151" s="13" t="s">
        <v>83</v>
      </c>
      <c r="AT1151" s="13" t="s">
        <v>78</v>
      </c>
      <c r="AU1151" s="13" t="s">
        <v>29</v>
      </c>
      <c r="AY1151" s="13" t="s">
        <v>76</v>
      </c>
      <c r="BE1151" s="57">
        <f>IF(N1151="základní",J1151,0)</f>
        <v>0</v>
      </c>
      <c r="BF1151" s="57">
        <f>IF(N1151="snížená",J1151,0)</f>
        <v>0</v>
      </c>
      <c r="BG1151" s="57">
        <f>IF(N1151="zákl. přenesená",J1151,0)</f>
        <v>0</v>
      </c>
      <c r="BH1151" s="57">
        <f>IF(N1151="sníž. přenesená",J1151,0)</f>
        <v>0</v>
      </c>
      <c r="BI1151" s="57">
        <f>IF(N1151="nulová",J1151,0)</f>
        <v>0</v>
      </c>
      <c r="BJ1151" s="13" t="s">
        <v>28</v>
      </c>
      <c r="BK1151" s="57">
        <f>ROUND(I1151*H1151,2)</f>
        <v>0</v>
      </c>
      <c r="BL1151" s="13" t="s">
        <v>83</v>
      </c>
      <c r="BM1151" s="13" t="s">
        <v>1600</v>
      </c>
    </row>
    <row r="1152" spans="1:47" s="1" customFormat="1" ht="12">
      <c r="A1152" s="96"/>
      <c r="B1152" s="100"/>
      <c r="C1152" s="96"/>
      <c r="D1152" s="179" t="s">
        <v>85</v>
      </c>
      <c r="E1152" s="96"/>
      <c r="F1152" s="180" t="s">
        <v>565</v>
      </c>
      <c r="G1152" s="96"/>
      <c r="H1152" s="96"/>
      <c r="I1152" s="26"/>
      <c r="J1152" s="96"/>
      <c r="L1152" s="14"/>
      <c r="M1152" s="58"/>
      <c r="N1152" s="18"/>
      <c r="O1152" s="18"/>
      <c r="P1152" s="18"/>
      <c r="Q1152" s="18"/>
      <c r="R1152" s="18"/>
      <c r="S1152" s="18"/>
      <c r="T1152" s="19"/>
      <c r="AT1152" s="13" t="s">
        <v>85</v>
      </c>
      <c r="AU1152" s="13" t="s">
        <v>29</v>
      </c>
    </row>
    <row r="1153" spans="1:51" s="10" customFormat="1" ht="12">
      <c r="A1153" s="181"/>
      <c r="B1153" s="182"/>
      <c r="C1153" s="181"/>
      <c r="D1153" s="179" t="s">
        <v>87</v>
      </c>
      <c r="E1153" s="183" t="s">
        <v>0</v>
      </c>
      <c r="F1153" s="184" t="s">
        <v>1601</v>
      </c>
      <c r="G1153" s="181"/>
      <c r="H1153" s="185">
        <v>19.7</v>
      </c>
      <c r="I1153" s="61"/>
      <c r="J1153" s="181"/>
      <c r="L1153" s="59"/>
      <c r="M1153" s="62"/>
      <c r="N1153" s="63"/>
      <c r="O1153" s="63"/>
      <c r="P1153" s="63"/>
      <c r="Q1153" s="63"/>
      <c r="R1153" s="63"/>
      <c r="S1153" s="63"/>
      <c r="T1153" s="64"/>
      <c r="AT1153" s="60" t="s">
        <v>87</v>
      </c>
      <c r="AU1153" s="60" t="s">
        <v>29</v>
      </c>
      <c r="AV1153" s="10" t="s">
        <v>29</v>
      </c>
      <c r="AW1153" s="10" t="s">
        <v>12</v>
      </c>
      <c r="AX1153" s="10" t="s">
        <v>28</v>
      </c>
      <c r="AY1153" s="60" t="s">
        <v>76</v>
      </c>
    </row>
    <row r="1154" spans="1:65" s="1" customFormat="1" ht="16.5" customHeight="1">
      <c r="A1154" s="96"/>
      <c r="B1154" s="100"/>
      <c r="C1154" s="173" t="s">
        <v>557</v>
      </c>
      <c r="D1154" s="173" t="s">
        <v>78</v>
      </c>
      <c r="E1154" s="174" t="s">
        <v>568</v>
      </c>
      <c r="F1154" s="175" t="s">
        <v>569</v>
      </c>
      <c r="G1154" s="176" t="s">
        <v>81</v>
      </c>
      <c r="H1154" s="177">
        <v>19.7</v>
      </c>
      <c r="I1154" s="52"/>
      <c r="J1154" s="178">
        <f>ROUND(I1154*H1154,2)</f>
        <v>0</v>
      </c>
      <c r="K1154" s="51" t="s">
        <v>82</v>
      </c>
      <c r="L1154" s="14"/>
      <c r="M1154" s="53" t="s">
        <v>0</v>
      </c>
      <c r="N1154" s="54" t="s">
        <v>15</v>
      </c>
      <c r="O1154" s="18"/>
      <c r="P1154" s="55">
        <f>O1154*H1154</f>
        <v>0</v>
      </c>
      <c r="Q1154" s="55">
        <v>0.18907</v>
      </c>
      <c r="R1154" s="55">
        <f>Q1154*H1154</f>
        <v>3.7246789999999996</v>
      </c>
      <c r="S1154" s="55">
        <v>0</v>
      </c>
      <c r="T1154" s="56">
        <f>S1154*H1154</f>
        <v>0</v>
      </c>
      <c r="AR1154" s="13" t="s">
        <v>83</v>
      </c>
      <c r="AT1154" s="13" t="s">
        <v>78</v>
      </c>
      <c r="AU1154" s="13" t="s">
        <v>29</v>
      </c>
      <c r="AY1154" s="13" t="s">
        <v>76</v>
      </c>
      <c r="BE1154" s="57">
        <f>IF(N1154="základní",J1154,0)</f>
        <v>0</v>
      </c>
      <c r="BF1154" s="57">
        <f>IF(N1154="snížená",J1154,0)</f>
        <v>0</v>
      </c>
      <c r="BG1154" s="57">
        <f>IF(N1154="zákl. přenesená",J1154,0)</f>
        <v>0</v>
      </c>
      <c r="BH1154" s="57">
        <f>IF(N1154="sníž. přenesená",J1154,0)</f>
        <v>0</v>
      </c>
      <c r="BI1154" s="57">
        <f>IF(N1154="nulová",J1154,0)</f>
        <v>0</v>
      </c>
      <c r="BJ1154" s="13" t="s">
        <v>28</v>
      </c>
      <c r="BK1154" s="57">
        <f>ROUND(I1154*H1154,2)</f>
        <v>0</v>
      </c>
      <c r="BL1154" s="13" t="s">
        <v>83</v>
      </c>
      <c r="BM1154" s="13" t="s">
        <v>1602</v>
      </c>
    </row>
    <row r="1155" spans="1:47" s="1" customFormat="1" ht="12">
      <c r="A1155" s="96"/>
      <c r="B1155" s="100"/>
      <c r="C1155" s="96"/>
      <c r="D1155" s="179" t="s">
        <v>85</v>
      </c>
      <c r="E1155" s="96"/>
      <c r="F1155" s="180" t="s">
        <v>1603</v>
      </c>
      <c r="G1155" s="96"/>
      <c r="H1155" s="96"/>
      <c r="I1155" s="26"/>
      <c r="J1155" s="96"/>
      <c r="L1155" s="14"/>
      <c r="M1155" s="58"/>
      <c r="N1155" s="18"/>
      <c r="O1155" s="18"/>
      <c r="P1155" s="18"/>
      <c r="Q1155" s="18"/>
      <c r="R1155" s="18"/>
      <c r="S1155" s="18"/>
      <c r="T1155" s="19"/>
      <c r="AT1155" s="13" t="s">
        <v>85</v>
      </c>
      <c r="AU1155" s="13" t="s">
        <v>29</v>
      </c>
    </row>
    <row r="1156" spans="1:65" s="1" customFormat="1" ht="16.5" customHeight="1">
      <c r="A1156" s="96"/>
      <c r="B1156" s="100"/>
      <c r="C1156" s="173" t="s">
        <v>561</v>
      </c>
      <c r="D1156" s="173" t="s">
        <v>78</v>
      </c>
      <c r="E1156" s="174" t="s">
        <v>573</v>
      </c>
      <c r="F1156" s="175" t="s">
        <v>574</v>
      </c>
      <c r="G1156" s="176" t="s">
        <v>81</v>
      </c>
      <c r="H1156" s="177">
        <v>19.7</v>
      </c>
      <c r="I1156" s="52"/>
      <c r="J1156" s="178">
        <f>ROUND(I1156*H1156,2)</f>
        <v>0</v>
      </c>
      <c r="K1156" s="51" t="s">
        <v>82</v>
      </c>
      <c r="L1156" s="14"/>
      <c r="M1156" s="53" t="s">
        <v>0</v>
      </c>
      <c r="N1156" s="54" t="s">
        <v>15</v>
      </c>
      <c r="O1156" s="18"/>
      <c r="P1156" s="55">
        <f>O1156*H1156</f>
        <v>0</v>
      </c>
      <c r="Q1156" s="55">
        <v>0.10362</v>
      </c>
      <c r="R1156" s="55">
        <f>Q1156*H1156</f>
        <v>2.041314</v>
      </c>
      <c r="S1156" s="55">
        <v>0</v>
      </c>
      <c r="T1156" s="56">
        <f>S1156*H1156</f>
        <v>0</v>
      </c>
      <c r="AR1156" s="13" t="s">
        <v>83</v>
      </c>
      <c r="AT1156" s="13" t="s">
        <v>78</v>
      </c>
      <c r="AU1156" s="13" t="s">
        <v>29</v>
      </c>
      <c r="AY1156" s="13" t="s">
        <v>76</v>
      </c>
      <c r="BE1156" s="57">
        <f>IF(N1156="základní",J1156,0)</f>
        <v>0</v>
      </c>
      <c r="BF1156" s="57">
        <f>IF(N1156="snížená",J1156,0)</f>
        <v>0</v>
      </c>
      <c r="BG1156" s="57">
        <f>IF(N1156="zákl. přenesená",J1156,0)</f>
        <v>0</v>
      </c>
      <c r="BH1156" s="57">
        <f>IF(N1156="sníž. přenesená",J1156,0)</f>
        <v>0</v>
      </c>
      <c r="BI1156" s="57">
        <f>IF(N1156="nulová",J1156,0)</f>
        <v>0</v>
      </c>
      <c r="BJ1156" s="13" t="s">
        <v>28</v>
      </c>
      <c r="BK1156" s="57">
        <f>ROUND(I1156*H1156,2)</f>
        <v>0</v>
      </c>
      <c r="BL1156" s="13" t="s">
        <v>83</v>
      </c>
      <c r="BM1156" s="13" t="s">
        <v>1604</v>
      </c>
    </row>
    <row r="1157" spans="1:47" s="1" customFormat="1" ht="19.5">
      <c r="A1157" s="96"/>
      <c r="B1157" s="100"/>
      <c r="C1157" s="96"/>
      <c r="D1157" s="179" t="s">
        <v>85</v>
      </c>
      <c r="E1157" s="96"/>
      <c r="F1157" s="180" t="s">
        <v>576</v>
      </c>
      <c r="G1157" s="96"/>
      <c r="H1157" s="96"/>
      <c r="I1157" s="26"/>
      <c r="J1157" s="96"/>
      <c r="L1157" s="14"/>
      <c r="M1157" s="58"/>
      <c r="N1157" s="18"/>
      <c r="O1157" s="18"/>
      <c r="P1157" s="18"/>
      <c r="Q1157" s="18"/>
      <c r="R1157" s="18"/>
      <c r="S1157" s="18"/>
      <c r="T1157" s="19"/>
      <c r="AT1157" s="13" t="s">
        <v>85</v>
      </c>
      <c r="AU1157" s="13" t="s">
        <v>29</v>
      </c>
    </row>
    <row r="1158" spans="1:65" s="1" customFormat="1" ht="16.5" customHeight="1">
      <c r="A1158" s="96"/>
      <c r="B1158" s="100"/>
      <c r="C1158" s="196" t="s">
        <v>567</v>
      </c>
      <c r="D1158" s="196" t="s">
        <v>305</v>
      </c>
      <c r="E1158" s="197" t="s">
        <v>578</v>
      </c>
      <c r="F1158" s="198" t="s">
        <v>579</v>
      </c>
      <c r="G1158" s="199" t="s">
        <v>81</v>
      </c>
      <c r="H1158" s="200">
        <v>20.291</v>
      </c>
      <c r="I1158" s="81"/>
      <c r="J1158" s="201">
        <f>ROUND(I1158*H1158,2)</f>
        <v>0</v>
      </c>
      <c r="K1158" s="80" t="s">
        <v>82</v>
      </c>
      <c r="L1158" s="82"/>
      <c r="M1158" s="83" t="s">
        <v>0</v>
      </c>
      <c r="N1158" s="84" t="s">
        <v>15</v>
      </c>
      <c r="O1158" s="18"/>
      <c r="P1158" s="55">
        <f>O1158*H1158</f>
        <v>0</v>
      </c>
      <c r="Q1158" s="55">
        <v>0.18</v>
      </c>
      <c r="R1158" s="55">
        <f>Q1158*H1158</f>
        <v>3.65238</v>
      </c>
      <c r="S1158" s="55">
        <v>0</v>
      </c>
      <c r="T1158" s="56">
        <f>S1158*H1158</f>
        <v>0</v>
      </c>
      <c r="AR1158" s="13" t="s">
        <v>138</v>
      </c>
      <c r="AT1158" s="13" t="s">
        <v>305</v>
      </c>
      <c r="AU1158" s="13" t="s">
        <v>29</v>
      </c>
      <c r="AY1158" s="13" t="s">
        <v>76</v>
      </c>
      <c r="BE1158" s="57">
        <f>IF(N1158="základní",J1158,0)</f>
        <v>0</v>
      </c>
      <c r="BF1158" s="57">
        <f>IF(N1158="snížená",J1158,0)</f>
        <v>0</v>
      </c>
      <c r="BG1158" s="57">
        <f>IF(N1158="zákl. přenesená",J1158,0)</f>
        <v>0</v>
      </c>
      <c r="BH1158" s="57">
        <f>IF(N1158="sníž. přenesená",J1158,0)</f>
        <v>0</v>
      </c>
      <c r="BI1158" s="57">
        <f>IF(N1158="nulová",J1158,0)</f>
        <v>0</v>
      </c>
      <c r="BJ1158" s="13" t="s">
        <v>28</v>
      </c>
      <c r="BK1158" s="57">
        <f>ROUND(I1158*H1158,2)</f>
        <v>0</v>
      </c>
      <c r="BL1158" s="13" t="s">
        <v>83</v>
      </c>
      <c r="BM1158" s="13" t="s">
        <v>1605</v>
      </c>
    </row>
    <row r="1159" spans="1:47" s="1" customFormat="1" ht="12">
      <c r="A1159" s="96"/>
      <c r="B1159" s="100"/>
      <c r="C1159" s="96"/>
      <c r="D1159" s="179" t="s">
        <v>85</v>
      </c>
      <c r="E1159" s="96"/>
      <c r="F1159" s="180" t="s">
        <v>581</v>
      </c>
      <c r="G1159" s="96"/>
      <c r="H1159" s="96"/>
      <c r="I1159" s="26"/>
      <c r="J1159" s="96"/>
      <c r="L1159" s="14"/>
      <c r="M1159" s="58"/>
      <c r="N1159" s="18"/>
      <c r="O1159" s="18"/>
      <c r="P1159" s="18"/>
      <c r="Q1159" s="18"/>
      <c r="R1159" s="18"/>
      <c r="S1159" s="18"/>
      <c r="T1159" s="19"/>
      <c r="AT1159" s="13" t="s">
        <v>85</v>
      </c>
      <c r="AU1159" s="13" t="s">
        <v>29</v>
      </c>
    </row>
    <row r="1160" spans="1:51" s="10" customFormat="1" ht="12">
      <c r="A1160" s="181"/>
      <c r="B1160" s="182"/>
      <c r="C1160" s="181"/>
      <c r="D1160" s="179" t="s">
        <v>87</v>
      </c>
      <c r="E1160" s="181"/>
      <c r="F1160" s="184" t="s">
        <v>1606</v>
      </c>
      <c r="G1160" s="181"/>
      <c r="H1160" s="185">
        <v>20.291</v>
      </c>
      <c r="I1160" s="61"/>
      <c r="J1160" s="181"/>
      <c r="L1160" s="59"/>
      <c r="M1160" s="62"/>
      <c r="N1160" s="63"/>
      <c r="O1160" s="63"/>
      <c r="P1160" s="63"/>
      <c r="Q1160" s="63"/>
      <c r="R1160" s="63"/>
      <c r="S1160" s="63"/>
      <c r="T1160" s="64"/>
      <c r="AT1160" s="60" t="s">
        <v>87</v>
      </c>
      <c r="AU1160" s="60" t="s">
        <v>29</v>
      </c>
      <c r="AV1160" s="10" t="s">
        <v>29</v>
      </c>
      <c r="AW1160" s="10" t="s">
        <v>1</v>
      </c>
      <c r="AX1160" s="10" t="s">
        <v>28</v>
      </c>
      <c r="AY1160" s="60" t="s">
        <v>76</v>
      </c>
    </row>
    <row r="1161" spans="1:63" s="9" customFormat="1" ht="22.9" customHeight="1">
      <c r="A1161" s="166"/>
      <c r="B1161" s="167"/>
      <c r="C1161" s="166"/>
      <c r="D1161" s="168" t="s">
        <v>23</v>
      </c>
      <c r="E1161" s="171" t="s">
        <v>123</v>
      </c>
      <c r="F1161" s="171" t="s">
        <v>124</v>
      </c>
      <c r="G1161" s="166"/>
      <c r="H1161" s="166"/>
      <c r="I1161" s="44"/>
      <c r="J1161" s="172">
        <f>BK1161</f>
        <v>0</v>
      </c>
      <c r="L1161" s="42"/>
      <c r="M1161" s="45"/>
      <c r="N1161" s="46"/>
      <c r="O1161" s="46"/>
      <c r="P1161" s="47">
        <f>SUM(P1162:P1181)</f>
        <v>0</v>
      </c>
      <c r="Q1161" s="46"/>
      <c r="R1161" s="47">
        <f>SUM(R1162:R1181)</f>
        <v>5.36061792</v>
      </c>
      <c r="S1161" s="46"/>
      <c r="T1161" s="48">
        <f>SUM(T1162:T1181)</f>
        <v>4.826999999999999</v>
      </c>
      <c r="AR1161" s="43" t="s">
        <v>28</v>
      </c>
      <c r="AT1161" s="49" t="s">
        <v>23</v>
      </c>
      <c r="AU1161" s="49" t="s">
        <v>28</v>
      </c>
      <c r="AY1161" s="43" t="s">
        <v>76</v>
      </c>
      <c r="BK1161" s="50">
        <f>SUM(BK1162:BK1181)</f>
        <v>0</v>
      </c>
    </row>
    <row r="1162" spans="1:65" s="1" customFormat="1" ht="16.5" customHeight="1">
      <c r="A1162" s="96"/>
      <c r="B1162" s="100"/>
      <c r="C1162" s="173" t="s">
        <v>572</v>
      </c>
      <c r="D1162" s="173" t="s">
        <v>78</v>
      </c>
      <c r="E1162" s="174" t="s">
        <v>1607</v>
      </c>
      <c r="F1162" s="175" t="s">
        <v>1608</v>
      </c>
      <c r="G1162" s="176" t="s">
        <v>160</v>
      </c>
      <c r="H1162" s="177">
        <v>14.5</v>
      </c>
      <c r="I1162" s="52"/>
      <c r="J1162" s="178">
        <f>ROUND(I1162*H1162,2)</f>
        <v>0</v>
      </c>
      <c r="K1162" s="51" t="s">
        <v>82</v>
      </c>
      <c r="L1162" s="14"/>
      <c r="M1162" s="53" t="s">
        <v>0</v>
      </c>
      <c r="N1162" s="54" t="s">
        <v>15</v>
      </c>
      <c r="O1162" s="18"/>
      <c r="P1162" s="55">
        <f>O1162*H1162</f>
        <v>0</v>
      </c>
      <c r="Q1162" s="55">
        <v>0.11519</v>
      </c>
      <c r="R1162" s="55">
        <f>Q1162*H1162</f>
        <v>1.670255</v>
      </c>
      <c r="S1162" s="55">
        <v>0</v>
      </c>
      <c r="T1162" s="56">
        <f>S1162*H1162</f>
        <v>0</v>
      </c>
      <c r="AR1162" s="13" t="s">
        <v>83</v>
      </c>
      <c r="AT1162" s="13" t="s">
        <v>78</v>
      </c>
      <c r="AU1162" s="13" t="s">
        <v>29</v>
      </c>
      <c r="AY1162" s="13" t="s">
        <v>76</v>
      </c>
      <c r="BE1162" s="57">
        <f>IF(N1162="základní",J1162,0)</f>
        <v>0</v>
      </c>
      <c r="BF1162" s="57">
        <f>IF(N1162="snížená",J1162,0)</f>
        <v>0</v>
      </c>
      <c r="BG1162" s="57">
        <f>IF(N1162="zákl. přenesená",J1162,0)</f>
        <v>0</v>
      </c>
      <c r="BH1162" s="57">
        <f>IF(N1162="sníž. přenesená",J1162,0)</f>
        <v>0</v>
      </c>
      <c r="BI1162" s="57">
        <f>IF(N1162="nulová",J1162,0)</f>
        <v>0</v>
      </c>
      <c r="BJ1162" s="13" t="s">
        <v>28</v>
      </c>
      <c r="BK1162" s="57">
        <f>ROUND(I1162*H1162,2)</f>
        <v>0</v>
      </c>
      <c r="BL1162" s="13" t="s">
        <v>83</v>
      </c>
      <c r="BM1162" s="13" t="s">
        <v>1609</v>
      </c>
    </row>
    <row r="1163" spans="1:47" s="1" customFormat="1" ht="19.5">
      <c r="A1163" s="96"/>
      <c r="B1163" s="100"/>
      <c r="C1163" s="96"/>
      <c r="D1163" s="179" t="s">
        <v>85</v>
      </c>
      <c r="E1163" s="96"/>
      <c r="F1163" s="180" t="s">
        <v>1610</v>
      </c>
      <c r="G1163" s="96"/>
      <c r="H1163" s="96"/>
      <c r="I1163" s="26"/>
      <c r="J1163" s="96"/>
      <c r="L1163" s="14"/>
      <c r="M1163" s="58"/>
      <c r="N1163" s="18"/>
      <c r="O1163" s="18"/>
      <c r="P1163" s="18"/>
      <c r="Q1163" s="18"/>
      <c r="R1163" s="18"/>
      <c r="S1163" s="18"/>
      <c r="T1163" s="19"/>
      <c r="AT1163" s="13" t="s">
        <v>85</v>
      </c>
      <c r="AU1163" s="13" t="s">
        <v>29</v>
      </c>
    </row>
    <row r="1164" spans="1:51" s="10" customFormat="1" ht="12">
      <c r="A1164" s="181"/>
      <c r="B1164" s="182"/>
      <c r="C1164" s="181"/>
      <c r="D1164" s="179" t="s">
        <v>87</v>
      </c>
      <c r="E1164" s="183" t="s">
        <v>0</v>
      </c>
      <c r="F1164" s="184" t="s">
        <v>1611</v>
      </c>
      <c r="G1164" s="181"/>
      <c r="H1164" s="185">
        <v>14.5</v>
      </c>
      <c r="I1164" s="61"/>
      <c r="J1164" s="181"/>
      <c r="L1164" s="59"/>
      <c r="M1164" s="62"/>
      <c r="N1164" s="63"/>
      <c r="O1164" s="63"/>
      <c r="P1164" s="63"/>
      <c r="Q1164" s="63"/>
      <c r="R1164" s="63"/>
      <c r="S1164" s="63"/>
      <c r="T1164" s="64"/>
      <c r="AT1164" s="60" t="s">
        <v>87</v>
      </c>
      <c r="AU1164" s="60" t="s">
        <v>29</v>
      </c>
      <c r="AV1164" s="10" t="s">
        <v>29</v>
      </c>
      <c r="AW1164" s="10" t="s">
        <v>12</v>
      </c>
      <c r="AX1164" s="10" t="s">
        <v>28</v>
      </c>
      <c r="AY1164" s="60" t="s">
        <v>76</v>
      </c>
    </row>
    <row r="1165" spans="1:65" s="1" customFormat="1" ht="16.5" customHeight="1">
      <c r="A1165" s="96"/>
      <c r="B1165" s="100"/>
      <c r="C1165" s="196" t="s">
        <v>577</v>
      </c>
      <c r="D1165" s="196" t="s">
        <v>305</v>
      </c>
      <c r="E1165" s="197" t="s">
        <v>1612</v>
      </c>
      <c r="F1165" s="198" t="s">
        <v>1613</v>
      </c>
      <c r="G1165" s="199" t="s">
        <v>279</v>
      </c>
      <c r="H1165" s="200">
        <v>15</v>
      </c>
      <c r="I1165" s="81"/>
      <c r="J1165" s="201">
        <f>ROUND(I1165*H1165,2)</f>
        <v>0</v>
      </c>
      <c r="K1165" s="80" t="s">
        <v>82</v>
      </c>
      <c r="L1165" s="82"/>
      <c r="M1165" s="83" t="s">
        <v>0</v>
      </c>
      <c r="N1165" s="84" t="s">
        <v>15</v>
      </c>
      <c r="O1165" s="18"/>
      <c r="P1165" s="55">
        <f>O1165*H1165</f>
        <v>0</v>
      </c>
      <c r="Q1165" s="55">
        <v>0.0821</v>
      </c>
      <c r="R1165" s="55">
        <f>Q1165*H1165</f>
        <v>1.2315</v>
      </c>
      <c r="S1165" s="55">
        <v>0</v>
      </c>
      <c r="T1165" s="56">
        <f>S1165*H1165</f>
        <v>0</v>
      </c>
      <c r="AR1165" s="13" t="s">
        <v>138</v>
      </c>
      <c r="AT1165" s="13" t="s">
        <v>305</v>
      </c>
      <c r="AU1165" s="13" t="s">
        <v>29</v>
      </c>
      <c r="AY1165" s="13" t="s">
        <v>76</v>
      </c>
      <c r="BE1165" s="57">
        <f>IF(N1165="základní",J1165,0)</f>
        <v>0</v>
      </c>
      <c r="BF1165" s="57">
        <f>IF(N1165="snížená",J1165,0)</f>
        <v>0</v>
      </c>
      <c r="BG1165" s="57">
        <f>IF(N1165="zákl. přenesená",J1165,0)</f>
        <v>0</v>
      </c>
      <c r="BH1165" s="57">
        <f>IF(N1165="sníž. přenesená",J1165,0)</f>
        <v>0</v>
      </c>
      <c r="BI1165" s="57">
        <f>IF(N1165="nulová",J1165,0)</f>
        <v>0</v>
      </c>
      <c r="BJ1165" s="13" t="s">
        <v>28</v>
      </c>
      <c r="BK1165" s="57">
        <f>ROUND(I1165*H1165,2)</f>
        <v>0</v>
      </c>
      <c r="BL1165" s="13" t="s">
        <v>83</v>
      </c>
      <c r="BM1165" s="13" t="s">
        <v>1614</v>
      </c>
    </row>
    <row r="1166" spans="1:47" s="1" customFormat="1" ht="12">
      <c r="A1166" s="96"/>
      <c r="B1166" s="100"/>
      <c r="C1166" s="96"/>
      <c r="D1166" s="179" t="s">
        <v>85</v>
      </c>
      <c r="E1166" s="96"/>
      <c r="F1166" s="180" t="s">
        <v>1615</v>
      </c>
      <c r="G1166" s="96"/>
      <c r="H1166" s="96"/>
      <c r="I1166" s="26"/>
      <c r="J1166" s="96"/>
      <c r="L1166" s="14"/>
      <c r="M1166" s="58"/>
      <c r="N1166" s="18"/>
      <c r="O1166" s="18"/>
      <c r="P1166" s="18"/>
      <c r="Q1166" s="18"/>
      <c r="R1166" s="18"/>
      <c r="S1166" s="18"/>
      <c r="T1166" s="19"/>
      <c r="AT1166" s="13" t="s">
        <v>85</v>
      </c>
      <c r="AU1166" s="13" t="s">
        <v>29</v>
      </c>
    </row>
    <row r="1167" spans="1:65" s="1" customFormat="1" ht="16.5" customHeight="1">
      <c r="A1167" s="96"/>
      <c r="B1167" s="100"/>
      <c r="C1167" s="173" t="s">
        <v>584</v>
      </c>
      <c r="D1167" s="173" t="s">
        <v>78</v>
      </c>
      <c r="E1167" s="174" t="s">
        <v>1616</v>
      </c>
      <c r="F1167" s="175" t="s">
        <v>666</v>
      </c>
      <c r="G1167" s="176" t="s">
        <v>91</v>
      </c>
      <c r="H1167" s="177">
        <v>1.088</v>
      </c>
      <c r="I1167" s="52"/>
      <c r="J1167" s="178">
        <f>ROUND(I1167*H1167,2)</f>
        <v>0</v>
      </c>
      <c r="K1167" s="51" t="s">
        <v>82</v>
      </c>
      <c r="L1167" s="14"/>
      <c r="M1167" s="53" t="s">
        <v>0</v>
      </c>
      <c r="N1167" s="54" t="s">
        <v>15</v>
      </c>
      <c r="O1167" s="18"/>
      <c r="P1167" s="55">
        <f>O1167*H1167</f>
        <v>0</v>
      </c>
      <c r="Q1167" s="55">
        <v>2.25634</v>
      </c>
      <c r="R1167" s="55">
        <f>Q1167*H1167</f>
        <v>2.45489792</v>
      </c>
      <c r="S1167" s="55">
        <v>0</v>
      </c>
      <c r="T1167" s="56">
        <f>S1167*H1167</f>
        <v>0</v>
      </c>
      <c r="AR1167" s="13" t="s">
        <v>83</v>
      </c>
      <c r="AT1167" s="13" t="s">
        <v>78</v>
      </c>
      <c r="AU1167" s="13" t="s">
        <v>29</v>
      </c>
      <c r="AY1167" s="13" t="s">
        <v>76</v>
      </c>
      <c r="BE1167" s="57">
        <f>IF(N1167="základní",J1167,0)</f>
        <v>0</v>
      </c>
      <c r="BF1167" s="57">
        <f>IF(N1167="snížená",J1167,0)</f>
        <v>0</v>
      </c>
      <c r="BG1167" s="57">
        <f>IF(N1167="zákl. přenesená",J1167,0)</f>
        <v>0</v>
      </c>
      <c r="BH1167" s="57">
        <f>IF(N1167="sníž. přenesená",J1167,0)</f>
        <v>0</v>
      </c>
      <c r="BI1167" s="57">
        <f>IF(N1167="nulová",J1167,0)</f>
        <v>0</v>
      </c>
      <c r="BJ1167" s="13" t="s">
        <v>28</v>
      </c>
      <c r="BK1167" s="57">
        <f>ROUND(I1167*H1167,2)</f>
        <v>0</v>
      </c>
      <c r="BL1167" s="13" t="s">
        <v>83</v>
      </c>
      <c r="BM1167" s="13" t="s">
        <v>1617</v>
      </c>
    </row>
    <row r="1168" spans="1:47" s="1" customFormat="1" ht="12">
      <c r="A1168" s="96"/>
      <c r="B1168" s="100"/>
      <c r="C1168" s="96"/>
      <c r="D1168" s="179" t="s">
        <v>85</v>
      </c>
      <c r="E1168" s="96"/>
      <c r="F1168" s="180" t="s">
        <v>666</v>
      </c>
      <c r="G1168" s="96"/>
      <c r="H1168" s="96"/>
      <c r="I1168" s="26"/>
      <c r="J1168" s="96"/>
      <c r="L1168" s="14"/>
      <c r="M1168" s="58"/>
      <c r="N1168" s="18"/>
      <c r="O1168" s="18"/>
      <c r="P1168" s="18"/>
      <c r="Q1168" s="18"/>
      <c r="R1168" s="18"/>
      <c r="S1168" s="18"/>
      <c r="T1168" s="19"/>
      <c r="AT1168" s="13" t="s">
        <v>85</v>
      </c>
      <c r="AU1168" s="13" t="s">
        <v>29</v>
      </c>
    </row>
    <row r="1169" spans="1:51" s="10" customFormat="1" ht="12">
      <c r="A1169" s="181"/>
      <c r="B1169" s="182"/>
      <c r="C1169" s="181"/>
      <c r="D1169" s="179" t="s">
        <v>87</v>
      </c>
      <c r="E1169" s="183" t="s">
        <v>0</v>
      </c>
      <c r="F1169" s="184" t="s">
        <v>1618</v>
      </c>
      <c r="G1169" s="181"/>
      <c r="H1169" s="185">
        <v>1.088</v>
      </c>
      <c r="I1169" s="61"/>
      <c r="J1169" s="181"/>
      <c r="L1169" s="59"/>
      <c r="M1169" s="62"/>
      <c r="N1169" s="63"/>
      <c r="O1169" s="63"/>
      <c r="P1169" s="63"/>
      <c r="Q1169" s="63"/>
      <c r="R1169" s="63"/>
      <c r="S1169" s="63"/>
      <c r="T1169" s="64"/>
      <c r="AT1169" s="60" t="s">
        <v>87</v>
      </c>
      <c r="AU1169" s="60" t="s">
        <v>29</v>
      </c>
      <c r="AV1169" s="10" t="s">
        <v>29</v>
      </c>
      <c r="AW1169" s="10" t="s">
        <v>12</v>
      </c>
      <c r="AX1169" s="10" t="s">
        <v>28</v>
      </c>
      <c r="AY1169" s="60" t="s">
        <v>76</v>
      </c>
    </row>
    <row r="1170" spans="1:65" s="1" customFormat="1" ht="16.5" customHeight="1">
      <c r="A1170" s="96"/>
      <c r="B1170" s="100"/>
      <c r="C1170" s="173" t="s">
        <v>590</v>
      </c>
      <c r="D1170" s="173" t="s">
        <v>78</v>
      </c>
      <c r="E1170" s="174" t="s">
        <v>1619</v>
      </c>
      <c r="F1170" s="175" t="s">
        <v>1620</v>
      </c>
      <c r="G1170" s="176" t="s">
        <v>160</v>
      </c>
      <c r="H1170" s="177">
        <v>6.5</v>
      </c>
      <c r="I1170" s="52"/>
      <c r="J1170" s="178">
        <f>ROUND(I1170*H1170,2)</f>
        <v>0</v>
      </c>
      <c r="K1170" s="51" t="s">
        <v>82</v>
      </c>
      <c r="L1170" s="14"/>
      <c r="M1170" s="53" t="s">
        <v>0</v>
      </c>
      <c r="N1170" s="54" t="s">
        <v>15</v>
      </c>
      <c r="O1170" s="18"/>
      <c r="P1170" s="55">
        <f>O1170*H1170</f>
        <v>0</v>
      </c>
      <c r="Q1170" s="55">
        <v>0</v>
      </c>
      <c r="R1170" s="55">
        <f>Q1170*H1170</f>
        <v>0</v>
      </c>
      <c r="S1170" s="55">
        <v>0</v>
      </c>
      <c r="T1170" s="56">
        <f>S1170*H1170</f>
        <v>0</v>
      </c>
      <c r="AR1170" s="13" t="s">
        <v>83</v>
      </c>
      <c r="AT1170" s="13" t="s">
        <v>78</v>
      </c>
      <c r="AU1170" s="13" t="s">
        <v>29</v>
      </c>
      <c r="AY1170" s="13" t="s">
        <v>76</v>
      </c>
      <c r="BE1170" s="57">
        <f>IF(N1170="základní",J1170,0)</f>
        <v>0</v>
      </c>
      <c r="BF1170" s="57">
        <f>IF(N1170="snížená",J1170,0)</f>
        <v>0</v>
      </c>
      <c r="BG1170" s="57">
        <f>IF(N1170="zákl. přenesená",J1170,0)</f>
        <v>0</v>
      </c>
      <c r="BH1170" s="57">
        <f>IF(N1170="sníž. přenesená",J1170,0)</f>
        <v>0</v>
      </c>
      <c r="BI1170" s="57">
        <f>IF(N1170="nulová",J1170,0)</f>
        <v>0</v>
      </c>
      <c r="BJ1170" s="13" t="s">
        <v>28</v>
      </c>
      <c r="BK1170" s="57">
        <f>ROUND(I1170*H1170,2)</f>
        <v>0</v>
      </c>
      <c r="BL1170" s="13" t="s">
        <v>83</v>
      </c>
      <c r="BM1170" s="13" t="s">
        <v>1621</v>
      </c>
    </row>
    <row r="1171" spans="1:47" s="1" customFormat="1" ht="12">
      <c r="A1171" s="96"/>
      <c r="B1171" s="100"/>
      <c r="C1171" s="96"/>
      <c r="D1171" s="179" t="s">
        <v>85</v>
      </c>
      <c r="E1171" s="96"/>
      <c r="F1171" s="180" t="s">
        <v>1622</v>
      </c>
      <c r="G1171" s="96"/>
      <c r="H1171" s="96"/>
      <c r="I1171" s="26"/>
      <c r="J1171" s="96"/>
      <c r="L1171" s="14"/>
      <c r="M1171" s="58"/>
      <c r="N1171" s="18"/>
      <c r="O1171" s="18"/>
      <c r="P1171" s="18"/>
      <c r="Q1171" s="18"/>
      <c r="R1171" s="18"/>
      <c r="S1171" s="18"/>
      <c r="T1171" s="19"/>
      <c r="AT1171" s="13" t="s">
        <v>85</v>
      </c>
      <c r="AU1171" s="13" t="s">
        <v>29</v>
      </c>
    </row>
    <row r="1172" spans="1:51" s="10" customFormat="1" ht="12">
      <c r="A1172" s="181"/>
      <c r="B1172" s="182"/>
      <c r="C1172" s="181"/>
      <c r="D1172" s="179" t="s">
        <v>87</v>
      </c>
      <c r="E1172" s="183" t="s">
        <v>0</v>
      </c>
      <c r="F1172" s="184" t="s">
        <v>1623</v>
      </c>
      <c r="G1172" s="181"/>
      <c r="H1172" s="185">
        <v>6.5</v>
      </c>
      <c r="I1172" s="61"/>
      <c r="J1172" s="181"/>
      <c r="L1172" s="59"/>
      <c r="M1172" s="62"/>
      <c r="N1172" s="63"/>
      <c r="O1172" s="63"/>
      <c r="P1172" s="63"/>
      <c r="Q1172" s="63"/>
      <c r="R1172" s="63"/>
      <c r="S1172" s="63"/>
      <c r="T1172" s="64"/>
      <c r="AT1172" s="60" t="s">
        <v>87</v>
      </c>
      <c r="AU1172" s="60" t="s">
        <v>29</v>
      </c>
      <c r="AV1172" s="10" t="s">
        <v>29</v>
      </c>
      <c r="AW1172" s="10" t="s">
        <v>12</v>
      </c>
      <c r="AX1172" s="10" t="s">
        <v>28</v>
      </c>
      <c r="AY1172" s="60" t="s">
        <v>76</v>
      </c>
    </row>
    <row r="1173" spans="1:65" s="1" customFormat="1" ht="16.5" customHeight="1">
      <c r="A1173" s="96"/>
      <c r="B1173" s="100"/>
      <c r="C1173" s="173" t="s">
        <v>595</v>
      </c>
      <c r="D1173" s="173" t="s">
        <v>78</v>
      </c>
      <c r="E1173" s="174" t="s">
        <v>1624</v>
      </c>
      <c r="F1173" s="175" t="s">
        <v>1625</v>
      </c>
      <c r="G1173" s="176" t="s">
        <v>160</v>
      </c>
      <c r="H1173" s="177">
        <v>6.5</v>
      </c>
      <c r="I1173" s="52"/>
      <c r="J1173" s="178">
        <f>ROUND(I1173*H1173,2)</f>
        <v>0</v>
      </c>
      <c r="K1173" s="51" t="s">
        <v>82</v>
      </c>
      <c r="L1173" s="14"/>
      <c r="M1173" s="53" t="s">
        <v>0</v>
      </c>
      <c r="N1173" s="54" t="s">
        <v>15</v>
      </c>
      <c r="O1173" s="18"/>
      <c r="P1173" s="55">
        <f>O1173*H1173</f>
        <v>0</v>
      </c>
      <c r="Q1173" s="55">
        <v>0.00061</v>
      </c>
      <c r="R1173" s="55">
        <f>Q1173*H1173</f>
        <v>0.003965</v>
      </c>
      <c r="S1173" s="55">
        <v>0</v>
      </c>
      <c r="T1173" s="56">
        <f>S1173*H1173</f>
        <v>0</v>
      </c>
      <c r="AR1173" s="13" t="s">
        <v>83</v>
      </c>
      <c r="AT1173" s="13" t="s">
        <v>78</v>
      </c>
      <c r="AU1173" s="13" t="s">
        <v>29</v>
      </c>
      <c r="AY1173" s="13" t="s">
        <v>76</v>
      </c>
      <c r="BE1173" s="57">
        <f>IF(N1173="základní",J1173,0)</f>
        <v>0</v>
      </c>
      <c r="BF1173" s="57">
        <f>IF(N1173="snížená",J1173,0)</f>
        <v>0</v>
      </c>
      <c r="BG1173" s="57">
        <f>IF(N1173="zákl. přenesená",J1173,0)</f>
        <v>0</v>
      </c>
      <c r="BH1173" s="57">
        <f>IF(N1173="sníž. přenesená",J1173,0)</f>
        <v>0</v>
      </c>
      <c r="BI1173" s="57">
        <f>IF(N1173="nulová",J1173,0)</f>
        <v>0</v>
      </c>
      <c r="BJ1173" s="13" t="s">
        <v>28</v>
      </c>
      <c r="BK1173" s="57">
        <f>ROUND(I1173*H1173,2)</f>
        <v>0</v>
      </c>
      <c r="BL1173" s="13" t="s">
        <v>83</v>
      </c>
      <c r="BM1173" s="13" t="s">
        <v>1626</v>
      </c>
    </row>
    <row r="1174" spans="1:47" s="1" customFormat="1" ht="19.5">
      <c r="A1174" s="96"/>
      <c r="B1174" s="100"/>
      <c r="C1174" s="96"/>
      <c r="D1174" s="179" t="s">
        <v>85</v>
      </c>
      <c r="E1174" s="96"/>
      <c r="F1174" s="180" t="s">
        <v>1627</v>
      </c>
      <c r="G1174" s="96"/>
      <c r="H1174" s="96"/>
      <c r="I1174" s="26"/>
      <c r="J1174" s="96"/>
      <c r="L1174" s="14"/>
      <c r="M1174" s="58"/>
      <c r="N1174" s="18"/>
      <c r="O1174" s="18"/>
      <c r="P1174" s="18"/>
      <c r="Q1174" s="18"/>
      <c r="R1174" s="18"/>
      <c r="S1174" s="18"/>
      <c r="T1174" s="19"/>
      <c r="AT1174" s="13" t="s">
        <v>85</v>
      </c>
      <c r="AU1174" s="13" t="s">
        <v>29</v>
      </c>
    </row>
    <row r="1175" spans="1:65" s="1" customFormat="1" ht="16.5" customHeight="1">
      <c r="A1175" s="96"/>
      <c r="B1175" s="100"/>
      <c r="C1175" s="173" t="s">
        <v>600</v>
      </c>
      <c r="D1175" s="173" t="s">
        <v>78</v>
      </c>
      <c r="E1175" s="174" t="s">
        <v>1628</v>
      </c>
      <c r="F1175" s="175" t="s">
        <v>1629</v>
      </c>
      <c r="G1175" s="176" t="s">
        <v>279</v>
      </c>
      <c r="H1175" s="177">
        <v>65</v>
      </c>
      <c r="I1175" s="52"/>
      <c r="J1175" s="178">
        <f>ROUND(I1175*H1175,2)</f>
        <v>0</v>
      </c>
      <c r="K1175" s="51" t="s">
        <v>82</v>
      </c>
      <c r="L1175" s="14"/>
      <c r="M1175" s="53" t="s">
        <v>0</v>
      </c>
      <c r="N1175" s="54" t="s">
        <v>15</v>
      </c>
      <c r="O1175" s="18"/>
      <c r="P1175" s="55">
        <f>O1175*H1175</f>
        <v>0</v>
      </c>
      <c r="Q1175" s="55">
        <v>0</v>
      </c>
      <c r="R1175" s="55">
        <f>Q1175*H1175</f>
        <v>0</v>
      </c>
      <c r="S1175" s="55">
        <v>0.0657</v>
      </c>
      <c r="T1175" s="56">
        <f>S1175*H1175</f>
        <v>4.270499999999999</v>
      </c>
      <c r="AR1175" s="13" t="s">
        <v>83</v>
      </c>
      <c r="AT1175" s="13" t="s">
        <v>78</v>
      </c>
      <c r="AU1175" s="13" t="s">
        <v>29</v>
      </c>
      <c r="AY1175" s="13" t="s">
        <v>76</v>
      </c>
      <c r="BE1175" s="57">
        <f>IF(N1175="základní",J1175,0)</f>
        <v>0</v>
      </c>
      <c r="BF1175" s="57">
        <f>IF(N1175="snížená",J1175,0)</f>
        <v>0</v>
      </c>
      <c r="BG1175" s="57">
        <f>IF(N1175="zákl. přenesená",J1175,0)</f>
        <v>0</v>
      </c>
      <c r="BH1175" s="57">
        <f>IF(N1175="sníž. přenesená",J1175,0)</f>
        <v>0</v>
      </c>
      <c r="BI1175" s="57">
        <f>IF(N1175="nulová",J1175,0)</f>
        <v>0</v>
      </c>
      <c r="BJ1175" s="13" t="s">
        <v>28</v>
      </c>
      <c r="BK1175" s="57">
        <f>ROUND(I1175*H1175,2)</f>
        <v>0</v>
      </c>
      <c r="BL1175" s="13" t="s">
        <v>83</v>
      </c>
      <c r="BM1175" s="13" t="s">
        <v>1630</v>
      </c>
    </row>
    <row r="1176" spans="1:47" s="1" customFormat="1" ht="12">
      <c r="A1176" s="96"/>
      <c r="B1176" s="100"/>
      <c r="C1176" s="96"/>
      <c r="D1176" s="179" t="s">
        <v>85</v>
      </c>
      <c r="E1176" s="96"/>
      <c r="F1176" s="180" t="s">
        <v>1631</v>
      </c>
      <c r="G1176" s="96"/>
      <c r="H1176" s="96"/>
      <c r="I1176" s="26"/>
      <c r="J1176" s="96"/>
      <c r="L1176" s="14"/>
      <c r="M1176" s="58"/>
      <c r="N1176" s="18"/>
      <c r="O1176" s="18"/>
      <c r="P1176" s="18"/>
      <c r="Q1176" s="18"/>
      <c r="R1176" s="18"/>
      <c r="S1176" s="18"/>
      <c r="T1176" s="19"/>
      <c r="AT1176" s="13" t="s">
        <v>85</v>
      </c>
      <c r="AU1176" s="13" t="s">
        <v>29</v>
      </c>
    </row>
    <row r="1177" spans="1:51" s="10" customFormat="1" ht="12">
      <c r="A1177" s="181"/>
      <c r="B1177" s="182"/>
      <c r="C1177" s="181"/>
      <c r="D1177" s="179" t="s">
        <v>87</v>
      </c>
      <c r="E1177" s="183" t="s">
        <v>0</v>
      </c>
      <c r="F1177" s="184" t="s">
        <v>1632</v>
      </c>
      <c r="G1177" s="181"/>
      <c r="H1177" s="185">
        <v>65</v>
      </c>
      <c r="I1177" s="61"/>
      <c r="J1177" s="181"/>
      <c r="L1177" s="59"/>
      <c r="M1177" s="62"/>
      <c r="N1177" s="63"/>
      <c r="O1177" s="63"/>
      <c r="P1177" s="63"/>
      <c r="Q1177" s="63"/>
      <c r="R1177" s="63"/>
      <c r="S1177" s="63"/>
      <c r="T1177" s="64"/>
      <c r="AT1177" s="60" t="s">
        <v>87</v>
      </c>
      <c r="AU1177" s="60" t="s">
        <v>29</v>
      </c>
      <c r="AV1177" s="10" t="s">
        <v>29</v>
      </c>
      <c r="AW1177" s="10" t="s">
        <v>12</v>
      </c>
      <c r="AX1177" s="10" t="s">
        <v>28</v>
      </c>
      <c r="AY1177" s="60" t="s">
        <v>76</v>
      </c>
    </row>
    <row r="1178" spans="1:65" s="1" customFormat="1" ht="16.5" customHeight="1">
      <c r="A1178" s="96"/>
      <c r="B1178" s="100"/>
      <c r="C1178" s="173" t="s">
        <v>605</v>
      </c>
      <c r="D1178" s="173" t="s">
        <v>78</v>
      </c>
      <c r="E1178" s="174" t="s">
        <v>1633</v>
      </c>
      <c r="F1178" s="175" t="s">
        <v>1634</v>
      </c>
      <c r="G1178" s="176" t="s">
        <v>160</v>
      </c>
      <c r="H1178" s="177">
        <v>175</v>
      </c>
      <c r="I1178" s="52"/>
      <c r="J1178" s="178">
        <f>ROUND(I1178*H1178,2)</f>
        <v>0</v>
      </c>
      <c r="K1178" s="51" t="s">
        <v>82</v>
      </c>
      <c r="L1178" s="14"/>
      <c r="M1178" s="53" t="s">
        <v>0</v>
      </c>
      <c r="N1178" s="54" t="s">
        <v>15</v>
      </c>
      <c r="O1178" s="18"/>
      <c r="P1178" s="55">
        <f>O1178*H1178</f>
        <v>0</v>
      </c>
      <c r="Q1178" s="55">
        <v>0</v>
      </c>
      <c r="R1178" s="55">
        <f>Q1178*H1178</f>
        <v>0</v>
      </c>
      <c r="S1178" s="55">
        <v>0.00198</v>
      </c>
      <c r="T1178" s="56">
        <f>S1178*H1178</f>
        <v>0.3465</v>
      </c>
      <c r="AR1178" s="13" t="s">
        <v>83</v>
      </c>
      <c r="AT1178" s="13" t="s">
        <v>78</v>
      </c>
      <c r="AU1178" s="13" t="s">
        <v>29</v>
      </c>
      <c r="AY1178" s="13" t="s">
        <v>76</v>
      </c>
      <c r="BE1178" s="57">
        <f>IF(N1178="základní",J1178,0)</f>
        <v>0</v>
      </c>
      <c r="BF1178" s="57">
        <f>IF(N1178="snížená",J1178,0)</f>
        <v>0</v>
      </c>
      <c r="BG1178" s="57">
        <f>IF(N1178="zákl. přenesená",J1178,0)</f>
        <v>0</v>
      </c>
      <c r="BH1178" s="57">
        <f>IF(N1178="sníž. přenesená",J1178,0)</f>
        <v>0</v>
      </c>
      <c r="BI1178" s="57">
        <f>IF(N1178="nulová",J1178,0)</f>
        <v>0</v>
      </c>
      <c r="BJ1178" s="13" t="s">
        <v>28</v>
      </c>
      <c r="BK1178" s="57">
        <f>ROUND(I1178*H1178,2)</f>
        <v>0</v>
      </c>
      <c r="BL1178" s="13" t="s">
        <v>83</v>
      </c>
      <c r="BM1178" s="13" t="s">
        <v>1635</v>
      </c>
    </row>
    <row r="1179" spans="1:47" s="1" customFormat="1" ht="12">
      <c r="A1179" s="96"/>
      <c r="B1179" s="100"/>
      <c r="C1179" s="96"/>
      <c r="D1179" s="179" t="s">
        <v>85</v>
      </c>
      <c r="E1179" s="96"/>
      <c r="F1179" s="180" t="s">
        <v>1636</v>
      </c>
      <c r="G1179" s="96"/>
      <c r="H1179" s="96"/>
      <c r="I1179" s="26"/>
      <c r="J1179" s="96"/>
      <c r="L1179" s="14"/>
      <c r="M1179" s="58"/>
      <c r="N1179" s="18"/>
      <c r="O1179" s="18"/>
      <c r="P1179" s="18"/>
      <c r="Q1179" s="18"/>
      <c r="R1179" s="18"/>
      <c r="S1179" s="18"/>
      <c r="T1179" s="19"/>
      <c r="AT1179" s="13" t="s">
        <v>85</v>
      </c>
      <c r="AU1179" s="13" t="s">
        <v>29</v>
      </c>
    </row>
    <row r="1180" spans="1:65" s="1" customFormat="1" ht="16.5" customHeight="1">
      <c r="A1180" s="96"/>
      <c r="B1180" s="100"/>
      <c r="C1180" s="173" t="s">
        <v>610</v>
      </c>
      <c r="D1180" s="173" t="s">
        <v>78</v>
      </c>
      <c r="E1180" s="174" t="s">
        <v>1637</v>
      </c>
      <c r="F1180" s="175" t="s">
        <v>1638</v>
      </c>
      <c r="G1180" s="176" t="s">
        <v>279</v>
      </c>
      <c r="H1180" s="177">
        <v>1</v>
      </c>
      <c r="I1180" s="52"/>
      <c r="J1180" s="178">
        <f>ROUND(I1180*H1180,2)</f>
        <v>0</v>
      </c>
      <c r="K1180" s="51" t="s">
        <v>82</v>
      </c>
      <c r="L1180" s="14"/>
      <c r="M1180" s="53" t="s">
        <v>0</v>
      </c>
      <c r="N1180" s="54" t="s">
        <v>15</v>
      </c>
      <c r="O1180" s="18"/>
      <c r="P1180" s="55">
        <f>O1180*H1180</f>
        <v>0</v>
      </c>
      <c r="Q1180" s="55">
        <v>0</v>
      </c>
      <c r="R1180" s="55">
        <f>Q1180*H1180</f>
        <v>0</v>
      </c>
      <c r="S1180" s="55">
        <v>0.21</v>
      </c>
      <c r="T1180" s="56">
        <f>S1180*H1180</f>
        <v>0.21</v>
      </c>
      <c r="AR1180" s="13" t="s">
        <v>83</v>
      </c>
      <c r="AT1180" s="13" t="s">
        <v>78</v>
      </c>
      <c r="AU1180" s="13" t="s">
        <v>29</v>
      </c>
      <c r="AY1180" s="13" t="s">
        <v>76</v>
      </c>
      <c r="BE1180" s="57">
        <f>IF(N1180="základní",J1180,0)</f>
        <v>0</v>
      </c>
      <c r="BF1180" s="57">
        <f>IF(N1180="snížená",J1180,0)</f>
        <v>0</v>
      </c>
      <c r="BG1180" s="57">
        <f>IF(N1180="zákl. přenesená",J1180,0)</f>
        <v>0</v>
      </c>
      <c r="BH1180" s="57">
        <f>IF(N1180="sníž. přenesená",J1180,0)</f>
        <v>0</v>
      </c>
      <c r="BI1180" s="57">
        <f>IF(N1180="nulová",J1180,0)</f>
        <v>0</v>
      </c>
      <c r="BJ1180" s="13" t="s">
        <v>28</v>
      </c>
      <c r="BK1180" s="57">
        <f>ROUND(I1180*H1180,2)</f>
        <v>0</v>
      </c>
      <c r="BL1180" s="13" t="s">
        <v>83</v>
      </c>
      <c r="BM1180" s="13" t="s">
        <v>1639</v>
      </c>
    </row>
    <row r="1181" spans="1:47" s="1" customFormat="1" ht="12">
      <c r="A1181" s="96"/>
      <c r="B1181" s="100"/>
      <c r="C1181" s="96"/>
      <c r="D1181" s="179" t="s">
        <v>85</v>
      </c>
      <c r="E1181" s="96"/>
      <c r="F1181" s="180" t="s">
        <v>1640</v>
      </c>
      <c r="G1181" s="96"/>
      <c r="H1181" s="96"/>
      <c r="I1181" s="26"/>
      <c r="J1181" s="96"/>
      <c r="L1181" s="14"/>
      <c r="M1181" s="58"/>
      <c r="N1181" s="18"/>
      <c r="O1181" s="18"/>
      <c r="P1181" s="18"/>
      <c r="Q1181" s="18"/>
      <c r="R1181" s="18"/>
      <c r="S1181" s="18"/>
      <c r="T1181" s="19"/>
      <c r="AT1181" s="13" t="s">
        <v>85</v>
      </c>
      <c r="AU1181" s="13" t="s">
        <v>29</v>
      </c>
    </row>
    <row r="1182" spans="1:63" s="9" customFormat="1" ht="22.9" customHeight="1">
      <c r="A1182" s="166"/>
      <c r="B1182" s="167"/>
      <c r="C1182" s="166"/>
      <c r="D1182" s="168" t="s">
        <v>23</v>
      </c>
      <c r="E1182" s="171" t="s">
        <v>194</v>
      </c>
      <c r="F1182" s="171" t="s">
        <v>195</v>
      </c>
      <c r="G1182" s="166"/>
      <c r="H1182" s="166"/>
      <c r="I1182" s="44"/>
      <c r="J1182" s="172">
        <f>BK1182</f>
        <v>0</v>
      </c>
      <c r="L1182" s="42"/>
      <c r="M1182" s="45"/>
      <c r="N1182" s="46"/>
      <c r="O1182" s="46"/>
      <c r="P1182" s="47">
        <f>SUM(P1183:P1189)</f>
        <v>0</v>
      </c>
      <c r="Q1182" s="46"/>
      <c r="R1182" s="47">
        <f>SUM(R1183:R1189)</f>
        <v>0</v>
      </c>
      <c r="S1182" s="46"/>
      <c r="T1182" s="48">
        <f>SUM(T1183:T1189)</f>
        <v>0</v>
      </c>
      <c r="AR1182" s="43" t="s">
        <v>28</v>
      </c>
      <c r="AT1182" s="49" t="s">
        <v>23</v>
      </c>
      <c r="AU1182" s="49" t="s">
        <v>28</v>
      </c>
      <c r="AY1182" s="43" t="s">
        <v>76</v>
      </c>
      <c r="BK1182" s="50">
        <f>SUM(BK1183:BK1189)</f>
        <v>0</v>
      </c>
    </row>
    <row r="1183" spans="1:65" s="1" customFormat="1" ht="16.5" customHeight="1">
      <c r="A1183" s="96"/>
      <c r="B1183" s="100"/>
      <c r="C1183" s="173" t="s">
        <v>616</v>
      </c>
      <c r="D1183" s="173" t="s">
        <v>78</v>
      </c>
      <c r="E1183" s="174" t="s">
        <v>197</v>
      </c>
      <c r="F1183" s="175" t="s">
        <v>198</v>
      </c>
      <c r="G1183" s="176" t="s">
        <v>199</v>
      </c>
      <c r="H1183" s="177">
        <v>4.827</v>
      </c>
      <c r="I1183" s="52"/>
      <c r="J1183" s="178">
        <f>ROUND(I1183*H1183,2)</f>
        <v>0</v>
      </c>
      <c r="K1183" s="51" t="s">
        <v>82</v>
      </c>
      <c r="L1183" s="14"/>
      <c r="M1183" s="53" t="s">
        <v>0</v>
      </c>
      <c r="N1183" s="54" t="s">
        <v>15</v>
      </c>
      <c r="O1183" s="18"/>
      <c r="P1183" s="55">
        <f>O1183*H1183</f>
        <v>0</v>
      </c>
      <c r="Q1183" s="55">
        <v>0</v>
      </c>
      <c r="R1183" s="55">
        <f>Q1183*H1183</f>
        <v>0</v>
      </c>
      <c r="S1183" s="55">
        <v>0</v>
      </c>
      <c r="T1183" s="56">
        <f>S1183*H1183</f>
        <v>0</v>
      </c>
      <c r="AR1183" s="13" t="s">
        <v>83</v>
      </c>
      <c r="AT1183" s="13" t="s">
        <v>78</v>
      </c>
      <c r="AU1183" s="13" t="s">
        <v>29</v>
      </c>
      <c r="AY1183" s="13" t="s">
        <v>76</v>
      </c>
      <c r="BE1183" s="57">
        <f>IF(N1183="základní",J1183,0)</f>
        <v>0</v>
      </c>
      <c r="BF1183" s="57">
        <f>IF(N1183="snížená",J1183,0)</f>
        <v>0</v>
      </c>
      <c r="BG1183" s="57">
        <f>IF(N1183="zákl. přenesená",J1183,0)</f>
        <v>0</v>
      </c>
      <c r="BH1183" s="57">
        <f>IF(N1183="sníž. přenesená",J1183,0)</f>
        <v>0</v>
      </c>
      <c r="BI1183" s="57">
        <f>IF(N1183="nulová",J1183,0)</f>
        <v>0</v>
      </c>
      <c r="BJ1183" s="13" t="s">
        <v>28</v>
      </c>
      <c r="BK1183" s="57">
        <f>ROUND(I1183*H1183,2)</f>
        <v>0</v>
      </c>
      <c r="BL1183" s="13" t="s">
        <v>83</v>
      </c>
      <c r="BM1183" s="13" t="s">
        <v>1641</v>
      </c>
    </row>
    <row r="1184" spans="1:47" s="1" customFormat="1" ht="12">
      <c r="A1184" s="96"/>
      <c r="B1184" s="100"/>
      <c r="C1184" s="96"/>
      <c r="D1184" s="179" t="s">
        <v>85</v>
      </c>
      <c r="E1184" s="96"/>
      <c r="F1184" s="180" t="s">
        <v>201</v>
      </c>
      <c r="G1184" s="96"/>
      <c r="H1184" s="96"/>
      <c r="I1184" s="26"/>
      <c r="J1184" s="96"/>
      <c r="L1184" s="14"/>
      <c r="M1184" s="58"/>
      <c r="N1184" s="18"/>
      <c r="O1184" s="18"/>
      <c r="P1184" s="18"/>
      <c r="Q1184" s="18"/>
      <c r="R1184" s="18"/>
      <c r="S1184" s="18"/>
      <c r="T1184" s="19"/>
      <c r="AT1184" s="13" t="s">
        <v>85</v>
      </c>
      <c r="AU1184" s="13" t="s">
        <v>29</v>
      </c>
    </row>
    <row r="1185" spans="1:65" s="1" customFormat="1" ht="16.5" customHeight="1">
      <c r="A1185" s="96"/>
      <c r="B1185" s="100"/>
      <c r="C1185" s="173" t="s">
        <v>623</v>
      </c>
      <c r="D1185" s="173" t="s">
        <v>78</v>
      </c>
      <c r="E1185" s="174" t="s">
        <v>203</v>
      </c>
      <c r="F1185" s="175" t="s">
        <v>204</v>
      </c>
      <c r="G1185" s="176" t="s">
        <v>199</v>
      </c>
      <c r="H1185" s="177">
        <v>57.924</v>
      </c>
      <c r="I1185" s="52"/>
      <c r="J1185" s="178">
        <f>ROUND(I1185*H1185,2)</f>
        <v>0</v>
      </c>
      <c r="K1185" s="51" t="s">
        <v>82</v>
      </c>
      <c r="L1185" s="14"/>
      <c r="M1185" s="53" t="s">
        <v>0</v>
      </c>
      <c r="N1185" s="54" t="s">
        <v>15</v>
      </c>
      <c r="O1185" s="18"/>
      <c r="P1185" s="55">
        <f>O1185*H1185</f>
        <v>0</v>
      </c>
      <c r="Q1185" s="55">
        <v>0</v>
      </c>
      <c r="R1185" s="55">
        <f>Q1185*H1185</f>
        <v>0</v>
      </c>
      <c r="S1185" s="55">
        <v>0</v>
      </c>
      <c r="T1185" s="56">
        <f>S1185*H1185</f>
        <v>0</v>
      </c>
      <c r="AR1185" s="13" t="s">
        <v>83</v>
      </c>
      <c r="AT1185" s="13" t="s">
        <v>78</v>
      </c>
      <c r="AU1185" s="13" t="s">
        <v>29</v>
      </c>
      <c r="AY1185" s="13" t="s">
        <v>76</v>
      </c>
      <c r="BE1185" s="57">
        <f>IF(N1185="základní",J1185,0)</f>
        <v>0</v>
      </c>
      <c r="BF1185" s="57">
        <f>IF(N1185="snížená",J1185,0)</f>
        <v>0</v>
      </c>
      <c r="BG1185" s="57">
        <f>IF(N1185="zákl. přenesená",J1185,0)</f>
        <v>0</v>
      </c>
      <c r="BH1185" s="57">
        <f>IF(N1185="sníž. přenesená",J1185,0)</f>
        <v>0</v>
      </c>
      <c r="BI1185" s="57">
        <f>IF(N1185="nulová",J1185,0)</f>
        <v>0</v>
      </c>
      <c r="BJ1185" s="13" t="s">
        <v>28</v>
      </c>
      <c r="BK1185" s="57">
        <f>ROUND(I1185*H1185,2)</f>
        <v>0</v>
      </c>
      <c r="BL1185" s="13" t="s">
        <v>83</v>
      </c>
      <c r="BM1185" s="13" t="s">
        <v>1642</v>
      </c>
    </row>
    <row r="1186" spans="1:47" s="1" customFormat="1" ht="19.5">
      <c r="A1186" s="96"/>
      <c r="B1186" s="100"/>
      <c r="C1186" s="96"/>
      <c r="D1186" s="179" t="s">
        <v>85</v>
      </c>
      <c r="E1186" s="96"/>
      <c r="F1186" s="180" t="s">
        <v>206</v>
      </c>
      <c r="G1186" s="96"/>
      <c r="H1186" s="96"/>
      <c r="I1186" s="26"/>
      <c r="J1186" s="96"/>
      <c r="L1186" s="14"/>
      <c r="M1186" s="58"/>
      <c r="N1186" s="18"/>
      <c r="O1186" s="18"/>
      <c r="P1186" s="18"/>
      <c r="Q1186" s="18"/>
      <c r="R1186" s="18"/>
      <c r="S1186" s="18"/>
      <c r="T1186" s="19"/>
      <c r="AT1186" s="13" t="s">
        <v>85</v>
      </c>
      <c r="AU1186" s="13" t="s">
        <v>29</v>
      </c>
    </row>
    <row r="1187" spans="1:51" s="10" customFormat="1" ht="12">
      <c r="A1187" s="181"/>
      <c r="B1187" s="182"/>
      <c r="C1187" s="181"/>
      <c r="D1187" s="179" t="s">
        <v>87</v>
      </c>
      <c r="E1187" s="181"/>
      <c r="F1187" s="184" t="s">
        <v>1643</v>
      </c>
      <c r="G1187" s="181"/>
      <c r="H1187" s="185">
        <v>57.924</v>
      </c>
      <c r="I1187" s="61"/>
      <c r="J1187" s="181"/>
      <c r="L1187" s="59"/>
      <c r="M1187" s="62"/>
      <c r="N1187" s="63"/>
      <c r="O1187" s="63"/>
      <c r="P1187" s="63"/>
      <c r="Q1187" s="63"/>
      <c r="R1187" s="63"/>
      <c r="S1187" s="63"/>
      <c r="T1187" s="64"/>
      <c r="AT1187" s="60" t="s">
        <v>87</v>
      </c>
      <c r="AU1187" s="60" t="s">
        <v>29</v>
      </c>
      <c r="AV1187" s="10" t="s">
        <v>29</v>
      </c>
      <c r="AW1187" s="10" t="s">
        <v>1</v>
      </c>
      <c r="AX1187" s="10" t="s">
        <v>28</v>
      </c>
      <c r="AY1187" s="60" t="s">
        <v>76</v>
      </c>
    </row>
    <row r="1188" spans="1:65" s="1" customFormat="1" ht="16.5" customHeight="1">
      <c r="A1188" s="96"/>
      <c r="B1188" s="100"/>
      <c r="C1188" s="173" t="s">
        <v>630</v>
      </c>
      <c r="D1188" s="173" t="s">
        <v>78</v>
      </c>
      <c r="E1188" s="174" t="s">
        <v>209</v>
      </c>
      <c r="F1188" s="175" t="s">
        <v>210</v>
      </c>
      <c r="G1188" s="176" t="s">
        <v>199</v>
      </c>
      <c r="H1188" s="177">
        <v>4.827</v>
      </c>
      <c r="I1188" s="52"/>
      <c r="J1188" s="178">
        <f>ROUND(I1188*H1188,2)</f>
        <v>0</v>
      </c>
      <c r="K1188" s="51" t="s">
        <v>82</v>
      </c>
      <c r="L1188" s="14"/>
      <c r="M1188" s="53" t="s">
        <v>0</v>
      </c>
      <c r="N1188" s="54" t="s">
        <v>15</v>
      </c>
      <c r="O1188" s="18"/>
      <c r="P1188" s="55">
        <f>O1188*H1188</f>
        <v>0</v>
      </c>
      <c r="Q1188" s="55">
        <v>0</v>
      </c>
      <c r="R1188" s="55">
        <f>Q1188*H1188</f>
        <v>0</v>
      </c>
      <c r="S1188" s="55">
        <v>0</v>
      </c>
      <c r="T1188" s="56">
        <f>S1188*H1188</f>
        <v>0</v>
      </c>
      <c r="AR1188" s="13" t="s">
        <v>83</v>
      </c>
      <c r="AT1188" s="13" t="s">
        <v>78</v>
      </c>
      <c r="AU1188" s="13" t="s">
        <v>29</v>
      </c>
      <c r="AY1188" s="13" t="s">
        <v>76</v>
      </c>
      <c r="BE1188" s="57">
        <f>IF(N1188="základní",J1188,0)</f>
        <v>0</v>
      </c>
      <c r="BF1188" s="57">
        <f>IF(N1188="snížená",J1188,0)</f>
        <v>0</v>
      </c>
      <c r="BG1188" s="57">
        <f>IF(N1188="zákl. přenesená",J1188,0)</f>
        <v>0</v>
      </c>
      <c r="BH1188" s="57">
        <f>IF(N1188="sníž. přenesená",J1188,0)</f>
        <v>0</v>
      </c>
      <c r="BI1188" s="57">
        <f>IF(N1188="nulová",J1188,0)</f>
        <v>0</v>
      </c>
      <c r="BJ1188" s="13" t="s">
        <v>28</v>
      </c>
      <c r="BK1188" s="57">
        <f>ROUND(I1188*H1188,2)</f>
        <v>0</v>
      </c>
      <c r="BL1188" s="13" t="s">
        <v>83</v>
      </c>
      <c r="BM1188" s="13" t="s">
        <v>1644</v>
      </c>
    </row>
    <row r="1189" spans="1:47" s="1" customFormat="1" ht="12">
      <c r="A1189" s="96"/>
      <c r="B1189" s="100"/>
      <c r="C1189" s="96"/>
      <c r="D1189" s="179" t="s">
        <v>85</v>
      </c>
      <c r="E1189" s="96"/>
      <c r="F1189" s="180" t="s">
        <v>212</v>
      </c>
      <c r="G1189" s="96"/>
      <c r="H1189" s="96"/>
      <c r="I1189" s="26"/>
      <c r="J1189" s="96"/>
      <c r="L1189" s="14"/>
      <c r="M1189" s="58"/>
      <c r="N1189" s="18"/>
      <c r="O1189" s="18"/>
      <c r="P1189" s="18"/>
      <c r="Q1189" s="18"/>
      <c r="R1189" s="18"/>
      <c r="S1189" s="18"/>
      <c r="T1189" s="19"/>
      <c r="AT1189" s="13" t="s">
        <v>85</v>
      </c>
      <c r="AU1189" s="13" t="s">
        <v>29</v>
      </c>
    </row>
    <row r="1190" spans="1:63" s="9" customFormat="1" ht="22.9" customHeight="1">
      <c r="A1190" s="166"/>
      <c r="B1190" s="167"/>
      <c r="C1190" s="166"/>
      <c r="D1190" s="168" t="s">
        <v>23</v>
      </c>
      <c r="E1190" s="171" t="s">
        <v>747</v>
      </c>
      <c r="F1190" s="171" t="s">
        <v>748</v>
      </c>
      <c r="G1190" s="166"/>
      <c r="H1190" s="166"/>
      <c r="I1190" s="44"/>
      <c r="J1190" s="172">
        <f>BK1190</f>
        <v>0</v>
      </c>
      <c r="L1190" s="42"/>
      <c r="M1190" s="45"/>
      <c r="N1190" s="46"/>
      <c r="O1190" s="46"/>
      <c r="P1190" s="47">
        <f>SUM(P1191:P1192)</f>
        <v>0</v>
      </c>
      <c r="Q1190" s="46"/>
      <c r="R1190" s="47">
        <f>SUM(R1191:R1192)</f>
        <v>0</v>
      </c>
      <c r="S1190" s="46"/>
      <c r="T1190" s="48">
        <f>SUM(T1191:T1192)</f>
        <v>0</v>
      </c>
      <c r="AR1190" s="43" t="s">
        <v>28</v>
      </c>
      <c r="AT1190" s="49" t="s">
        <v>23</v>
      </c>
      <c r="AU1190" s="49" t="s">
        <v>28</v>
      </c>
      <c r="AY1190" s="43" t="s">
        <v>76</v>
      </c>
      <c r="BK1190" s="50">
        <f>SUM(BK1191:BK1192)</f>
        <v>0</v>
      </c>
    </row>
    <row r="1191" spans="1:65" s="1" customFormat="1" ht="16.5" customHeight="1">
      <c r="A1191" s="96"/>
      <c r="B1191" s="100"/>
      <c r="C1191" s="173" t="s">
        <v>636</v>
      </c>
      <c r="D1191" s="173" t="s">
        <v>78</v>
      </c>
      <c r="E1191" s="174" t="s">
        <v>1645</v>
      </c>
      <c r="F1191" s="175" t="s">
        <v>1646</v>
      </c>
      <c r="G1191" s="176" t="s">
        <v>199</v>
      </c>
      <c r="H1191" s="177">
        <v>94.792</v>
      </c>
      <c r="I1191" s="52"/>
      <c r="J1191" s="178">
        <f>ROUND(I1191*H1191,2)</f>
        <v>0</v>
      </c>
      <c r="K1191" s="51" t="s">
        <v>82</v>
      </c>
      <c r="L1191" s="14"/>
      <c r="M1191" s="53" t="s">
        <v>0</v>
      </c>
      <c r="N1191" s="54" t="s">
        <v>15</v>
      </c>
      <c r="O1191" s="18"/>
      <c r="P1191" s="55">
        <f>O1191*H1191</f>
        <v>0</v>
      </c>
      <c r="Q1191" s="55">
        <v>0</v>
      </c>
      <c r="R1191" s="55">
        <f>Q1191*H1191</f>
        <v>0</v>
      </c>
      <c r="S1191" s="55">
        <v>0</v>
      </c>
      <c r="T1191" s="56">
        <f>S1191*H1191</f>
        <v>0</v>
      </c>
      <c r="AR1191" s="13" t="s">
        <v>83</v>
      </c>
      <c r="AT1191" s="13" t="s">
        <v>78</v>
      </c>
      <c r="AU1191" s="13" t="s">
        <v>29</v>
      </c>
      <c r="AY1191" s="13" t="s">
        <v>76</v>
      </c>
      <c r="BE1191" s="57">
        <f>IF(N1191="základní",J1191,0)</f>
        <v>0</v>
      </c>
      <c r="BF1191" s="57">
        <f>IF(N1191="snížená",J1191,0)</f>
        <v>0</v>
      </c>
      <c r="BG1191" s="57">
        <f>IF(N1191="zákl. přenesená",J1191,0)</f>
        <v>0</v>
      </c>
      <c r="BH1191" s="57">
        <f>IF(N1191="sníž. přenesená",J1191,0)</f>
        <v>0</v>
      </c>
      <c r="BI1191" s="57">
        <f>IF(N1191="nulová",J1191,0)</f>
        <v>0</v>
      </c>
      <c r="BJ1191" s="13" t="s">
        <v>28</v>
      </c>
      <c r="BK1191" s="57">
        <f>ROUND(I1191*H1191,2)</f>
        <v>0</v>
      </c>
      <c r="BL1191" s="13" t="s">
        <v>83</v>
      </c>
      <c r="BM1191" s="13" t="s">
        <v>1647</v>
      </c>
    </row>
    <row r="1192" spans="1:47" s="1" customFormat="1" ht="19.5">
      <c r="A1192" s="96"/>
      <c r="B1192" s="100"/>
      <c r="C1192" s="96"/>
      <c r="D1192" s="179" t="s">
        <v>85</v>
      </c>
      <c r="E1192" s="96"/>
      <c r="F1192" s="180" t="s">
        <v>1648</v>
      </c>
      <c r="G1192" s="96"/>
      <c r="H1192" s="96"/>
      <c r="I1192" s="26"/>
      <c r="J1192" s="96"/>
      <c r="L1192" s="14"/>
      <c r="M1192" s="85"/>
      <c r="N1192" s="86"/>
      <c r="O1192" s="86"/>
      <c r="P1192" s="86"/>
      <c r="Q1192" s="86"/>
      <c r="R1192" s="86"/>
      <c r="S1192" s="86"/>
      <c r="T1192" s="87"/>
      <c r="AT1192" s="13" t="s">
        <v>85</v>
      </c>
      <c r="AU1192" s="13" t="s">
        <v>29</v>
      </c>
    </row>
    <row r="1193" spans="1:12" s="1" customFormat="1" ht="6.95" customHeight="1">
      <c r="A1193" s="96"/>
      <c r="B1193" s="136"/>
      <c r="C1193" s="137"/>
      <c r="D1193" s="137"/>
      <c r="E1193" s="137"/>
      <c r="F1193" s="137"/>
      <c r="G1193" s="137"/>
      <c r="H1193" s="137"/>
      <c r="I1193" s="29"/>
      <c r="J1193" s="137"/>
      <c r="K1193" s="15"/>
      <c r="L1193" s="14"/>
    </row>
    <row r="1194" ht="12">
      <c r="I1194" s="25"/>
    </row>
    <row r="1195" spans="1:12" s="1" customFormat="1" ht="12.75" customHeight="1">
      <c r="A1195" s="96"/>
      <c r="B1195" s="97"/>
      <c r="C1195" s="98"/>
      <c r="D1195" s="98"/>
      <c r="E1195" s="98"/>
      <c r="F1195" s="98"/>
      <c r="G1195" s="98"/>
      <c r="H1195" s="98"/>
      <c r="I1195" s="30"/>
      <c r="J1195" s="98"/>
      <c r="K1195" s="16"/>
      <c r="L1195" s="14"/>
    </row>
    <row r="1196" spans="1:12" s="1" customFormat="1" ht="24.95" customHeight="1">
      <c r="A1196" s="96"/>
      <c r="B1196" s="100"/>
      <c r="C1196" s="101" t="s">
        <v>43</v>
      </c>
      <c r="D1196" s="96"/>
      <c r="E1196" s="96"/>
      <c r="F1196" s="96"/>
      <c r="G1196" s="96"/>
      <c r="H1196" s="96"/>
      <c r="I1196" s="26"/>
      <c r="J1196" s="96"/>
      <c r="L1196" s="14"/>
    </row>
    <row r="1197" spans="1:12" s="1" customFormat="1" ht="6.95" customHeight="1">
      <c r="A1197" s="96"/>
      <c r="B1197" s="100"/>
      <c r="C1197" s="96"/>
      <c r="D1197" s="96"/>
      <c r="E1197" s="96"/>
      <c r="F1197" s="96"/>
      <c r="G1197" s="96"/>
      <c r="H1197" s="96"/>
      <c r="I1197" s="26"/>
      <c r="J1197" s="96"/>
      <c r="L1197" s="14"/>
    </row>
    <row r="1198" spans="1:12" s="1" customFormat="1" ht="12" customHeight="1">
      <c r="A1198" s="96"/>
      <c r="B1198" s="100"/>
      <c r="C1198" s="103" t="s">
        <v>5</v>
      </c>
      <c r="D1198" s="96"/>
      <c r="E1198" s="96"/>
      <c r="F1198" s="96"/>
      <c r="G1198" s="96"/>
      <c r="H1198" s="96"/>
      <c r="I1198" s="26"/>
      <c r="J1198" s="96"/>
      <c r="L1198" s="14"/>
    </row>
    <row r="1199" spans="1:12" s="1" customFormat="1" ht="16.5" customHeight="1">
      <c r="A1199" s="96"/>
      <c r="B1199" s="100"/>
      <c r="C1199" s="96"/>
      <c r="D1199" s="96"/>
      <c r="E1199" s="139" t="str">
        <f>E6</f>
        <v>Dolní Slivno vodojem a ATS, rekonstrukce</v>
      </c>
      <c r="F1199" s="140"/>
      <c r="G1199" s="140"/>
      <c r="H1199" s="140"/>
      <c r="I1199" s="26"/>
      <c r="J1199" s="96"/>
      <c r="L1199" s="14"/>
    </row>
    <row r="1200" spans="1:12" s="1" customFormat="1" ht="12" customHeight="1">
      <c r="A1200" s="96"/>
      <c r="B1200" s="100"/>
      <c r="C1200" s="103" t="s">
        <v>42</v>
      </c>
      <c r="D1200" s="96"/>
      <c r="E1200" s="96"/>
      <c r="F1200" s="96"/>
      <c r="G1200" s="96"/>
      <c r="H1200" s="96"/>
      <c r="I1200" s="26"/>
      <c r="J1200" s="96"/>
      <c r="L1200" s="14"/>
    </row>
    <row r="1201" spans="1:12" s="1" customFormat="1" ht="16.5" customHeight="1">
      <c r="A1201" s="96"/>
      <c r="B1201" s="100"/>
      <c r="C1201" s="96"/>
      <c r="D1201" s="96"/>
      <c r="E1201" s="141" t="str">
        <f>F20</f>
        <v>SO 04 - Výměma venkovních potrubí</v>
      </c>
      <c r="F1201" s="142"/>
      <c r="G1201" s="142"/>
      <c r="H1201" s="142"/>
      <c r="I1201" s="26"/>
      <c r="J1201" s="96"/>
      <c r="L1201" s="14"/>
    </row>
    <row r="1202" spans="1:12" s="1" customFormat="1" ht="6.95" customHeight="1">
      <c r="A1202" s="96"/>
      <c r="B1202" s="100"/>
      <c r="C1202" s="96"/>
      <c r="D1202" s="96"/>
      <c r="E1202" s="96"/>
      <c r="F1202" s="96"/>
      <c r="G1202" s="96"/>
      <c r="H1202" s="96"/>
      <c r="I1202" s="26"/>
      <c r="J1202" s="96"/>
      <c r="L1202" s="14"/>
    </row>
    <row r="1203" spans="1:12" s="1" customFormat="1" ht="12" customHeight="1">
      <c r="A1203" s="96"/>
      <c r="B1203" s="100"/>
      <c r="C1203" s="103" t="s">
        <v>6</v>
      </c>
      <c r="D1203" s="96"/>
      <c r="E1203" s="96"/>
      <c r="F1203" s="143"/>
      <c r="G1203" s="96"/>
      <c r="H1203" s="96"/>
      <c r="I1203" s="27" t="s">
        <v>8</v>
      </c>
      <c r="J1203" s="144"/>
      <c r="L1203" s="14"/>
    </row>
    <row r="1204" spans="1:12" s="1" customFormat="1" ht="6.95" customHeight="1">
      <c r="A1204" s="96"/>
      <c r="B1204" s="100"/>
      <c r="C1204" s="96"/>
      <c r="D1204" s="96"/>
      <c r="E1204" s="96"/>
      <c r="F1204" s="96"/>
      <c r="G1204" s="96"/>
      <c r="H1204" s="96"/>
      <c r="I1204" s="26"/>
      <c r="J1204" s="96"/>
      <c r="L1204" s="14"/>
    </row>
    <row r="1205" spans="1:12" s="1" customFormat="1" ht="24.95" customHeight="1">
      <c r="A1205" s="96"/>
      <c r="B1205" s="100"/>
      <c r="C1205" s="103" t="s">
        <v>9</v>
      </c>
      <c r="D1205" s="96"/>
      <c r="E1205" s="96"/>
      <c r="F1205" s="143"/>
      <c r="G1205" s="96"/>
      <c r="H1205" s="96"/>
      <c r="I1205" s="27" t="s">
        <v>11</v>
      </c>
      <c r="J1205" s="145"/>
      <c r="L1205" s="14"/>
    </row>
    <row r="1206" spans="1:12" s="1" customFormat="1" ht="13.7" customHeight="1">
      <c r="A1206" s="96"/>
      <c r="B1206" s="100"/>
      <c r="C1206" s="103" t="s">
        <v>10</v>
      </c>
      <c r="D1206" s="96"/>
      <c r="E1206" s="96"/>
      <c r="F1206" s="143"/>
      <c r="G1206" s="96"/>
      <c r="H1206" s="96"/>
      <c r="I1206" s="27" t="s">
        <v>13</v>
      </c>
      <c r="J1206" s="145"/>
      <c r="L1206" s="14"/>
    </row>
    <row r="1207" spans="1:12" s="1" customFormat="1" ht="10.35" customHeight="1">
      <c r="A1207" s="96"/>
      <c r="B1207" s="100"/>
      <c r="C1207" s="96"/>
      <c r="D1207" s="96"/>
      <c r="E1207" s="96"/>
      <c r="F1207" s="96"/>
      <c r="G1207" s="96"/>
      <c r="H1207" s="96"/>
      <c r="I1207" s="26"/>
      <c r="J1207" s="96"/>
      <c r="L1207" s="14"/>
    </row>
    <row r="1208" spans="1:12" s="1" customFormat="1" ht="29.25" customHeight="1">
      <c r="A1208" s="96"/>
      <c r="B1208" s="100"/>
      <c r="C1208" s="146" t="s">
        <v>44</v>
      </c>
      <c r="D1208" s="147"/>
      <c r="E1208" s="147"/>
      <c r="F1208" s="147"/>
      <c r="G1208" s="147"/>
      <c r="H1208" s="147"/>
      <c r="I1208" s="31"/>
      <c r="J1208" s="148" t="s">
        <v>45</v>
      </c>
      <c r="K1208" s="28"/>
      <c r="L1208" s="14"/>
    </row>
    <row r="1209" spans="1:12" s="1" customFormat="1" ht="10.35" customHeight="1">
      <c r="A1209" s="96"/>
      <c r="B1209" s="100"/>
      <c r="C1209" s="96"/>
      <c r="D1209" s="96"/>
      <c r="E1209" s="96"/>
      <c r="F1209" s="96"/>
      <c r="G1209" s="96"/>
      <c r="H1209" s="96"/>
      <c r="I1209" s="26"/>
      <c r="J1209" s="96"/>
      <c r="L1209" s="14"/>
    </row>
    <row r="1210" spans="1:47" s="1" customFormat="1" ht="22.9" customHeight="1">
      <c r="A1210" s="96"/>
      <c r="B1210" s="100"/>
      <c r="C1210" s="149" t="s">
        <v>46</v>
      </c>
      <c r="D1210" s="96"/>
      <c r="E1210" s="96"/>
      <c r="F1210" s="96"/>
      <c r="G1210" s="96"/>
      <c r="H1210" s="96"/>
      <c r="I1210" s="26"/>
      <c r="J1210" s="150">
        <f>ROUND(J1211+J1216,0)</f>
        <v>0</v>
      </c>
      <c r="L1210" s="14"/>
      <c r="AU1210" s="13" t="s">
        <v>47</v>
      </c>
    </row>
    <row r="1211" spans="1:12" s="6" customFormat="1" ht="24.95" customHeight="1">
      <c r="A1211" s="151"/>
      <c r="B1211" s="152"/>
      <c r="C1211" s="151"/>
      <c r="D1211" s="153" t="s">
        <v>48</v>
      </c>
      <c r="E1211" s="154"/>
      <c r="F1211" s="154"/>
      <c r="G1211" s="154"/>
      <c r="H1211" s="154"/>
      <c r="I1211" s="33"/>
      <c r="J1211" s="155">
        <f>SUM(J1212:J1215)</f>
        <v>0</v>
      </c>
      <c r="L1211" s="32"/>
    </row>
    <row r="1212" spans="1:12" s="7" customFormat="1" ht="19.9" customHeight="1">
      <c r="A1212" s="130"/>
      <c r="B1212" s="156"/>
      <c r="C1212" s="130"/>
      <c r="D1212" s="157" t="s">
        <v>49</v>
      </c>
      <c r="E1212" s="158"/>
      <c r="F1212" s="158"/>
      <c r="G1212" s="158"/>
      <c r="H1212" s="158"/>
      <c r="I1212" s="35"/>
      <c r="J1212" s="159">
        <f>J1228</f>
        <v>0</v>
      </c>
      <c r="L1212" s="34"/>
    </row>
    <row r="1213" spans="1:12" s="7" customFormat="1" ht="19.9" customHeight="1">
      <c r="A1213" s="130"/>
      <c r="B1213" s="156"/>
      <c r="C1213" s="130"/>
      <c r="D1213" s="157" t="s">
        <v>51</v>
      </c>
      <c r="E1213" s="158"/>
      <c r="F1213" s="158"/>
      <c r="G1213" s="158"/>
      <c r="H1213" s="158"/>
      <c r="I1213" s="35"/>
      <c r="J1213" s="159">
        <f>J1298</f>
        <v>0</v>
      </c>
      <c r="L1213" s="34"/>
    </row>
    <row r="1214" spans="1:12" s="7" customFormat="1" ht="19.9" customHeight="1">
      <c r="A1214" s="130"/>
      <c r="B1214" s="156"/>
      <c r="C1214" s="130"/>
      <c r="D1214" s="157" t="s">
        <v>1655</v>
      </c>
      <c r="E1214" s="158"/>
      <c r="F1214" s="158"/>
      <c r="G1214" s="158"/>
      <c r="H1214" s="158"/>
      <c r="I1214" s="35"/>
      <c r="J1214" s="159">
        <f>J1323</f>
        <v>0</v>
      </c>
      <c r="L1214" s="34"/>
    </row>
    <row r="1215" spans="1:12" s="7" customFormat="1" ht="19.9" customHeight="1">
      <c r="A1215" s="130"/>
      <c r="B1215" s="156"/>
      <c r="C1215" s="130"/>
      <c r="D1215" s="157" t="s">
        <v>327</v>
      </c>
      <c r="E1215" s="158"/>
      <c r="F1215" s="158"/>
      <c r="G1215" s="158"/>
      <c r="H1215" s="158"/>
      <c r="I1215" s="35"/>
      <c r="J1215" s="159">
        <f>J1475</f>
        <v>0</v>
      </c>
      <c r="L1215" s="34"/>
    </row>
    <row r="1216" spans="1:12" s="6" customFormat="1" ht="24.95" customHeight="1">
      <c r="A1216" s="151"/>
      <c r="B1216" s="152"/>
      <c r="C1216" s="151"/>
      <c r="D1216" s="153" t="s">
        <v>59</v>
      </c>
      <c r="E1216" s="154"/>
      <c r="F1216" s="154"/>
      <c r="G1216" s="154"/>
      <c r="H1216" s="154"/>
      <c r="I1216" s="33"/>
      <c r="J1216" s="155">
        <f>J1217</f>
        <v>0</v>
      </c>
      <c r="L1216" s="32"/>
    </row>
    <row r="1217" spans="1:12" s="7" customFormat="1" ht="19.9" customHeight="1">
      <c r="A1217" s="130"/>
      <c r="B1217" s="156"/>
      <c r="C1217" s="130"/>
      <c r="D1217" s="157" t="s">
        <v>60</v>
      </c>
      <c r="E1217" s="158"/>
      <c r="F1217" s="158"/>
      <c r="G1217" s="158"/>
      <c r="H1217" s="158"/>
      <c r="I1217" s="35"/>
      <c r="J1217" s="159">
        <f>J1479</f>
        <v>0</v>
      </c>
      <c r="L1217" s="34"/>
    </row>
    <row r="1218" spans="1:12" s="1" customFormat="1" ht="21.75" customHeight="1">
      <c r="A1218" s="96"/>
      <c r="B1218" s="100"/>
      <c r="C1218" s="96"/>
      <c r="D1218" s="96"/>
      <c r="E1218" s="96"/>
      <c r="F1218" s="96"/>
      <c r="G1218" s="96"/>
      <c r="H1218" s="96"/>
      <c r="I1218" s="26"/>
      <c r="J1218" s="96"/>
      <c r="L1218" s="14"/>
    </row>
    <row r="1219" spans="1:12" s="1" customFormat="1" ht="6.95" customHeight="1">
      <c r="A1219" s="96"/>
      <c r="B1219" s="136"/>
      <c r="C1219" s="137"/>
      <c r="D1219" s="137"/>
      <c r="E1219" s="137"/>
      <c r="F1219" s="137"/>
      <c r="G1219" s="137"/>
      <c r="H1219" s="137"/>
      <c r="I1219" s="29"/>
      <c r="J1219" s="137"/>
      <c r="K1219" s="15"/>
      <c r="L1219" s="14"/>
    </row>
    <row r="1220" ht="12">
      <c r="I1220" s="25"/>
    </row>
    <row r="1221" ht="12">
      <c r="I1221" s="25"/>
    </row>
    <row r="1222" ht="12">
      <c r="I1222" s="25"/>
    </row>
    <row r="1223" spans="1:12" s="1" customFormat="1" ht="6.95" customHeight="1">
      <c r="A1223" s="96"/>
      <c r="B1223" s="97"/>
      <c r="C1223" s="98"/>
      <c r="D1223" s="98"/>
      <c r="E1223" s="98"/>
      <c r="F1223" s="98"/>
      <c r="G1223" s="98"/>
      <c r="H1223" s="98"/>
      <c r="I1223" s="30"/>
      <c r="J1223" s="98"/>
      <c r="K1223" s="16"/>
      <c r="L1223" s="14"/>
    </row>
    <row r="1224" spans="1:12" s="1" customFormat="1" ht="24.95" customHeight="1">
      <c r="A1224" s="96"/>
      <c r="B1224" s="100"/>
      <c r="C1224" s="101" t="s">
        <v>61</v>
      </c>
      <c r="D1224" s="96"/>
      <c r="E1224" s="96"/>
      <c r="F1224" s="96"/>
      <c r="G1224" s="96"/>
      <c r="H1224" s="96"/>
      <c r="I1224" s="26"/>
      <c r="J1224" s="96"/>
      <c r="L1224" s="14"/>
    </row>
    <row r="1225" spans="1:20" s="8" customFormat="1" ht="29.25" customHeight="1">
      <c r="A1225" s="160"/>
      <c r="B1225" s="161"/>
      <c r="C1225" s="162" t="s">
        <v>62</v>
      </c>
      <c r="D1225" s="163" t="s">
        <v>21</v>
      </c>
      <c r="E1225" s="163" t="s">
        <v>18</v>
      </c>
      <c r="F1225" s="163" t="s">
        <v>19</v>
      </c>
      <c r="G1225" s="163" t="s">
        <v>63</v>
      </c>
      <c r="H1225" s="163" t="s">
        <v>64</v>
      </c>
      <c r="I1225" s="37" t="s">
        <v>65</v>
      </c>
      <c r="J1225" s="164" t="s">
        <v>45</v>
      </c>
      <c r="K1225" s="38" t="s">
        <v>66</v>
      </c>
      <c r="L1225" s="36"/>
      <c r="M1225" s="20" t="s">
        <v>0</v>
      </c>
      <c r="N1225" s="21" t="s">
        <v>14</v>
      </c>
      <c r="O1225" s="21" t="s">
        <v>67</v>
      </c>
      <c r="P1225" s="21" t="s">
        <v>68</v>
      </c>
      <c r="Q1225" s="21" t="s">
        <v>69</v>
      </c>
      <c r="R1225" s="21" t="s">
        <v>70</v>
      </c>
      <c r="S1225" s="21" t="s">
        <v>71</v>
      </c>
      <c r="T1225" s="22" t="s">
        <v>72</v>
      </c>
    </row>
    <row r="1226" spans="1:63" s="1" customFormat="1" ht="22.9" customHeight="1">
      <c r="A1226" s="96"/>
      <c r="B1226" s="100"/>
      <c r="C1226" s="118" t="s">
        <v>73</v>
      </c>
      <c r="D1226" s="96"/>
      <c r="E1226" s="96"/>
      <c r="F1226" s="96"/>
      <c r="G1226" s="96"/>
      <c r="H1226" s="96"/>
      <c r="I1226" s="26"/>
      <c r="J1226" s="165">
        <f>J1210</f>
        <v>0</v>
      </c>
      <c r="L1226" s="14"/>
      <c r="M1226" s="23"/>
      <c r="N1226" s="17"/>
      <c r="O1226" s="17"/>
      <c r="P1226" s="39">
        <f>P1227+P1478</f>
        <v>0</v>
      </c>
      <c r="Q1226" s="17"/>
      <c r="R1226" s="39">
        <f>R1227+R1478</f>
        <v>76.38751418</v>
      </c>
      <c r="S1226" s="17"/>
      <c r="T1226" s="40">
        <f>T1227+T1478</f>
        <v>0</v>
      </c>
      <c r="AT1226" s="13" t="s">
        <v>23</v>
      </c>
      <c r="AU1226" s="13" t="s">
        <v>47</v>
      </c>
      <c r="BK1226" s="41">
        <f>BK1227+BK1478</f>
        <v>0</v>
      </c>
    </row>
    <row r="1227" spans="1:63" s="9" customFormat="1" ht="25.9" customHeight="1">
      <c r="A1227" s="166"/>
      <c r="B1227" s="167"/>
      <c r="C1227" s="166"/>
      <c r="D1227" s="168" t="s">
        <v>23</v>
      </c>
      <c r="E1227" s="169" t="s">
        <v>74</v>
      </c>
      <c r="F1227" s="169" t="s">
        <v>75</v>
      </c>
      <c r="G1227" s="166"/>
      <c r="H1227" s="166"/>
      <c r="I1227" s="44"/>
      <c r="J1227" s="170">
        <f>BK1227</f>
        <v>0</v>
      </c>
      <c r="L1227" s="42"/>
      <c r="M1227" s="45"/>
      <c r="N1227" s="46"/>
      <c r="O1227" s="46"/>
      <c r="P1227" s="47">
        <f>P1228+P1298+P1323+P1475</f>
        <v>0</v>
      </c>
      <c r="Q1227" s="46"/>
      <c r="R1227" s="47">
        <f>R1228+R1298+R1323+R1475</f>
        <v>76.37320418</v>
      </c>
      <c r="S1227" s="46"/>
      <c r="T1227" s="48">
        <f>T1228+T1298+T1323+T1475</f>
        <v>0</v>
      </c>
      <c r="AR1227" s="43" t="s">
        <v>28</v>
      </c>
      <c r="AT1227" s="49" t="s">
        <v>23</v>
      </c>
      <c r="AU1227" s="49" t="s">
        <v>24</v>
      </c>
      <c r="AY1227" s="43" t="s">
        <v>76</v>
      </c>
      <c r="BK1227" s="50">
        <f>BK1228+BK1298+BK1323+BK1475</f>
        <v>0</v>
      </c>
    </row>
    <row r="1228" spans="1:63" s="9" customFormat="1" ht="22.9" customHeight="1">
      <c r="A1228" s="166"/>
      <c r="B1228" s="167"/>
      <c r="C1228" s="166"/>
      <c r="D1228" s="168" t="s">
        <v>23</v>
      </c>
      <c r="E1228" s="171" t="s">
        <v>28</v>
      </c>
      <c r="F1228" s="171" t="s">
        <v>77</v>
      </c>
      <c r="G1228" s="166"/>
      <c r="H1228" s="166"/>
      <c r="I1228" s="44"/>
      <c r="J1228" s="172">
        <f>BK1228</f>
        <v>0</v>
      </c>
      <c r="L1228" s="42"/>
      <c r="M1228" s="45"/>
      <c r="N1228" s="46"/>
      <c r="O1228" s="46"/>
      <c r="P1228" s="47">
        <f>SUM(P1229:P1297)</f>
        <v>0</v>
      </c>
      <c r="Q1228" s="46"/>
      <c r="R1228" s="47">
        <f>SUM(R1229:R1297)</f>
        <v>70.6889306</v>
      </c>
      <c r="S1228" s="46"/>
      <c r="T1228" s="48">
        <f>SUM(T1229:T1297)</f>
        <v>0</v>
      </c>
      <c r="AR1228" s="43" t="s">
        <v>28</v>
      </c>
      <c r="AT1228" s="49" t="s">
        <v>23</v>
      </c>
      <c r="AU1228" s="49" t="s">
        <v>28</v>
      </c>
      <c r="AY1228" s="43" t="s">
        <v>76</v>
      </c>
      <c r="BK1228" s="50">
        <f>SUM(BK1229:BK1297)</f>
        <v>0</v>
      </c>
    </row>
    <row r="1229" spans="1:65" s="1" customFormat="1" ht="16.5" customHeight="1">
      <c r="A1229" s="96"/>
      <c r="B1229" s="100"/>
      <c r="C1229" s="173" t="s">
        <v>28</v>
      </c>
      <c r="D1229" s="173" t="s">
        <v>78</v>
      </c>
      <c r="E1229" s="174" t="s">
        <v>1656</v>
      </c>
      <c r="F1229" s="175" t="s">
        <v>1657</v>
      </c>
      <c r="G1229" s="176" t="s">
        <v>160</v>
      </c>
      <c r="H1229" s="177">
        <v>3</v>
      </c>
      <c r="I1229" s="52"/>
      <c r="J1229" s="178">
        <f>ROUND(I1229*H1229,2)</f>
        <v>0</v>
      </c>
      <c r="K1229" s="51" t="s">
        <v>82</v>
      </c>
      <c r="L1229" s="14"/>
      <c r="M1229" s="53" t="s">
        <v>0</v>
      </c>
      <c r="N1229" s="54" t="s">
        <v>15</v>
      </c>
      <c r="O1229" s="18"/>
      <c r="P1229" s="55">
        <f>O1229*H1229</f>
        <v>0</v>
      </c>
      <c r="Q1229" s="55">
        <v>0.00868</v>
      </c>
      <c r="R1229" s="55">
        <f>Q1229*H1229</f>
        <v>0.02604</v>
      </c>
      <c r="S1229" s="55">
        <v>0</v>
      </c>
      <c r="T1229" s="56">
        <f>S1229*H1229</f>
        <v>0</v>
      </c>
      <c r="AR1229" s="13" t="s">
        <v>83</v>
      </c>
      <c r="AT1229" s="13" t="s">
        <v>78</v>
      </c>
      <c r="AU1229" s="13" t="s">
        <v>29</v>
      </c>
      <c r="AY1229" s="13" t="s">
        <v>76</v>
      </c>
      <c r="BE1229" s="57">
        <f>IF(N1229="základní",J1229,0)</f>
        <v>0</v>
      </c>
      <c r="BF1229" s="57">
        <f>IF(N1229="snížená",J1229,0)</f>
        <v>0</v>
      </c>
      <c r="BG1229" s="57">
        <f>IF(N1229="zákl. přenesená",J1229,0)</f>
        <v>0</v>
      </c>
      <c r="BH1229" s="57">
        <f>IF(N1229="sníž. přenesená",J1229,0)</f>
        <v>0</v>
      </c>
      <c r="BI1229" s="57">
        <f>IF(N1229="nulová",J1229,0)</f>
        <v>0</v>
      </c>
      <c r="BJ1229" s="13" t="s">
        <v>28</v>
      </c>
      <c r="BK1229" s="57">
        <f>ROUND(I1229*H1229,2)</f>
        <v>0</v>
      </c>
      <c r="BL1229" s="13" t="s">
        <v>83</v>
      </c>
      <c r="BM1229" s="13" t="s">
        <v>1658</v>
      </c>
    </row>
    <row r="1230" spans="1:47" s="1" customFormat="1" ht="29.25">
      <c r="A1230" s="96"/>
      <c r="B1230" s="100"/>
      <c r="C1230" s="96"/>
      <c r="D1230" s="179" t="s">
        <v>85</v>
      </c>
      <c r="E1230" s="96"/>
      <c r="F1230" s="180" t="s">
        <v>1659</v>
      </c>
      <c r="G1230" s="96"/>
      <c r="H1230" s="96"/>
      <c r="I1230" s="26"/>
      <c r="J1230" s="96"/>
      <c r="L1230" s="14"/>
      <c r="M1230" s="58"/>
      <c r="N1230" s="18"/>
      <c r="O1230" s="18"/>
      <c r="P1230" s="18"/>
      <c r="Q1230" s="18"/>
      <c r="R1230" s="18"/>
      <c r="S1230" s="18"/>
      <c r="T1230" s="19"/>
      <c r="AT1230" s="13" t="s">
        <v>85</v>
      </c>
      <c r="AU1230" s="13" t="s">
        <v>29</v>
      </c>
    </row>
    <row r="1231" spans="1:65" s="1" customFormat="1" ht="16.5" customHeight="1">
      <c r="A1231" s="96"/>
      <c r="B1231" s="100"/>
      <c r="C1231" s="173" t="s">
        <v>29</v>
      </c>
      <c r="D1231" s="173" t="s">
        <v>78</v>
      </c>
      <c r="E1231" s="174" t="s">
        <v>1660</v>
      </c>
      <c r="F1231" s="175" t="s">
        <v>1661</v>
      </c>
      <c r="G1231" s="176" t="s">
        <v>160</v>
      </c>
      <c r="H1231" s="177">
        <v>3</v>
      </c>
      <c r="I1231" s="52"/>
      <c r="J1231" s="178">
        <f>ROUND(I1231*H1231,2)</f>
        <v>0</v>
      </c>
      <c r="K1231" s="51" t="s">
        <v>82</v>
      </c>
      <c r="L1231" s="14"/>
      <c r="M1231" s="53" t="s">
        <v>0</v>
      </c>
      <c r="N1231" s="54" t="s">
        <v>15</v>
      </c>
      <c r="O1231" s="18"/>
      <c r="P1231" s="55">
        <f>O1231*H1231</f>
        <v>0</v>
      </c>
      <c r="Q1231" s="55">
        <v>0.0369</v>
      </c>
      <c r="R1231" s="55">
        <f>Q1231*H1231</f>
        <v>0.1107</v>
      </c>
      <c r="S1231" s="55">
        <v>0</v>
      </c>
      <c r="T1231" s="56">
        <f>S1231*H1231</f>
        <v>0</v>
      </c>
      <c r="AR1231" s="13" t="s">
        <v>83</v>
      </c>
      <c r="AT1231" s="13" t="s">
        <v>78</v>
      </c>
      <c r="AU1231" s="13" t="s">
        <v>29</v>
      </c>
      <c r="AY1231" s="13" t="s">
        <v>76</v>
      </c>
      <c r="BE1231" s="57">
        <f>IF(N1231="základní",J1231,0)</f>
        <v>0</v>
      </c>
      <c r="BF1231" s="57">
        <f>IF(N1231="snížená",J1231,0)</f>
        <v>0</v>
      </c>
      <c r="BG1231" s="57">
        <f>IF(N1231="zákl. přenesená",J1231,0)</f>
        <v>0</v>
      </c>
      <c r="BH1231" s="57">
        <f>IF(N1231="sníž. přenesená",J1231,0)</f>
        <v>0</v>
      </c>
      <c r="BI1231" s="57">
        <f>IF(N1231="nulová",J1231,0)</f>
        <v>0</v>
      </c>
      <c r="BJ1231" s="13" t="s">
        <v>28</v>
      </c>
      <c r="BK1231" s="57">
        <f>ROUND(I1231*H1231,2)</f>
        <v>0</v>
      </c>
      <c r="BL1231" s="13" t="s">
        <v>83</v>
      </c>
      <c r="BM1231" s="13" t="s">
        <v>1662</v>
      </c>
    </row>
    <row r="1232" spans="1:47" s="1" customFormat="1" ht="29.25">
      <c r="A1232" s="96"/>
      <c r="B1232" s="100"/>
      <c r="C1232" s="96"/>
      <c r="D1232" s="179" t="s">
        <v>85</v>
      </c>
      <c r="E1232" s="96"/>
      <c r="F1232" s="180" t="s">
        <v>1663</v>
      </c>
      <c r="G1232" s="96"/>
      <c r="H1232" s="96"/>
      <c r="I1232" s="26"/>
      <c r="J1232" s="96"/>
      <c r="L1232" s="14"/>
      <c r="M1232" s="58"/>
      <c r="N1232" s="18"/>
      <c r="O1232" s="18"/>
      <c r="P1232" s="18"/>
      <c r="Q1232" s="18"/>
      <c r="R1232" s="18"/>
      <c r="S1232" s="18"/>
      <c r="T1232" s="19"/>
      <c r="AT1232" s="13" t="s">
        <v>85</v>
      </c>
      <c r="AU1232" s="13" t="s">
        <v>29</v>
      </c>
    </row>
    <row r="1233" spans="1:65" s="1" customFormat="1" ht="16.5" customHeight="1">
      <c r="A1233" s="96"/>
      <c r="B1233" s="100"/>
      <c r="C1233" s="173" t="s">
        <v>100</v>
      </c>
      <c r="D1233" s="173" t="s">
        <v>78</v>
      </c>
      <c r="E1233" s="174" t="s">
        <v>89</v>
      </c>
      <c r="F1233" s="175" t="s">
        <v>90</v>
      </c>
      <c r="G1233" s="176" t="s">
        <v>91</v>
      </c>
      <c r="H1233" s="177">
        <v>12.533</v>
      </c>
      <c r="I1233" s="52"/>
      <c r="J1233" s="178">
        <f>ROUND(I1233*H1233,2)</f>
        <v>0</v>
      </c>
      <c r="K1233" s="51" t="s">
        <v>82</v>
      </c>
      <c r="L1233" s="14"/>
      <c r="M1233" s="53" t="s">
        <v>0</v>
      </c>
      <c r="N1233" s="54" t="s">
        <v>15</v>
      </c>
      <c r="O1233" s="18"/>
      <c r="P1233" s="55">
        <f>O1233*H1233</f>
        <v>0</v>
      </c>
      <c r="Q1233" s="55">
        <v>0</v>
      </c>
      <c r="R1233" s="55">
        <f>Q1233*H1233</f>
        <v>0</v>
      </c>
      <c r="S1233" s="55">
        <v>0</v>
      </c>
      <c r="T1233" s="56">
        <f>S1233*H1233</f>
        <v>0</v>
      </c>
      <c r="AR1233" s="13" t="s">
        <v>83</v>
      </c>
      <c r="AT1233" s="13" t="s">
        <v>78</v>
      </c>
      <c r="AU1233" s="13" t="s">
        <v>29</v>
      </c>
      <c r="AY1233" s="13" t="s">
        <v>76</v>
      </c>
      <c r="BE1233" s="57">
        <f>IF(N1233="základní",J1233,0)</f>
        <v>0</v>
      </c>
      <c r="BF1233" s="57">
        <f>IF(N1233="snížená",J1233,0)</f>
        <v>0</v>
      </c>
      <c r="BG1233" s="57">
        <f>IF(N1233="zákl. přenesená",J1233,0)</f>
        <v>0</v>
      </c>
      <c r="BH1233" s="57">
        <f>IF(N1233="sníž. přenesená",J1233,0)</f>
        <v>0</v>
      </c>
      <c r="BI1233" s="57">
        <f>IF(N1233="nulová",J1233,0)</f>
        <v>0</v>
      </c>
      <c r="BJ1233" s="13" t="s">
        <v>28</v>
      </c>
      <c r="BK1233" s="57">
        <f>ROUND(I1233*H1233,2)</f>
        <v>0</v>
      </c>
      <c r="BL1233" s="13" t="s">
        <v>83</v>
      </c>
      <c r="BM1233" s="13" t="s">
        <v>1664</v>
      </c>
    </row>
    <row r="1234" spans="1:47" s="1" customFormat="1" ht="12">
      <c r="A1234" s="96"/>
      <c r="B1234" s="100"/>
      <c r="C1234" s="96"/>
      <c r="D1234" s="179" t="s">
        <v>85</v>
      </c>
      <c r="E1234" s="96"/>
      <c r="F1234" s="180" t="s">
        <v>90</v>
      </c>
      <c r="G1234" s="96"/>
      <c r="H1234" s="96"/>
      <c r="I1234" s="26"/>
      <c r="J1234" s="96"/>
      <c r="L1234" s="14"/>
      <c r="M1234" s="58"/>
      <c r="N1234" s="18"/>
      <c r="O1234" s="18"/>
      <c r="P1234" s="18"/>
      <c r="Q1234" s="18"/>
      <c r="R1234" s="18"/>
      <c r="S1234" s="18"/>
      <c r="T1234" s="19"/>
      <c r="AT1234" s="13" t="s">
        <v>85</v>
      </c>
      <c r="AU1234" s="13" t="s">
        <v>29</v>
      </c>
    </row>
    <row r="1235" spans="1:51" s="10" customFormat="1" ht="12">
      <c r="A1235" s="181"/>
      <c r="B1235" s="182"/>
      <c r="C1235" s="181"/>
      <c r="D1235" s="179" t="s">
        <v>87</v>
      </c>
      <c r="E1235" s="183" t="s">
        <v>0</v>
      </c>
      <c r="F1235" s="184" t="s">
        <v>1665</v>
      </c>
      <c r="G1235" s="181"/>
      <c r="H1235" s="185">
        <v>2.16</v>
      </c>
      <c r="I1235" s="61"/>
      <c r="J1235" s="181"/>
      <c r="L1235" s="59"/>
      <c r="M1235" s="62"/>
      <c r="N1235" s="63"/>
      <c r="O1235" s="63"/>
      <c r="P1235" s="63"/>
      <c r="Q1235" s="63"/>
      <c r="R1235" s="63"/>
      <c r="S1235" s="63"/>
      <c r="T1235" s="64"/>
      <c r="AT1235" s="60" t="s">
        <v>87</v>
      </c>
      <c r="AU1235" s="60" t="s">
        <v>29</v>
      </c>
      <c r="AV1235" s="10" t="s">
        <v>29</v>
      </c>
      <c r="AW1235" s="10" t="s">
        <v>12</v>
      </c>
      <c r="AX1235" s="10" t="s">
        <v>24</v>
      </c>
      <c r="AY1235" s="60" t="s">
        <v>76</v>
      </c>
    </row>
    <row r="1236" spans="1:51" s="10" customFormat="1" ht="12">
      <c r="A1236" s="181"/>
      <c r="B1236" s="182"/>
      <c r="C1236" s="181"/>
      <c r="D1236" s="179" t="s">
        <v>87</v>
      </c>
      <c r="E1236" s="183" t="s">
        <v>0</v>
      </c>
      <c r="F1236" s="184" t="s">
        <v>1666</v>
      </c>
      <c r="G1236" s="181"/>
      <c r="H1236" s="185">
        <v>4.637</v>
      </c>
      <c r="I1236" s="61"/>
      <c r="J1236" s="181"/>
      <c r="L1236" s="59"/>
      <c r="M1236" s="62"/>
      <c r="N1236" s="63"/>
      <c r="O1236" s="63"/>
      <c r="P1236" s="63"/>
      <c r="Q1236" s="63"/>
      <c r="R1236" s="63"/>
      <c r="S1236" s="63"/>
      <c r="T1236" s="64"/>
      <c r="AT1236" s="60" t="s">
        <v>87</v>
      </c>
      <c r="AU1236" s="60" t="s">
        <v>29</v>
      </c>
      <c r="AV1236" s="10" t="s">
        <v>29</v>
      </c>
      <c r="AW1236" s="10" t="s">
        <v>12</v>
      </c>
      <c r="AX1236" s="10" t="s">
        <v>24</v>
      </c>
      <c r="AY1236" s="60" t="s">
        <v>76</v>
      </c>
    </row>
    <row r="1237" spans="1:51" s="10" customFormat="1" ht="12">
      <c r="A1237" s="181"/>
      <c r="B1237" s="182"/>
      <c r="C1237" s="181"/>
      <c r="D1237" s="179" t="s">
        <v>87</v>
      </c>
      <c r="E1237" s="183" t="s">
        <v>0</v>
      </c>
      <c r="F1237" s="184" t="s">
        <v>1667</v>
      </c>
      <c r="G1237" s="181"/>
      <c r="H1237" s="185">
        <v>5.736</v>
      </c>
      <c r="I1237" s="61"/>
      <c r="J1237" s="181"/>
      <c r="L1237" s="59"/>
      <c r="M1237" s="62"/>
      <c r="N1237" s="63"/>
      <c r="O1237" s="63"/>
      <c r="P1237" s="63"/>
      <c r="Q1237" s="63"/>
      <c r="R1237" s="63"/>
      <c r="S1237" s="63"/>
      <c r="T1237" s="64"/>
      <c r="AT1237" s="60" t="s">
        <v>87</v>
      </c>
      <c r="AU1237" s="60" t="s">
        <v>29</v>
      </c>
      <c r="AV1237" s="10" t="s">
        <v>29</v>
      </c>
      <c r="AW1237" s="10" t="s">
        <v>12</v>
      </c>
      <c r="AX1237" s="10" t="s">
        <v>24</v>
      </c>
      <c r="AY1237" s="60" t="s">
        <v>76</v>
      </c>
    </row>
    <row r="1238" spans="1:51" s="11" customFormat="1" ht="12">
      <c r="A1238" s="186"/>
      <c r="B1238" s="187"/>
      <c r="C1238" s="186"/>
      <c r="D1238" s="179" t="s">
        <v>87</v>
      </c>
      <c r="E1238" s="188" t="s">
        <v>0</v>
      </c>
      <c r="F1238" s="189" t="s">
        <v>99</v>
      </c>
      <c r="G1238" s="186"/>
      <c r="H1238" s="190">
        <v>12.533</v>
      </c>
      <c r="I1238" s="67"/>
      <c r="J1238" s="186"/>
      <c r="L1238" s="65"/>
      <c r="M1238" s="68"/>
      <c r="N1238" s="69"/>
      <c r="O1238" s="69"/>
      <c r="P1238" s="69"/>
      <c r="Q1238" s="69"/>
      <c r="R1238" s="69"/>
      <c r="S1238" s="69"/>
      <c r="T1238" s="70"/>
      <c r="AT1238" s="66" t="s">
        <v>87</v>
      </c>
      <c r="AU1238" s="66" t="s">
        <v>29</v>
      </c>
      <c r="AV1238" s="11" t="s">
        <v>83</v>
      </c>
      <c r="AW1238" s="11" t="s">
        <v>12</v>
      </c>
      <c r="AX1238" s="11" t="s">
        <v>28</v>
      </c>
      <c r="AY1238" s="66" t="s">
        <v>76</v>
      </c>
    </row>
    <row r="1239" spans="1:65" s="1" customFormat="1" ht="16.5" customHeight="1">
      <c r="A1239" s="96"/>
      <c r="B1239" s="100"/>
      <c r="C1239" s="173" t="s">
        <v>83</v>
      </c>
      <c r="D1239" s="173" t="s">
        <v>78</v>
      </c>
      <c r="E1239" s="174" t="s">
        <v>1668</v>
      </c>
      <c r="F1239" s="175" t="s">
        <v>1669</v>
      </c>
      <c r="G1239" s="176" t="s">
        <v>91</v>
      </c>
      <c r="H1239" s="177">
        <v>8.16</v>
      </c>
      <c r="I1239" s="52"/>
      <c r="J1239" s="178">
        <f>ROUND(I1239*H1239,2)</f>
        <v>0</v>
      </c>
      <c r="K1239" s="51" t="s">
        <v>82</v>
      </c>
      <c r="L1239" s="14"/>
      <c r="M1239" s="53" t="s">
        <v>0</v>
      </c>
      <c r="N1239" s="54" t="s">
        <v>15</v>
      </c>
      <c r="O1239" s="18"/>
      <c r="P1239" s="55">
        <f>O1239*H1239</f>
        <v>0</v>
      </c>
      <c r="Q1239" s="55">
        <v>0</v>
      </c>
      <c r="R1239" s="55">
        <f>Q1239*H1239</f>
        <v>0</v>
      </c>
      <c r="S1239" s="55">
        <v>0</v>
      </c>
      <c r="T1239" s="56">
        <f>S1239*H1239</f>
        <v>0</v>
      </c>
      <c r="AR1239" s="13" t="s">
        <v>83</v>
      </c>
      <c r="AT1239" s="13" t="s">
        <v>78</v>
      </c>
      <c r="AU1239" s="13" t="s">
        <v>29</v>
      </c>
      <c r="AY1239" s="13" t="s">
        <v>76</v>
      </c>
      <c r="BE1239" s="57">
        <f>IF(N1239="základní",J1239,0)</f>
        <v>0</v>
      </c>
      <c r="BF1239" s="57">
        <f>IF(N1239="snížená",J1239,0)</f>
        <v>0</v>
      </c>
      <c r="BG1239" s="57">
        <f>IF(N1239="zákl. přenesená",J1239,0)</f>
        <v>0</v>
      </c>
      <c r="BH1239" s="57">
        <f>IF(N1239="sníž. přenesená",J1239,0)</f>
        <v>0</v>
      </c>
      <c r="BI1239" s="57">
        <f>IF(N1239="nulová",J1239,0)</f>
        <v>0</v>
      </c>
      <c r="BJ1239" s="13" t="s">
        <v>28</v>
      </c>
      <c r="BK1239" s="57">
        <f>ROUND(I1239*H1239,2)</f>
        <v>0</v>
      </c>
      <c r="BL1239" s="13" t="s">
        <v>83</v>
      </c>
      <c r="BM1239" s="13" t="s">
        <v>1670</v>
      </c>
    </row>
    <row r="1240" spans="1:47" s="1" customFormat="1" ht="12">
      <c r="A1240" s="96"/>
      <c r="B1240" s="100"/>
      <c r="C1240" s="96"/>
      <c r="D1240" s="179" t="s">
        <v>85</v>
      </c>
      <c r="E1240" s="96"/>
      <c r="F1240" s="180" t="s">
        <v>1671</v>
      </c>
      <c r="G1240" s="96"/>
      <c r="H1240" s="96"/>
      <c r="I1240" s="26"/>
      <c r="J1240" s="96"/>
      <c r="L1240" s="14"/>
      <c r="M1240" s="58"/>
      <c r="N1240" s="18"/>
      <c r="O1240" s="18"/>
      <c r="P1240" s="18"/>
      <c r="Q1240" s="18"/>
      <c r="R1240" s="18"/>
      <c r="S1240" s="18"/>
      <c r="T1240" s="19"/>
      <c r="AT1240" s="13" t="s">
        <v>85</v>
      </c>
      <c r="AU1240" s="13" t="s">
        <v>29</v>
      </c>
    </row>
    <row r="1241" spans="1:51" s="10" customFormat="1" ht="12">
      <c r="A1241" s="181"/>
      <c r="B1241" s="182"/>
      <c r="C1241" s="181"/>
      <c r="D1241" s="179" t="s">
        <v>87</v>
      </c>
      <c r="E1241" s="183" t="s">
        <v>0</v>
      </c>
      <c r="F1241" s="184" t="s">
        <v>1672</v>
      </c>
      <c r="G1241" s="181"/>
      <c r="H1241" s="185">
        <v>8.16</v>
      </c>
      <c r="I1241" s="61"/>
      <c r="J1241" s="181"/>
      <c r="L1241" s="59"/>
      <c r="M1241" s="62"/>
      <c r="N1241" s="63"/>
      <c r="O1241" s="63"/>
      <c r="P1241" s="63"/>
      <c r="Q1241" s="63"/>
      <c r="R1241" s="63"/>
      <c r="S1241" s="63"/>
      <c r="T1241" s="64"/>
      <c r="AT1241" s="60" t="s">
        <v>87</v>
      </c>
      <c r="AU1241" s="60" t="s">
        <v>29</v>
      </c>
      <c r="AV1241" s="10" t="s">
        <v>29</v>
      </c>
      <c r="AW1241" s="10" t="s">
        <v>12</v>
      </c>
      <c r="AX1241" s="10" t="s">
        <v>28</v>
      </c>
      <c r="AY1241" s="60" t="s">
        <v>76</v>
      </c>
    </row>
    <row r="1242" spans="1:65" s="1" customFormat="1" ht="16.5" customHeight="1">
      <c r="A1242" s="96"/>
      <c r="B1242" s="100"/>
      <c r="C1242" s="173" t="s">
        <v>115</v>
      </c>
      <c r="D1242" s="173" t="s">
        <v>78</v>
      </c>
      <c r="E1242" s="174" t="s">
        <v>1673</v>
      </c>
      <c r="F1242" s="175" t="s">
        <v>1674</v>
      </c>
      <c r="G1242" s="176" t="s">
        <v>91</v>
      </c>
      <c r="H1242" s="177">
        <v>32.066</v>
      </c>
      <c r="I1242" s="52"/>
      <c r="J1242" s="178">
        <f>ROUND(I1242*H1242,2)</f>
        <v>0</v>
      </c>
      <c r="K1242" s="51" t="s">
        <v>82</v>
      </c>
      <c r="L1242" s="14"/>
      <c r="M1242" s="53" t="s">
        <v>0</v>
      </c>
      <c r="N1242" s="54" t="s">
        <v>15</v>
      </c>
      <c r="O1242" s="18"/>
      <c r="P1242" s="55">
        <f>O1242*H1242</f>
        <v>0</v>
      </c>
      <c r="Q1242" s="55">
        <v>0</v>
      </c>
      <c r="R1242" s="55">
        <f>Q1242*H1242</f>
        <v>0</v>
      </c>
      <c r="S1242" s="55">
        <v>0</v>
      </c>
      <c r="T1242" s="56">
        <f>S1242*H1242</f>
        <v>0</v>
      </c>
      <c r="AR1242" s="13" t="s">
        <v>83</v>
      </c>
      <c r="AT1242" s="13" t="s">
        <v>78</v>
      </c>
      <c r="AU1242" s="13" t="s">
        <v>29</v>
      </c>
      <c r="AY1242" s="13" t="s">
        <v>76</v>
      </c>
      <c r="BE1242" s="57">
        <f>IF(N1242="základní",J1242,0)</f>
        <v>0</v>
      </c>
      <c r="BF1242" s="57">
        <f>IF(N1242="snížená",J1242,0)</f>
        <v>0</v>
      </c>
      <c r="BG1242" s="57">
        <f>IF(N1242="zákl. přenesená",J1242,0)</f>
        <v>0</v>
      </c>
      <c r="BH1242" s="57">
        <f>IF(N1242="sníž. přenesená",J1242,0)</f>
        <v>0</v>
      </c>
      <c r="BI1242" s="57">
        <f>IF(N1242="nulová",J1242,0)</f>
        <v>0</v>
      </c>
      <c r="BJ1242" s="13" t="s">
        <v>28</v>
      </c>
      <c r="BK1242" s="57">
        <f>ROUND(I1242*H1242,2)</f>
        <v>0</v>
      </c>
      <c r="BL1242" s="13" t="s">
        <v>83</v>
      </c>
      <c r="BM1242" s="13" t="s">
        <v>1675</v>
      </c>
    </row>
    <row r="1243" spans="1:47" s="1" customFormat="1" ht="19.5">
      <c r="A1243" s="96"/>
      <c r="B1243" s="100"/>
      <c r="C1243" s="96"/>
      <c r="D1243" s="179" t="s">
        <v>85</v>
      </c>
      <c r="E1243" s="96"/>
      <c r="F1243" s="180" t="s">
        <v>1676</v>
      </c>
      <c r="G1243" s="96"/>
      <c r="H1243" s="96"/>
      <c r="I1243" s="26"/>
      <c r="J1243" s="96"/>
      <c r="L1243" s="14"/>
      <c r="M1243" s="58"/>
      <c r="N1243" s="18"/>
      <c r="O1243" s="18"/>
      <c r="P1243" s="18"/>
      <c r="Q1243" s="18"/>
      <c r="R1243" s="18"/>
      <c r="S1243" s="18"/>
      <c r="T1243" s="19"/>
      <c r="AT1243" s="13" t="s">
        <v>85</v>
      </c>
      <c r="AU1243" s="13" t="s">
        <v>29</v>
      </c>
    </row>
    <row r="1244" spans="1:51" s="10" customFormat="1" ht="12">
      <c r="A1244" s="181"/>
      <c r="B1244" s="182"/>
      <c r="C1244" s="181"/>
      <c r="D1244" s="179" t="s">
        <v>87</v>
      </c>
      <c r="E1244" s="183" t="s">
        <v>0</v>
      </c>
      <c r="F1244" s="184" t="s">
        <v>1677</v>
      </c>
      <c r="G1244" s="181"/>
      <c r="H1244" s="185">
        <v>32.066</v>
      </c>
      <c r="I1244" s="61"/>
      <c r="J1244" s="181"/>
      <c r="L1244" s="59"/>
      <c r="M1244" s="62"/>
      <c r="N1244" s="63"/>
      <c r="O1244" s="63"/>
      <c r="P1244" s="63"/>
      <c r="Q1244" s="63"/>
      <c r="R1244" s="63"/>
      <c r="S1244" s="63"/>
      <c r="T1244" s="64"/>
      <c r="AT1244" s="60" t="s">
        <v>87</v>
      </c>
      <c r="AU1244" s="60" t="s">
        <v>29</v>
      </c>
      <c r="AV1244" s="10" t="s">
        <v>29</v>
      </c>
      <c r="AW1244" s="10" t="s">
        <v>12</v>
      </c>
      <c r="AX1244" s="10" t="s">
        <v>28</v>
      </c>
      <c r="AY1244" s="60" t="s">
        <v>76</v>
      </c>
    </row>
    <row r="1245" spans="1:65" s="1" customFormat="1" ht="16.5" customHeight="1">
      <c r="A1245" s="96"/>
      <c r="B1245" s="100"/>
      <c r="C1245" s="173" t="s">
        <v>125</v>
      </c>
      <c r="D1245" s="173" t="s">
        <v>78</v>
      </c>
      <c r="E1245" s="174" t="s">
        <v>1678</v>
      </c>
      <c r="F1245" s="175" t="s">
        <v>1679</v>
      </c>
      <c r="G1245" s="176" t="s">
        <v>91</v>
      </c>
      <c r="H1245" s="177">
        <v>128.264</v>
      </c>
      <c r="I1245" s="52"/>
      <c r="J1245" s="178">
        <f>ROUND(I1245*H1245,2)</f>
        <v>0</v>
      </c>
      <c r="K1245" s="51" t="s">
        <v>82</v>
      </c>
      <c r="L1245" s="14"/>
      <c r="M1245" s="53" t="s">
        <v>0</v>
      </c>
      <c r="N1245" s="54" t="s">
        <v>15</v>
      </c>
      <c r="O1245" s="18"/>
      <c r="P1245" s="55">
        <f>O1245*H1245</f>
        <v>0</v>
      </c>
      <c r="Q1245" s="55">
        <v>0</v>
      </c>
      <c r="R1245" s="55">
        <f>Q1245*H1245</f>
        <v>0</v>
      </c>
      <c r="S1245" s="55">
        <v>0</v>
      </c>
      <c r="T1245" s="56">
        <f>S1245*H1245</f>
        <v>0</v>
      </c>
      <c r="AR1245" s="13" t="s">
        <v>83</v>
      </c>
      <c r="AT1245" s="13" t="s">
        <v>78</v>
      </c>
      <c r="AU1245" s="13" t="s">
        <v>29</v>
      </c>
      <c r="AY1245" s="13" t="s">
        <v>76</v>
      </c>
      <c r="BE1245" s="57">
        <f>IF(N1245="základní",J1245,0)</f>
        <v>0</v>
      </c>
      <c r="BF1245" s="57">
        <f>IF(N1245="snížená",J1245,0)</f>
        <v>0</v>
      </c>
      <c r="BG1245" s="57">
        <f>IF(N1245="zákl. přenesená",J1245,0)</f>
        <v>0</v>
      </c>
      <c r="BH1245" s="57">
        <f>IF(N1245="sníž. přenesená",J1245,0)</f>
        <v>0</v>
      </c>
      <c r="BI1245" s="57">
        <f>IF(N1245="nulová",J1245,0)</f>
        <v>0</v>
      </c>
      <c r="BJ1245" s="13" t="s">
        <v>28</v>
      </c>
      <c r="BK1245" s="57">
        <f>ROUND(I1245*H1245,2)</f>
        <v>0</v>
      </c>
      <c r="BL1245" s="13" t="s">
        <v>83</v>
      </c>
      <c r="BM1245" s="13" t="s">
        <v>1680</v>
      </c>
    </row>
    <row r="1246" spans="1:47" s="1" customFormat="1" ht="19.5">
      <c r="A1246" s="96"/>
      <c r="B1246" s="100"/>
      <c r="C1246" s="96"/>
      <c r="D1246" s="179" t="s">
        <v>85</v>
      </c>
      <c r="E1246" s="96"/>
      <c r="F1246" s="180" t="s">
        <v>1681</v>
      </c>
      <c r="G1246" s="96"/>
      <c r="H1246" s="96"/>
      <c r="I1246" s="26"/>
      <c r="J1246" s="96"/>
      <c r="L1246" s="14"/>
      <c r="M1246" s="58"/>
      <c r="N1246" s="18"/>
      <c r="O1246" s="18"/>
      <c r="P1246" s="18"/>
      <c r="Q1246" s="18"/>
      <c r="R1246" s="18"/>
      <c r="S1246" s="18"/>
      <c r="T1246" s="19"/>
      <c r="AT1246" s="13" t="s">
        <v>85</v>
      </c>
      <c r="AU1246" s="13" t="s">
        <v>29</v>
      </c>
    </row>
    <row r="1247" spans="1:51" s="10" customFormat="1" ht="12">
      <c r="A1247" s="181"/>
      <c r="B1247" s="182"/>
      <c r="C1247" s="181"/>
      <c r="D1247" s="179" t="s">
        <v>87</v>
      </c>
      <c r="E1247" s="183" t="s">
        <v>0</v>
      </c>
      <c r="F1247" s="184" t="s">
        <v>1682</v>
      </c>
      <c r="G1247" s="181"/>
      <c r="H1247" s="185">
        <v>20.16</v>
      </c>
      <c r="I1247" s="61"/>
      <c r="J1247" s="181"/>
      <c r="L1247" s="59"/>
      <c r="M1247" s="62"/>
      <c r="N1247" s="63"/>
      <c r="O1247" s="63"/>
      <c r="P1247" s="63"/>
      <c r="Q1247" s="63"/>
      <c r="R1247" s="63"/>
      <c r="S1247" s="63"/>
      <c r="T1247" s="64"/>
      <c r="AT1247" s="60" t="s">
        <v>87</v>
      </c>
      <c r="AU1247" s="60" t="s">
        <v>29</v>
      </c>
      <c r="AV1247" s="10" t="s">
        <v>29</v>
      </c>
      <c r="AW1247" s="10" t="s">
        <v>12</v>
      </c>
      <c r="AX1247" s="10" t="s">
        <v>24</v>
      </c>
      <c r="AY1247" s="60" t="s">
        <v>76</v>
      </c>
    </row>
    <row r="1248" spans="1:51" s="10" customFormat="1" ht="12">
      <c r="A1248" s="181"/>
      <c r="B1248" s="182"/>
      <c r="C1248" s="181"/>
      <c r="D1248" s="179" t="s">
        <v>87</v>
      </c>
      <c r="E1248" s="183" t="s">
        <v>0</v>
      </c>
      <c r="F1248" s="184" t="s">
        <v>1683</v>
      </c>
      <c r="G1248" s="181"/>
      <c r="H1248" s="185">
        <v>58.733</v>
      </c>
      <c r="I1248" s="61"/>
      <c r="J1248" s="181"/>
      <c r="L1248" s="59"/>
      <c r="M1248" s="62"/>
      <c r="N1248" s="63"/>
      <c r="O1248" s="63"/>
      <c r="P1248" s="63"/>
      <c r="Q1248" s="63"/>
      <c r="R1248" s="63"/>
      <c r="S1248" s="63"/>
      <c r="T1248" s="64"/>
      <c r="AT1248" s="60" t="s">
        <v>87</v>
      </c>
      <c r="AU1248" s="60" t="s">
        <v>29</v>
      </c>
      <c r="AV1248" s="10" t="s">
        <v>29</v>
      </c>
      <c r="AW1248" s="10" t="s">
        <v>12</v>
      </c>
      <c r="AX1248" s="10" t="s">
        <v>24</v>
      </c>
      <c r="AY1248" s="60" t="s">
        <v>76</v>
      </c>
    </row>
    <row r="1249" spans="1:51" s="10" customFormat="1" ht="12">
      <c r="A1249" s="181"/>
      <c r="B1249" s="182"/>
      <c r="C1249" s="181"/>
      <c r="D1249" s="179" t="s">
        <v>87</v>
      </c>
      <c r="E1249" s="183" t="s">
        <v>0</v>
      </c>
      <c r="F1249" s="184" t="s">
        <v>1684</v>
      </c>
      <c r="G1249" s="181"/>
      <c r="H1249" s="185">
        <v>68.832</v>
      </c>
      <c r="I1249" s="61"/>
      <c r="J1249" s="181"/>
      <c r="L1249" s="59"/>
      <c r="M1249" s="62"/>
      <c r="N1249" s="63"/>
      <c r="O1249" s="63"/>
      <c r="P1249" s="63"/>
      <c r="Q1249" s="63"/>
      <c r="R1249" s="63"/>
      <c r="S1249" s="63"/>
      <c r="T1249" s="64"/>
      <c r="AT1249" s="60" t="s">
        <v>87</v>
      </c>
      <c r="AU1249" s="60" t="s">
        <v>29</v>
      </c>
      <c r="AV1249" s="10" t="s">
        <v>29</v>
      </c>
      <c r="AW1249" s="10" t="s">
        <v>12</v>
      </c>
      <c r="AX1249" s="10" t="s">
        <v>24</v>
      </c>
      <c r="AY1249" s="60" t="s">
        <v>76</v>
      </c>
    </row>
    <row r="1250" spans="1:51" s="10" customFormat="1" ht="12">
      <c r="A1250" s="181"/>
      <c r="B1250" s="182"/>
      <c r="C1250" s="181"/>
      <c r="D1250" s="179" t="s">
        <v>87</v>
      </c>
      <c r="E1250" s="183" t="s">
        <v>0</v>
      </c>
      <c r="F1250" s="184" t="s">
        <v>1685</v>
      </c>
      <c r="G1250" s="181"/>
      <c r="H1250" s="185">
        <v>12.605</v>
      </c>
      <c r="I1250" s="61"/>
      <c r="J1250" s="181"/>
      <c r="L1250" s="59"/>
      <c r="M1250" s="62"/>
      <c r="N1250" s="63"/>
      <c r="O1250" s="63"/>
      <c r="P1250" s="63"/>
      <c r="Q1250" s="63"/>
      <c r="R1250" s="63"/>
      <c r="S1250" s="63"/>
      <c r="T1250" s="64"/>
      <c r="AT1250" s="60" t="s">
        <v>87</v>
      </c>
      <c r="AU1250" s="60" t="s">
        <v>29</v>
      </c>
      <c r="AV1250" s="10" t="s">
        <v>29</v>
      </c>
      <c r="AW1250" s="10" t="s">
        <v>12</v>
      </c>
      <c r="AX1250" s="10" t="s">
        <v>24</v>
      </c>
      <c r="AY1250" s="60" t="s">
        <v>76</v>
      </c>
    </row>
    <row r="1251" spans="1:51" s="11" customFormat="1" ht="12">
      <c r="A1251" s="186"/>
      <c r="B1251" s="187"/>
      <c r="C1251" s="186"/>
      <c r="D1251" s="179" t="s">
        <v>87</v>
      </c>
      <c r="E1251" s="188" t="s">
        <v>16</v>
      </c>
      <c r="F1251" s="189" t="s">
        <v>99</v>
      </c>
      <c r="G1251" s="186"/>
      <c r="H1251" s="190">
        <v>160.33</v>
      </c>
      <c r="I1251" s="67"/>
      <c r="J1251" s="186"/>
      <c r="L1251" s="65"/>
      <c r="M1251" s="68"/>
      <c r="N1251" s="69"/>
      <c r="O1251" s="69"/>
      <c r="P1251" s="69"/>
      <c r="Q1251" s="69"/>
      <c r="R1251" s="69"/>
      <c r="S1251" s="69"/>
      <c r="T1251" s="70"/>
      <c r="AT1251" s="66" t="s">
        <v>87</v>
      </c>
      <c r="AU1251" s="66" t="s">
        <v>29</v>
      </c>
      <c r="AV1251" s="11" t="s">
        <v>83</v>
      </c>
      <c r="AW1251" s="11" t="s">
        <v>12</v>
      </c>
      <c r="AX1251" s="11" t="s">
        <v>24</v>
      </c>
      <c r="AY1251" s="66" t="s">
        <v>76</v>
      </c>
    </row>
    <row r="1252" spans="1:51" s="10" customFormat="1" ht="12">
      <c r="A1252" s="181"/>
      <c r="B1252" s="182"/>
      <c r="C1252" s="181"/>
      <c r="D1252" s="179" t="s">
        <v>87</v>
      </c>
      <c r="E1252" s="183" t="s">
        <v>0</v>
      </c>
      <c r="F1252" s="184" t="s">
        <v>1686</v>
      </c>
      <c r="G1252" s="181"/>
      <c r="H1252" s="185">
        <v>128.264</v>
      </c>
      <c r="I1252" s="61"/>
      <c r="J1252" s="181"/>
      <c r="L1252" s="59"/>
      <c r="M1252" s="62"/>
      <c r="N1252" s="63"/>
      <c r="O1252" s="63"/>
      <c r="P1252" s="63"/>
      <c r="Q1252" s="63"/>
      <c r="R1252" s="63"/>
      <c r="S1252" s="63"/>
      <c r="T1252" s="64"/>
      <c r="AT1252" s="60" t="s">
        <v>87</v>
      </c>
      <c r="AU1252" s="60" t="s">
        <v>29</v>
      </c>
      <c r="AV1252" s="10" t="s">
        <v>29</v>
      </c>
      <c r="AW1252" s="10" t="s">
        <v>12</v>
      </c>
      <c r="AX1252" s="10" t="s">
        <v>28</v>
      </c>
      <c r="AY1252" s="60" t="s">
        <v>76</v>
      </c>
    </row>
    <row r="1253" spans="1:65" s="1" customFormat="1" ht="16.5" customHeight="1">
      <c r="A1253" s="96"/>
      <c r="B1253" s="100"/>
      <c r="C1253" s="173" t="s">
        <v>132</v>
      </c>
      <c r="D1253" s="173" t="s">
        <v>78</v>
      </c>
      <c r="E1253" s="174" t="s">
        <v>1687</v>
      </c>
      <c r="F1253" s="175" t="s">
        <v>1688</v>
      </c>
      <c r="G1253" s="176" t="s">
        <v>81</v>
      </c>
      <c r="H1253" s="177">
        <v>375.984</v>
      </c>
      <c r="I1253" s="52"/>
      <c r="J1253" s="178">
        <f>ROUND(I1253*H1253,2)</f>
        <v>0</v>
      </c>
      <c r="K1253" s="51" t="s">
        <v>82</v>
      </c>
      <c r="L1253" s="14"/>
      <c r="M1253" s="53" t="s">
        <v>0</v>
      </c>
      <c r="N1253" s="54" t="s">
        <v>15</v>
      </c>
      <c r="O1253" s="18"/>
      <c r="P1253" s="55">
        <f>O1253*H1253</f>
        <v>0</v>
      </c>
      <c r="Q1253" s="55">
        <v>0.00084</v>
      </c>
      <c r="R1253" s="55">
        <f>Q1253*H1253</f>
        <v>0.31582656</v>
      </c>
      <c r="S1253" s="55">
        <v>0</v>
      </c>
      <c r="T1253" s="56">
        <f>S1253*H1253</f>
        <v>0</v>
      </c>
      <c r="AR1253" s="13" t="s">
        <v>83</v>
      </c>
      <c r="AT1253" s="13" t="s">
        <v>78</v>
      </c>
      <c r="AU1253" s="13" t="s">
        <v>29</v>
      </c>
      <c r="AY1253" s="13" t="s">
        <v>76</v>
      </c>
      <c r="BE1253" s="57">
        <f>IF(N1253="základní",J1253,0)</f>
        <v>0</v>
      </c>
      <c r="BF1253" s="57">
        <f>IF(N1253="snížená",J1253,0)</f>
        <v>0</v>
      </c>
      <c r="BG1253" s="57">
        <f>IF(N1253="zákl. přenesená",J1253,0)</f>
        <v>0</v>
      </c>
      <c r="BH1253" s="57">
        <f>IF(N1253="sníž. přenesená",J1253,0)</f>
        <v>0</v>
      </c>
      <c r="BI1253" s="57">
        <f>IF(N1253="nulová",J1253,0)</f>
        <v>0</v>
      </c>
      <c r="BJ1253" s="13" t="s">
        <v>28</v>
      </c>
      <c r="BK1253" s="57">
        <f>ROUND(I1253*H1253,2)</f>
        <v>0</v>
      </c>
      <c r="BL1253" s="13" t="s">
        <v>83</v>
      </c>
      <c r="BM1253" s="13" t="s">
        <v>1689</v>
      </c>
    </row>
    <row r="1254" spans="1:47" s="1" customFormat="1" ht="12">
      <c r="A1254" s="96"/>
      <c r="B1254" s="100"/>
      <c r="C1254" s="96"/>
      <c r="D1254" s="179" t="s">
        <v>85</v>
      </c>
      <c r="E1254" s="96"/>
      <c r="F1254" s="180" t="s">
        <v>1690</v>
      </c>
      <c r="G1254" s="96"/>
      <c r="H1254" s="96"/>
      <c r="I1254" s="26"/>
      <c r="J1254" s="96"/>
      <c r="L1254" s="14"/>
      <c r="M1254" s="58"/>
      <c r="N1254" s="18"/>
      <c r="O1254" s="18"/>
      <c r="P1254" s="18"/>
      <c r="Q1254" s="18"/>
      <c r="R1254" s="18"/>
      <c r="S1254" s="18"/>
      <c r="T1254" s="19"/>
      <c r="AT1254" s="13" t="s">
        <v>85</v>
      </c>
      <c r="AU1254" s="13" t="s">
        <v>29</v>
      </c>
    </row>
    <row r="1255" spans="1:51" s="10" customFormat="1" ht="12">
      <c r="A1255" s="181"/>
      <c r="B1255" s="182"/>
      <c r="C1255" s="181"/>
      <c r="D1255" s="179" t="s">
        <v>87</v>
      </c>
      <c r="E1255" s="183" t="s">
        <v>0</v>
      </c>
      <c r="F1255" s="184" t="s">
        <v>1691</v>
      </c>
      <c r="G1255" s="181"/>
      <c r="H1255" s="185">
        <v>64.8</v>
      </c>
      <c r="I1255" s="61"/>
      <c r="J1255" s="181"/>
      <c r="L1255" s="59"/>
      <c r="M1255" s="62"/>
      <c r="N1255" s="63"/>
      <c r="O1255" s="63"/>
      <c r="P1255" s="63"/>
      <c r="Q1255" s="63"/>
      <c r="R1255" s="63"/>
      <c r="S1255" s="63"/>
      <c r="T1255" s="64"/>
      <c r="AT1255" s="60" t="s">
        <v>87</v>
      </c>
      <c r="AU1255" s="60" t="s">
        <v>29</v>
      </c>
      <c r="AV1255" s="10" t="s">
        <v>29</v>
      </c>
      <c r="AW1255" s="10" t="s">
        <v>12</v>
      </c>
      <c r="AX1255" s="10" t="s">
        <v>24</v>
      </c>
      <c r="AY1255" s="60" t="s">
        <v>76</v>
      </c>
    </row>
    <row r="1256" spans="1:51" s="10" customFormat="1" ht="12">
      <c r="A1256" s="181"/>
      <c r="B1256" s="182"/>
      <c r="C1256" s="181"/>
      <c r="D1256" s="179" t="s">
        <v>87</v>
      </c>
      <c r="E1256" s="183" t="s">
        <v>0</v>
      </c>
      <c r="F1256" s="184" t="s">
        <v>1692</v>
      </c>
      <c r="G1256" s="181"/>
      <c r="H1256" s="185">
        <v>139.104</v>
      </c>
      <c r="I1256" s="61"/>
      <c r="J1256" s="181"/>
      <c r="L1256" s="59"/>
      <c r="M1256" s="62"/>
      <c r="N1256" s="63"/>
      <c r="O1256" s="63"/>
      <c r="P1256" s="63"/>
      <c r="Q1256" s="63"/>
      <c r="R1256" s="63"/>
      <c r="S1256" s="63"/>
      <c r="T1256" s="64"/>
      <c r="AT1256" s="60" t="s">
        <v>87</v>
      </c>
      <c r="AU1256" s="60" t="s">
        <v>29</v>
      </c>
      <c r="AV1256" s="10" t="s">
        <v>29</v>
      </c>
      <c r="AW1256" s="10" t="s">
        <v>12</v>
      </c>
      <c r="AX1256" s="10" t="s">
        <v>24</v>
      </c>
      <c r="AY1256" s="60" t="s">
        <v>76</v>
      </c>
    </row>
    <row r="1257" spans="1:51" s="10" customFormat="1" ht="12">
      <c r="A1257" s="181"/>
      <c r="B1257" s="182"/>
      <c r="C1257" s="181"/>
      <c r="D1257" s="179" t="s">
        <v>87</v>
      </c>
      <c r="E1257" s="183" t="s">
        <v>0</v>
      </c>
      <c r="F1257" s="184" t="s">
        <v>1693</v>
      </c>
      <c r="G1257" s="181"/>
      <c r="H1257" s="185">
        <v>172.08</v>
      </c>
      <c r="I1257" s="61"/>
      <c r="J1257" s="181"/>
      <c r="L1257" s="59"/>
      <c r="M1257" s="62"/>
      <c r="N1257" s="63"/>
      <c r="O1257" s="63"/>
      <c r="P1257" s="63"/>
      <c r="Q1257" s="63"/>
      <c r="R1257" s="63"/>
      <c r="S1257" s="63"/>
      <c r="T1257" s="64"/>
      <c r="AT1257" s="60" t="s">
        <v>87</v>
      </c>
      <c r="AU1257" s="60" t="s">
        <v>29</v>
      </c>
      <c r="AV1257" s="10" t="s">
        <v>29</v>
      </c>
      <c r="AW1257" s="10" t="s">
        <v>12</v>
      </c>
      <c r="AX1257" s="10" t="s">
        <v>24</v>
      </c>
      <c r="AY1257" s="60" t="s">
        <v>76</v>
      </c>
    </row>
    <row r="1258" spans="1:51" s="11" customFormat="1" ht="12">
      <c r="A1258" s="186"/>
      <c r="B1258" s="187"/>
      <c r="C1258" s="186"/>
      <c r="D1258" s="179" t="s">
        <v>87</v>
      </c>
      <c r="E1258" s="188" t="s">
        <v>0</v>
      </c>
      <c r="F1258" s="189" t="s">
        <v>99</v>
      </c>
      <c r="G1258" s="186"/>
      <c r="H1258" s="190">
        <v>375.984</v>
      </c>
      <c r="I1258" s="67"/>
      <c r="J1258" s="186"/>
      <c r="L1258" s="65"/>
      <c r="M1258" s="68"/>
      <c r="N1258" s="69"/>
      <c r="O1258" s="69"/>
      <c r="P1258" s="69"/>
      <c r="Q1258" s="69"/>
      <c r="R1258" s="69"/>
      <c r="S1258" s="69"/>
      <c r="T1258" s="70"/>
      <c r="AT1258" s="66" t="s">
        <v>87</v>
      </c>
      <c r="AU1258" s="66" t="s">
        <v>29</v>
      </c>
      <c r="AV1258" s="11" t="s">
        <v>83</v>
      </c>
      <c r="AW1258" s="11" t="s">
        <v>12</v>
      </c>
      <c r="AX1258" s="11" t="s">
        <v>28</v>
      </c>
      <c r="AY1258" s="66" t="s">
        <v>76</v>
      </c>
    </row>
    <row r="1259" spans="1:65" s="1" customFormat="1" ht="16.5" customHeight="1">
      <c r="A1259" s="96"/>
      <c r="B1259" s="100"/>
      <c r="C1259" s="173" t="s">
        <v>138</v>
      </c>
      <c r="D1259" s="173" t="s">
        <v>78</v>
      </c>
      <c r="E1259" s="174" t="s">
        <v>1694</v>
      </c>
      <c r="F1259" s="175" t="s">
        <v>1695</v>
      </c>
      <c r="G1259" s="176" t="s">
        <v>81</v>
      </c>
      <c r="H1259" s="177">
        <v>375.984</v>
      </c>
      <c r="I1259" s="52"/>
      <c r="J1259" s="178">
        <f>ROUND(I1259*H1259,2)</f>
        <v>0</v>
      </c>
      <c r="K1259" s="51" t="s">
        <v>82</v>
      </c>
      <c r="L1259" s="14"/>
      <c r="M1259" s="53" t="s">
        <v>0</v>
      </c>
      <c r="N1259" s="54" t="s">
        <v>15</v>
      </c>
      <c r="O1259" s="18"/>
      <c r="P1259" s="55">
        <f>O1259*H1259</f>
        <v>0</v>
      </c>
      <c r="Q1259" s="55">
        <v>0</v>
      </c>
      <c r="R1259" s="55">
        <f>Q1259*H1259</f>
        <v>0</v>
      </c>
      <c r="S1259" s="55">
        <v>0</v>
      </c>
      <c r="T1259" s="56">
        <f>S1259*H1259</f>
        <v>0</v>
      </c>
      <c r="AR1259" s="13" t="s">
        <v>83</v>
      </c>
      <c r="AT1259" s="13" t="s">
        <v>78</v>
      </c>
      <c r="AU1259" s="13" t="s">
        <v>29</v>
      </c>
      <c r="AY1259" s="13" t="s">
        <v>76</v>
      </c>
      <c r="BE1259" s="57">
        <f>IF(N1259="základní",J1259,0)</f>
        <v>0</v>
      </c>
      <c r="BF1259" s="57">
        <f>IF(N1259="snížená",J1259,0)</f>
        <v>0</v>
      </c>
      <c r="BG1259" s="57">
        <f>IF(N1259="zákl. přenesená",J1259,0)</f>
        <v>0</v>
      </c>
      <c r="BH1259" s="57">
        <f>IF(N1259="sníž. přenesená",J1259,0)</f>
        <v>0</v>
      </c>
      <c r="BI1259" s="57">
        <f>IF(N1259="nulová",J1259,0)</f>
        <v>0</v>
      </c>
      <c r="BJ1259" s="13" t="s">
        <v>28</v>
      </c>
      <c r="BK1259" s="57">
        <f>ROUND(I1259*H1259,2)</f>
        <v>0</v>
      </c>
      <c r="BL1259" s="13" t="s">
        <v>83</v>
      </c>
      <c r="BM1259" s="13" t="s">
        <v>1696</v>
      </c>
    </row>
    <row r="1260" spans="1:47" s="1" customFormat="1" ht="19.5">
      <c r="A1260" s="96"/>
      <c r="B1260" s="100"/>
      <c r="C1260" s="96"/>
      <c r="D1260" s="179" t="s">
        <v>85</v>
      </c>
      <c r="E1260" s="96"/>
      <c r="F1260" s="180" t="s">
        <v>1697</v>
      </c>
      <c r="G1260" s="96"/>
      <c r="H1260" s="96"/>
      <c r="I1260" s="26"/>
      <c r="J1260" s="96"/>
      <c r="L1260" s="14"/>
      <c r="M1260" s="58"/>
      <c r="N1260" s="18"/>
      <c r="O1260" s="18"/>
      <c r="P1260" s="18"/>
      <c r="Q1260" s="18"/>
      <c r="R1260" s="18"/>
      <c r="S1260" s="18"/>
      <c r="T1260" s="19"/>
      <c r="AT1260" s="13" t="s">
        <v>85</v>
      </c>
      <c r="AU1260" s="13" t="s">
        <v>29</v>
      </c>
    </row>
    <row r="1261" spans="1:65" s="1" customFormat="1" ht="16.5" customHeight="1">
      <c r="A1261" s="96"/>
      <c r="B1261" s="100"/>
      <c r="C1261" s="173" t="s">
        <v>123</v>
      </c>
      <c r="D1261" s="173" t="s">
        <v>78</v>
      </c>
      <c r="E1261" s="174" t="s">
        <v>1698</v>
      </c>
      <c r="F1261" s="175" t="s">
        <v>1699</v>
      </c>
      <c r="G1261" s="176" t="s">
        <v>91</v>
      </c>
      <c r="H1261" s="177">
        <v>160.33</v>
      </c>
      <c r="I1261" s="52"/>
      <c r="J1261" s="178">
        <f>ROUND(I1261*H1261,2)</f>
        <v>0</v>
      </c>
      <c r="K1261" s="51" t="s">
        <v>82</v>
      </c>
      <c r="L1261" s="14"/>
      <c r="M1261" s="53" t="s">
        <v>0</v>
      </c>
      <c r="N1261" s="54" t="s">
        <v>15</v>
      </c>
      <c r="O1261" s="18"/>
      <c r="P1261" s="55">
        <f>O1261*H1261</f>
        <v>0</v>
      </c>
      <c r="Q1261" s="55">
        <v>0</v>
      </c>
      <c r="R1261" s="55">
        <f>Q1261*H1261</f>
        <v>0</v>
      </c>
      <c r="S1261" s="55">
        <v>0</v>
      </c>
      <c r="T1261" s="56">
        <f>S1261*H1261</f>
        <v>0</v>
      </c>
      <c r="AR1261" s="13" t="s">
        <v>83</v>
      </c>
      <c r="AT1261" s="13" t="s">
        <v>78</v>
      </c>
      <c r="AU1261" s="13" t="s">
        <v>29</v>
      </c>
      <c r="AY1261" s="13" t="s">
        <v>76</v>
      </c>
      <c r="BE1261" s="57">
        <f>IF(N1261="základní",J1261,0)</f>
        <v>0</v>
      </c>
      <c r="BF1261" s="57">
        <f>IF(N1261="snížená",J1261,0)</f>
        <v>0</v>
      </c>
      <c r="BG1261" s="57">
        <f>IF(N1261="zákl. přenesená",J1261,0)</f>
        <v>0</v>
      </c>
      <c r="BH1261" s="57">
        <f>IF(N1261="sníž. přenesená",J1261,0)</f>
        <v>0</v>
      </c>
      <c r="BI1261" s="57">
        <f>IF(N1261="nulová",J1261,0)</f>
        <v>0</v>
      </c>
      <c r="BJ1261" s="13" t="s">
        <v>28</v>
      </c>
      <c r="BK1261" s="57">
        <f>ROUND(I1261*H1261,2)</f>
        <v>0</v>
      </c>
      <c r="BL1261" s="13" t="s">
        <v>83</v>
      </c>
      <c r="BM1261" s="13" t="s">
        <v>1700</v>
      </c>
    </row>
    <row r="1262" spans="1:47" s="1" customFormat="1" ht="12">
      <c r="A1262" s="96"/>
      <c r="B1262" s="100"/>
      <c r="C1262" s="96"/>
      <c r="D1262" s="179" t="s">
        <v>85</v>
      </c>
      <c r="E1262" s="96"/>
      <c r="F1262" s="180" t="s">
        <v>1699</v>
      </c>
      <c r="G1262" s="96"/>
      <c r="H1262" s="96"/>
      <c r="I1262" s="26"/>
      <c r="J1262" s="96"/>
      <c r="L1262" s="14"/>
      <c r="M1262" s="58"/>
      <c r="N1262" s="18"/>
      <c r="O1262" s="18"/>
      <c r="P1262" s="18"/>
      <c r="Q1262" s="18"/>
      <c r="R1262" s="18"/>
      <c r="S1262" s="18"/>
      <c r="T1262" s="19"/>
      <c r="AT1262" s="13" t="s">
        <v>85</v>
      </c>
      <c r="AU1262" s="13" t="s">
        <v>29</v>
      </c>
    </row>
    <row r="1263" spans="1:51" s="10" customFormat="1" ht="12">
      <c r="A1263" s="181"/>
      <c r="B1263" s="182"/>
      <c r="C1263" s="181"/>
      <c r="D1263" s="179" t="s">
        <v>87</v>
      </c>
      <c r="E1263" s="183" t="s">
        <v>0</v>
      </c>
      <c r="F1263" s="184" t="s">
        <v>16</v>
      </c>
      <c r="G1263" s="181"/>
      <c r="H1263" s="185">
        <v>160.33</v>
      </c>
      <c r="I1263" s="61"/>
      <c r="J1263" s="181"/>
      <c r="L1263" s="59"/>
      <c r="M1263" s="62"/>
      <c r="N1263" s="63"/>
      <c r="O1263" s="63"/>
      <c r="P1263" s="63"/>
      <c r="Q1263" s="63"/>
      <c r="R1263" s="63"/>
      <c r="S1263" s="63"/>
      <c r="T1263" s="64"/>
      <c r="AT1263" s="60" t="s">
        <v>87</v>
      </c>
      <c r="AU1263" s="60" t="s">
        <v>29</v>
      </c>
      <c r="AV1263" s="10" t="s">
        <v>29</v>
      </c>
      <c r="AW1263" s="10" t="s">
        <v>12</v>
      </c>
      <c r="AX1263" s="10" t="s">
        <v>28</v>
      </c>
      <c r="AY1263" s="60" t="s">
        <v>76</v>
      </c>
    </row>
    <row r="1264" spans="1:65" s="1" customFormat="1" ht="16.5" customHeight="1">
      <c r="A1264" s="96"/>
      <c r="B1264" s="100"/>
      <c r="C1264" s="173" t="s">
        <v>151</v>
      </c>
      <c r="D1264" s="173" t="s">
        <v>78</v>
      </c>
      <c r="E1264" s="174" t="s">
        <v>108</v>
      </c>
      <c r="F1264" s="175" t="s">
        <v>109</v>
      </c>
      <c r="G1264" s="176" t="s">
        <v>91</v>
      </c>
      <c r="H1264" s="177">
        <v>44.31</v>
      </c>
      <c r="I1264" s="52"/>
      <c r="J1264" s="178">
        <f>ROUND(I1264*H1264,2)</f>
        <v>0</v>
      </c>
      <c r="K1264" s="51" t="s">
        <v>82</v>
      </c>
      <c r="L1264" s="14"/>
      <c r="M1264" s="53" t="s">
        <v>0</v>
      </c>
      <c r="N1264" s="54" t="s">
        <v>15</v>
      </c>
      <c r="O1264" s="18"/>
      <c r="P1264" s="55">
        <f>O1264*H1264</f>
        <v>0</v>
      </c>
      <c r="Q1264" s="55">
        <v>0</v>
      </c>
      <c r="R1264" s="55">
        <f>Q1264*H1264</f>
        <v>0</v>
      </c>
      <c r="S1264" s="55">
        <v>0</v>
      </c>
      <c r="T1264" s="56">
        <f>S1264*H1264</f>
        <v>0</v>
      </c>
      <c r="AR1264" s="13" t="s">
        <v>83</v>
      </c>
      <c r="AT1264" s="13" t="s">
        <v>78</v>
      </c>
      <c r="AU1264" s="13" t="s">
        <v>29</v>
      </c>
      <c r="AY1264" s="13" t="s">
        <v>76</v>
      </c>
      <c r="BE1264" s="57">
        <f>IF(N1264="základní",J1264,0)</f>
        <v>0</v>
      </c>
      <c r="BF1264" s="57">
        <f>IF(N1264="snížená",J1264,0)</f>
        <v>0</v>
      </c>
      <c r="BG1264" s="57">
        <f>IF(N1264="zákl. přenesená",J1264,0)</f>
        <v>0</v>
      </c>
      <c r="BH1264" s="57">
        <f>IF(N1264="sníž. přenesená",J1264,0)</f>
        <v>0</v>
      </c>
      <c r="BI1264" s="57">
        <f>IF(N1264="nulová",J1264,0)</f>
        <v>0</v>
      </c>
      <c r="BJ1264" s="13" t="s">
        <v>28</v>
      </c>
      <c r="BK1264" s="57">
        <f>ROUND(I1264*H1264,2)</f>
        <v>0</v>
      </c>
      <c r="BL1264" s="13" t="s">
        <v>83</v>
      </c>
      <c r="BM1264" s="13" t="s">
        <v>1701</v>
      </c>
    </row>
    <row r="1265" spans="1:47" s="1" customFormat="1" ht="19.5">
      <c r="A1265" s="96"/>
      <c r="B1265" s="100"/>
      <c r="C1265" s="96"/>
      <c r="D1265" s="179" t="s">
        <v>85</v>
      </c>
      <c r="E1265" s="96"/>
      <c r="F1265" s="180" t="s">
        <v>112</v>
      </c>
      <c r="G1265" s="96"/>
      <c r="H1265" s="96"/>
      <c r="I1265" s="26"/>
      <c r="J1265" s="96"/>
      <c r="L1265" s="14"/>
      <c r="M1265" s="58"/>
      <c r="N1265" s="18"/>
      <c r="O1265" s="18"/>
      <c r="P1265" s="18"/>
      <c r="Q1265" s="18"/>
      <c r="R1265" s="18"/>
      <c r="S1265" s="18"/>
      <c r="T1265" s="19"/>
      <c r="AT1265" s="13" t="s">
        <v>85</v>
      </c>
      <c r="AU1265" s="13" t="s">
        <v>29</v>
      </c>
    </row>
    <row r="1266" spans="1:51" s="10" customFormat="1" ht="12">
      <c r="A1266" s="181"/>
      <c r="B1266" s="182"/>
      <c r="C1266" s="181"/>
      <c r="D1266" s="179" t="s">
        <v>87</v>
      </c>
      <c r="E1266" s="183" t="s">
        <v>0</v>
      </c>
      <c r="F1266" s="184" t="s">
        <v>1702</v>
      </c>
      <c r="G1266" s="181"/>
      <c r="H1266" s="185">
        <v>44.31</v>
      </c>
      <c r="I1266" s="61"/>
      <c r="J1266" s="181"/>
      <c r="L1266" s="59"/>
      <c r="M1266" s="62"/>
      <c r="N1266" s="63"/>
      <c r="O1266" s="63"/>
      <c r="P1266" s="63"/>
      <c r="Q1266" s="63"/>
      <c r="R1266" s="63"/>
      <c r="S1266" s="63"/>
      <c r="T1266" s="64"/>
      <c r="AT1266" s="60" t="s">
        <v>87</v>
      </c>
      <c r="AU1266" s="60" t="s">
        <v>29</v>
      </c>
      <c r="AV1266" s="10" t="s">
        <v>29</v>
      </c>
      <c r="AW1266" s="10" t="s">
        <v>12</v>
      </c>
      <c r="AX1266" s="10" t="s">
        <v>28</v>
      </c>
      <c r="AY1266" s="60" t="s">
        <v>76</v>
      </c>
    </row>
    <row r="1267" spans="1:65" s="1" customFormat="1" ht="16.5" customHeight="1">
      <c r="A1267" s="96"/>
      <c r="B1267" s="100"/>
      <c r="C1267" s="173" t="s">
        <v>157</v>
      </c>
      <c r="D1267" s="173" t="s">
        <v>78</v>
      </c>
      <c r="E1267" s="174" t="s">
        <v>1703</v>
      </c>
      <c r="F1267" s="175" t="s">
        <v>1704</v>
      </c>
      <c r="G1267" s="176" t="s">
        <v>91</v>
      </c>
      <c r="H1267" s="177">
        <v>44.31</v>
      </c>
      <c r="I1267" s="52"/>
      <c r="J1267" s="178">
        <f>ROUND(I1267*H1267,2)</f>
        <v>0</v>
      </c>
      <c r="K1267" s="51" t="s">
        <v>82</v>
      </c>
      <c r="L1267" s="14"/>
      <c r="M1267" s="53" t="s">
        <v>0</v>
      </c>
      <c r="N1267" s="54" t="s">
        <v>15</v>
      </c>
      <c r="O1267" s="18"/>
      <c r="P1267" s="55">
        <f>O1267*H1267</f>
        <v>0</v>
      </c>
      <c r="Q1267" s="55">
        <v>0</v>
      </c>
      <c r="R1267" s="55">
        <f>Q1267*H1267</f>
        <v>0</v>
      </c>
      <c r="S1267" s="55">
        <v>0</v>
      </c>
      <c r="T1267" s="56">
        <f>S1267*H1267</f>
        <v>0</v>
      </c>
      <c r="AR1267" s="13" t="s">
        <v>83</v>
      </c>
      <c r="AT1267" s="13" t="s">
        <v>78</v>
      </c>
      <c r="AU1267" s="13" t="s">
        <v>29</v>
      </c>
      <c r="AY1267" s="13" t="s">
        <v>76</v>
      </c>
      <c r="BE1267" s="57">
        <f>IF(N1267="základní",J1267,0)</f>
        <v>0</v>
      </c>
      <c r="BF1267" s="57">
        <f>IF(N1267="snížená",J1267,0)</f>
        <v>0</v>
      </c>
      <c r="BG1267" s="57">
        <f>IF(N1267="zákl. přenesená",J1267,0)</f>
        <v>0</v>
      </c>
      <c r="BH1267" s="57">
        <f>IF(N1267="sníž. přenesená",J1267,0)</f>
        <v>0</v>
      </c>
      <c r="BI1267" s="57">
        <f>IF(N1267="nulová",J1267,0)</f>
        <v>0</v>
      </c>
      <c r="BJ1267" s="13" t="s">
        <v>28</v>
      </c>
      <c r="BK1267" s="57">
        <f>ROUND(I1267*H1267,2)</f>
        <v>0</v>
      </c>
      <c r="BL1267" s="13" t="s">
        <v>83</v>
      </c>
      <c r="BM1267" s="13" t="s">
        <v>1705</v>
      </c>
    </row>
    <row r="1268" spans="1:47" s="1" customFormat="1" ht="19.5">
      <c r="A1268" s="96"/>
      <c r="B1268" s="100"/>
      <c r="C1268" s="96"/>
      <c r="D1268" s="179" t="s">
        <v>85</v>
      </c>
      <c r="E1268" s="96"/>
      <c r="F1268" s="180" t="s">
        <v>1706</v>
      </c>
      <c r="G1268" s="96"/>
      <c r="H1268" s="96"/>
      <c r="I1268" s="26"/>
      <c r="J1268" s="96"/>
      <c r="L1268" s="14"/>
      <c r="M1268" s="58"/>
      <c r="N1268" s="18"/>
      <c r="O1268" s="18"/>
      <c r="P1268" s="18"/>
      <c r="Q1268" s="18"/>
      <c r="R1268" s="18"/>
      <c r="S1268" s="18"/>
      <c r="T1268" s="19"/>
      <c r="AT1268" s="13" t="s">
        <v>85</v>
      </c>
      <c r="AU1268" s="13" t="s">
        <v>29</v>
      </c>
    </row>
    <row r="1269" spans="1:51" s="10" customFormat="1" ht="12">
      <c r="A1269" s="181"/>
      <c r="B1269" s="182"/>
      <c r="C1269" s="181"/>
      <c r="D1269" s="179" t="s">
        <v>87</v>
      </c>
      <c r="E1269" s="183" t="s">
        <v>0</v>
      </c>
      <c r="F1269" s="184" t="s">
        <v>1707</v>
      </c>
      <c r="G1269" s="181"/>
      <c r="H1269" s="185">
        <v>44.31</v>
      </c>
      <c r="I1269" s="61"/>
      <c r="J1269" s="181"/>
      <c r="L1269" s="59"/>
      <c r="M1269" s="62"/>
      <c r="N1269" s="63"/>
      <c r="O1269" s="63"/>
      <c r="P1269" s="63"/>
      <c r="Q1269" s="63"/>
      <c r="R1269" s="63"/>
      <c r="S1269" s="63"/>
      <c r="T1269" s="64"/>
      <c r="AT1269" s="60" t="s">
        <v>87</v>
      </c>
      <c r="AU1269" s="60" t="s">
        <v>29</v>
      </c>
      <c r="AV1269" s="10" t="s">
        <v>29</v>
      </c>
      <c r="AW1269" s="10" t="s">
        <v>12</v>
      </c>
      <c r="AX1269" s="10" t="s">
        <v>24</v>
      </c>
      <c r="AY1269" s="60" t="s">
        <v>76</v>
      </c>
    </row>
    <row r="1270" spans="1:51" s="11" customFormat="1" ht="12">
      <c r="A1270" s="186"/>
      <c r="B1270" s="187"/>
      <c r="C1270" s="186"/>
      <c r="D1270" s="179" t="s">
        <v>87</v>
      </c>
      <c r="E1270" s="188" t="s">
        <v>1652</v>
      </c>
      <c r="F1270" s="189" t="s">
        <v>99</v>
      </c>
      <c r="G1270" s="186"/>
      <c r="H1270" s="190">
        <v>44.31</v>
      </c>
      <c r="I1270" s="67"/>
      <c r="J1270" s="186"/>
      <c r="L1270" s="65"/>
      <c r="M1270" s="68"/>
      <c r="N1270" s="69"/>
      <c r="O1270" s="69"/>
      <c r="P1270" s="69"/>
      <c r="Q1270" s="69"/>
      <c r="R1270" s="69"/>
      <c r="S1270" s="69"/>
      <c r="T1270" s="70"/>
      <c r="AT1270" s="66" t="s">
        <v>87</v>
      </c>
      <c r="AU1270" s="66" t="s">
        <v>29</v>
      </c>
      <c r="AV1270" s="11" t="s">
        <v>83</v>
      </c>
      <c r="AW1270" s="11" t="s">
        <v>12</v>
      </c>
      <c r="AX1270" s="11" t="s">
        <v>28</v>
      </c>
      <c r="AY1270" s="66" t="s">
        <v>76</v>
      </c>
    </row>
    <row r="1271" spans="1:65" s="1" customFormat="1" ht="16.5" customHeight="1">
      <c r="A1271" s="96"/>
      <c r="B1271" s="100"/>
      <c r="C1271" s="173" t="s">
        <v>163</v>
      </c>
      <c r="D1271" s="173" t="s">
        <v>78</v>
      </c>
      <c r="E1271" s="174" t="s">
        <v>1708</v>
      </c>
      <c r="F1271" s="175" t="s">
        <v>1709</v>
      </c>
      <c r="G1271" s="176" t="s">
        <v>91</v>
      </c>
      <c r="H1271" s="177">
        <v>116.02</v>
      </c>
      <c r="I1271" s="52"/>
      <c r="J1271" s="178">
        <f>ROUND(I1271*H1271,2)</f>
        <v>0</v>
      </c>
      <c r="K1271" s="51" t="s">
        <v>82</v>
      </c>
      <c r="L1271" s="14"/>
      <c r="M1271" s="53" t="s">
        <v>0</v>
      </c>
      <c r="N1271" s="54" t="s">
        <v>15</v>
      </c>
      <c r="O1271" s="18"/>
      <c r="P1271" s="55">
        <f>O1271*H1271</f>
        <v>0</v>
      </c>
      <c r="Q1271" s="55">
        <v>0</v>
      </c>
      <c r="R1271" s="55">
        <f>Q1271*H1271</f>
        <v>0</v>
      </c>
      <c r="S1271" s="55">
        <v>0</v>
      </c>
      <c r="T1271" s="56">
        <f>S1271*H1271</f>
        <v>0</v>
      </c>
      <c r="AR1271" s="13" t="s">
        <v>83</v>
      </c>
      <c r="AT1271" s="13" t="s">
        <v>78</v>
      </c>
      <c r="AU1271" s="13" t="s">
        <v>29</v>
      </c>
      <c r="AY1271" s="13" t="s">
        <v>76</v>
      </c>
      <c r="BE1271" s="57">
        <f>IF(N1271="základní",J1271,0)</f>
        <v>0</v>
      </c>
      <c r="BF1271" s="57">
        <f>IF(N1271="snížená",J1271,0)</f>
        <v>0</v>
      </c>
      <c r="BG1271" s="57">
        <f>IF(N1271="zákl. přenesená",J1271,0)</f>
        <v>0</v>
      </c>
      <c r="BH1271" s="57">
        <f>IF(N1271="sníž. přenesená",J1271,0)</f>
        <v>0</v>
      </c>
      <c r="BI1271" s="57">
        <f>IF(N1271="nulová",J1271,0)</f>
        <v>0</v>
      </c>
      <c r="BJ1271" s="13" t="s">
        <v>28</v>
      </c>
      <c r="BK1271" s="57">
        <f>ROUND(I1271*H1271,2)</f>
        <v>0</v>
      </c>
      <c r="BL1271" s="13" t="s">
        <v>83</v>
      </c>
      <c r="BM1271" s="13" t="s">
        <v>1710</v>
      </c>
    </row>
    <row r="1272" spans="1:47" s="1" customFormat="1" ht="12">
      <c r="A1272" s="96"/>
      <c r="B1272" s="100"/>
      <c r="C1272" s="96"/>
      <c r="D1272" s="179" t="s">
        <v>85</v>
      </c>
      <c r="E1272" s="96"/>
      <c r="F1272" s="180" t="s">
        <v>1709</v>
      </c>
      <c r="G1272" s="96"/>
      <c r="H1272" s="96"/>
      <c r="I1272" s="26"/>
      <c r="J1272" s="96"/>
      <c r="L1272" s="14"/>
      <c r="M1272" s="58"/>
      <c r="N1272" s="18"/>
      <c r="O1272" s="18"/>
      <c r="P1272" s="18"/>
      <c r="Q1272" s="18"/>
      <c r="R1272" s="18"/>
      <c r="S1272" s="18"/>
      <c r="T1272" s="19"/>
      <c r="AT1272" s="13" t="s">
        <v>85</v>
      </c>
      <c r="AU1272" s="13" t="s">
        <v>29</v>
      </c>
    </row>
    <row r="1273" spans="1:51" s="10" customFormat="1" ht="12">
      <c r="A1273" s="181"/>
      <c r="B1273" s="182"/>
      <c r="C1273" s="181"/>
      <c r="D1273" s="179" t="s">
        <v>87</v>
      </c>
      <c r="E1273" s="183" t="s">
        <v>0</v>
      </c>
      <c r="F1273" s="184" t="s">
        <v>1711</v>
      </c>
      <c r="G1273" s="181"/>
      <c r="H1273" s="185">
        <v>116.02</v>
      </c>
      <c r="I1273" s="61"/>
      <c r="J1273" s="181"/>
      <c r="L1273" s="59"/>
      <c r="M1273" s="62"/>
      <c r="N1273" s="63"/>
      <c r="O1273" s="63"/>
      <c r="P1273" s="63"/>
      <c r="Q1273" s="63"/>
      <c r="R1273" s="63"/>
      <c r="S1273" s="63"/>
      <c r="T1273" s="64"/>
      <c r="AT1273" s="60" t="s">
        <v>87</v>
      </c>
      <c r="AU1273" s="60" t="s">
        <v>29</v>
      </c>
      <c r="AV1273" s="10" t="s">
        <v>29</v>
      </c>
      <c r="AW1273" s="10" t="s">
        <v>12</v>
      </c>
      <c r="AX1273" s="10" t="s">
        <v>28</v>
      </c>
      <c r="AY1273" s="60" t="s">
        <v>76</v>
      </c>
    </row>
    <row r="1274" spans="1:65" s="1" customFormat="1" ht="16.5" customHeight="1">
      <c r="A1274" s="96"/>
      <c r="B1274" s="100"/>
      <c r="C1274" s="173" t="s">
        <v>171</v>
      </c>
      <c r="D1274" s="173" t="s">
        <v>78</v>
      </c>
      <c r="E1274" s="174" t="s">
        <v>1712</v>
      </c>
      <c r="F1274" s="175" t="s">
        <v>1713</v>
      </c>
      <c r="G1274" s="176" t="s">
        <v>91</v>
      </c>
      <c r="H1274" s="177">
        <v>34.141</v>
      </c>
      <c r="I1274" s="52"/>
      <c r="J1274" s="178">
        <f>ROUND(I1274*H1274,2)</f>
        <v>0</v>
      </c>
      <c r="K1274" s="51" t="s">
        <v>82</v>
      </c>
      <c r="L1274" s="14"/>
      <c r="M1274" s="53" t="s">
        <v>0</v>
      </c>
      <c r="N1274" s="54" t="s">
        <v>15</v>
      </c>
      <c r="O1274" s="18"/>
      <c r="P1274" s="55">
        <f>O1274*H1274</f>
        <v>0</v>
      </c>
      <c r="Q1274" s="55">
        <v>0</v>
      </c>
      <c r="R1274" s="55">
        <f>Q1274*H1274</f>
        <v>0</v>
      </c>
      <c r="S1274" s="55">
        <v>0</v>
      </c>
      <c r="T1274" s="56">
        <f>S1274*H1274</f>
        <v>0</v>
      </c>
      <c r="AR1274" s="13" t="s">
        <v>83</v>
      </c>
      <c r="AT1274" s="13" t="s">
        <v>78</v>
      </c>
      <c r="AU1274" s="13" t="s">
        <v>29</v>
      </c>
      <c r="AY1274" s="13" t="s">
        <v>76</v>
      </c>
      <c r="BE1274" s="57">
        <f>IF(N1274="základní",J1274,0)</f>
        <v>0</v>
      </c>
      <c r="BF1274" s="57">
        <f>IF(N1274="snížená",J1274,0)</f>
        <v>0</v>
      </c>
      <c r="BG1274" s="57">
        <f>IF(N1274="zákl. přenesená",J1274,0)</f>
        <v>0</v>
      </c>
      <c r="BH1274" s="57">
        <f>IF(N1274="sníž. přenesená",J1274,0)</f>
        <v>0</v>
      </c>
      <c r="BI1274" s="57">
        <f>IF(N1274="nulová",J1274,0)</f>
        <v>0</v>
      </c>
      <c r="BJ1274" s="13" t="s">
        <v>28</v>
      </c>
      <c r="BK1274" s="57">
        <f>ROUND(I1274*H1274,2)</f>
        <v>0</v>
      </c>
      <c r="BL1274" s="13" t="s">
        <v>83</v>
      </c>
      <c r="BM1274" s="13" t="s">
        <v>1714</v>
      </c>
    </row>
    <row r="1275" spans="1:47" s="1" customFormat="1" ht="19.5">
      <c r="A1275" s="96"/>
      <c r="B1275" s="100"/>
      <c r="C1275" s="96"/>
      <c r="D1275" s="179" t="s">
        <v>85</v>
      </c>
      <c r="E1275" s="96"/>
      <c r="F1275" s="180" t="s">
        <v>1715</v>
      </c>
      <c r="G1275" s="96"/>
      <c r="H1275" s="96"/>
      <c r="I1275" s="26"/>
      <c r="J1275" s="96"/>
      <c r="L1275" s="14"/>
      <c r="M1275" s="58"/>
      <c r="N1275" s="18"/>
      <c r="O1275" s="18"/>
      <c r="P1275" s="18"/>
      <c r="Q1275" s="18"/>
      <c r="R1275" s="18"/>
      <c r="S1275" s="18"/>
      <c r="T1275" s="19"/>
      <c r="AT1275" s="13" t="s">
        <v>85</v>
      </c>
      <c r="AU1275" s="13" t="s">
        <v>29</v>
      </c>
    </row>
    <row r="1276" spans="1:51" s="10" customFormat="1" ht="12">
      <c r="A1276" s="181"/>
      <c r="B1276" s="182"/>
      <c r="C1276" s="181"/>
      <c r="D1276" s="179" t="s">
        <v>87</v>
      </c>
      <c r="E1276" s="183" t="s">
        <v>0</v>
      </c>
      <c r="F1276" s="184" t="s">
        <v>1716</v>
      </c>
      <c r="G1276" s="181"/>
      <c r="H1276" s="185">
        <v>6.48</v>
      </c>
      <c r="I1276" s="61"/>
      <c r="J1276" s="181"/>
      <c r="L1276" s="59"/>
      <c r="M1276" s="62"/>
      <c r="N1276" s="63"/>
      <c r="O1276" s="63"/>
      <c r="P1276" s="63"/>
      <c r="Q1276" s="63"/>
      <c r="R1276" s="63"/>
      <c r="S1276" s="63"/>
      <c r="T1276" s="64"/>
      <c r="AT1276" s="60" t="s">
        <v>87</v>
      </c>
      <c r="AU1276" s="60" t="s">
        <v>29</v>
      </c>
      <c r="AV1276" s="10" t="s">
        <v>29</v>
      </c>
      <c r="AW1276" s="10" t="s">
        <v>12</v>
      </c>
      <c r="AX1276" s="10" t="s">
        <v>24</v>
      </c>
      <c r="AY1276" s="60" t="s">
        <v>76</v>
      </c>
    </row>
    <row r="1277" spans="1:51" s="10" customFormat="1" ht="12">
      <c r="A1277" s="181"/>
      <c r="B1277" s="182"/>
      <c r="C1277" s="181"/>
      <c r="D1277" s="179" t="s">
        <v>87</v>
      </c>
      <c r="E1277" s="183" t="s">
        <v>0</v>
      </c>
      <c r="F1277" s="184" t="s">
        <v>1717</v>
      </c>
      <c r="G1277" s="181"/>
      <c r="H1277" s="185">
        <v>12.365</v>
      </c>
      <c r="I1277" s="61"/>
      <c r="J1277" s="181"/>
      <c r="L1277" s="59"/>
      <c r="M1277" s="62"/>
      <c r="N1277" s="63"/>
      <c r="O1277" s="63"/>
      <c r="P1277" s="63"/>
      <c r="Q1277" s="63"/>
      <c r="R1277" s="63"/>
      <c r="S1277" s="63"/>
      <c r="T1277" s="64"/>
      <c r="AT1277" s="60" t="s">
        <v>87</v>
      </c>
      <c r="AU1277" s="60" t="s">
        <v>29</v>
      </c>
      <c r="AV1277" s="10" t="s">
        <v>29</v>
      </c>
      <c r="AW1277" s="10" t="s">
        <v>12</v>
      </c>
      <c r="AX1277" s="10" t="s">
        <v>24</v>
      </c>
      <c r="AY1277" s="60" t="s">
        <v>76</v>
      </c>
    </row>
    <row r="1278" spans="1:51" s="10" customFormat="1" ht="12">
      <c r="A1278" s="181"/>
      <c r="B1278" s="182"/>
      <c r="C1278" s="181"/>
      <c r="D1278" s="179" t="s">
        <v>87</v>
      </c>
      <c r="E1278" s="183" t="s">
        <v>0</v>
      </c>
      <c r="F1278" s="184" t="s">
        <v>1718</v>
      </c>
      <c r="G1278" s="181"/>
      <c r="H1278" s="185">
        <v>15.296</v>
      </c>
      <c r="I1278" s="61"/>
      <c r="J1278" s="181"/>
      <c r="L1278" s="59"/>
      <c r="M1278" s="62"/>
      <c r="N1278" s="63"/>
      <c r="O1278" s="63"/>
      <c r="P1278" s="63"/>
      <c r="Q1278" s="63"/>
      <c r="R1278" s="63"/>
      <c r="S1278" s="63"/>
      <c r="T1278" s="64"/>
      <c r="AT1278" s="60" t="s">
        <v>87</v>
      </c>
      <c r="AU1278" s="60" t="s">
        <v>29</v>
      </c>
      <c r="AV1278" s="10" t="s">
        <v>29</v>
      </c>
      <c r="AW1278" s="10" t="s">
        <v>12</v>
      </c>
      <c r="AX1278" s="10" t="s">
        <v>24</v>
      </c>
      <c r="AY1278" s="60" t="s">
        <v>76</v>
      </c>
    </row>
    <row r="1279" spans="1:51" s="11" customFormat="1" ht="12">
      <c r="A1279" s="186"/>
      <c r="B1279" s="187"/>
      <c r="C1279" s="186"/>
      <c r="D1279" s="179" t="s">
        <v>87</v>
      </c>
      <c r="E1279" s="188" t="s">
        <v>1420</v>
      </c>
      <c r="F1279" s="189" t="s">
        <v>99</v>
      </c>
      <c r="G1279" s="186"/>
      <c r="H1279" s="190">
        <v>34.141</v>
      </c>
      <c r="I1279" s="67"/>
      <c r="J1279" s="186"/>
      <c r="L1279" s="65"/>
      <c r="M1279" s="68"/>
      <c r="N1279" s="69"/>
      <c r="O1279" s="69"/>
      <c r="P1279" s="69"/>
      <c r="Q1279" s="69"/>
      <c r="R1279" s="69"/>
      <c r="S1279" s="69"/>
      <c r="T1279" s="70"/>
      <c r="AT1279" s="66" t="s">
        <v>87</v>
      </c>
      <c r="AU1279" s="66" t="s">
        <v>29</v>
      </c>
      <c r="AV1279" s="11" t="s">
        <v>83</v>
      </c>
      <c r="AW1279" s="11" t="s">
        <v>12</v>
      </c>
      <c r="AX1279" s="11" t="s">
        <v>28</v>
      </c>
      <c r="AY1279" s="66" t="s">
        <v>76</v>
      </c>
    </row>
    <row r="1280" spans="1:65" s="1" customFormat="1" ht="16.5" customHeight="1">
      <c r="A1280" s="96"/>
      <c r="B1280" s="100"/>
      <c r="C1280" s="196" t="s">
        <v>178</v>
      </c>
      <c r="D1280" s="196" t="s">
        <v>305</v>
      </c>
      <c r="E1280" s="197" t="s">
        <v>1719</v>
      </c>
      <c r="F1280" s="198" t="s">
        <v>1720</v>
      </c>
      <c r="G1280" s="199" t="s">
        <v>199</v>
      </c>
      <c r="H1280" s="200">
        <v>70.129</v>
      </c>
      <c r="I1280" s="81"/>
      <c r="J1280" s="201">
        <f>ROUND(I1280*H1280,2)</f>
        <v>0</v>
      </c>
      <c r="K1280" s="80" t="s">
        <v>82</v>
      </c>
      <c r="L1280" s="82"/>
      <c r="M1280" s="83" t="s">
        <v>0</v>
      </c>
      <c r="N1280" s="84" t="s">
        <v>15</v>
      </c>
      <c r="O1280" s="18"/>
      <c r="P1280" s="55">
        <f>O1280*H1280</f>
        <v>0</v>
      </c>
      <c r="Q1280" s="55">
        <v>1</v>
      </c>
      <c r="R1280" s="55">
        <f>Q1280*H1280</f>
        <v>70.129</v>
      </c>
      <c r="S1280" s="55">
        <v>0</v>
      </c>
      <c r="T1280" s="56">
        <f>S1280*H1280</f>
        <v>0</v>
      </c>
      <c r="AR1280" s="13" t="s">
        <v>138</v>
      </c>
      <c r="AT1280" s="13" t="s">
        <v>305</v>
      </c>
      <c r="AU1280" s="13" t="s">
        <v>29</v>
      </c>
      <c r="AY1280" s="13" t="s">
        <v>76</v>
      </c>
      <c r="BE1280" s="57">
        <f>IF(N1280="základní",J1280,0)</f>
        <v>0</v>
      </c>
      <c r="BF1280" s="57">
        <f>IF(N1280="snížená",J1280,0)</f>
        <v>0</v>
      </c>
      <c r="BG1280" s="57">
        <f>IF(N1280="zákl. přenesená",J1280,0)</f>
        <v>0</v>
      </c>
      <c r="BH1280" s="57">
        <f>IF(N1280="sníž. přenesená",J1280,0)</f>
        <v>0</v>
      </c>
      <c r="BI1280" s="57">
        <f>IF(N1280="nulová",J1280,0)</f>
        <v>0</v>
      </c>
      <c r="BJ1280" s="13" t="s">
        <v>28</v>
      </c>
      <c r="BK1280" s="57">
        <f>ROUND(I1280*H1280,2)</f>
        <v>0</v>
      </c>
      <c r="BL1280" s="13" t="s">
        <v>83</v>
      </c>
      <c r="BM1280" s="13" t="s">
        <v>1721</v>
      </c>
    </row>
    <row r="1281" spans="1:47" s="1" customFormat="1" ht="12">
      <c r="A1281" s="96"/>
      <c r="B1281" s="100"/>
      <c r="C1281" s="96"/>
      <c r="D1281" s="179" t="s">
        <v>85</v>
      </c>
      <c r="E1281" s="96"/>
      <c r="F1281" s="180" t="s">
        <v>1722</v>
      </c>
      <c r="G1281" s="96"/>
      <c r="H1281" s="96"/>
      <c r="I1281" s="26"/>
      <c r="J1281" s="96"/>
      <c r="L1281" s="14"/>
      <c r="M1281" s="58"/>
      <c r="N1281" s="18"/>
      <c r="O1281" s="18"/>
      <c r="P1281" s="18"/>
      <c r="Q1281" s="18"/>
      <c r="R1281" s="18"/>
      <c r="S1281" s="18"/>
      <c r="T1281" s="19"/>
      <c r="AT1281" s="13" t="s">
        <v>85</v>
      </c>
      <c r="AU1281" s="13" t="s">
        <v>29</v>
      </c>
    </row>
    <row r="1282" spans="1:51" s="10" customFormat="1" ht="12">
      <c r="A1282" s="181"/>
      <c r="B1282" s="182"/>
      <c r="C1282" s="181"/>
      <c r="D1282" s="179" t="s">
        <v>87</v>
      </c>
      <c r="E1282" s="181"/>
      <c r="F1282" s="184" t="s">
        <v>1723</v>
      </c>
      <c r="G1282" s="181"/>
      <c r="H1282" s="185">
        <v>70.129</v>
      </c>
      <c r="I1282" s="61"/>
      <c r="J1282" s="181"/>
      <c r="L1282" s="59"/>
      <c r="M1282" s="62"/>
      <c r="N1282" s="63"/>
      <c r="O1282" s="63"/>
      <c r="P1282" s="63"/>
      <c r="Q1282" s="63"/>
      <c r="R1282" s="63"/>
      <c r="S1282" s="63"/>
      <c r="T1282" s="64"/>
      <c r="AT1282" s="60" t="s">
        <v>87</v>
      </c>
      <c r="AU1282" s="60" t="s">
        <v>29</v>
      </c>
      <c r="AV1282" s="10" t="s">
        <v>29</v>
      </c>
      <c r="AW1282" s="10" t="s">
        <v>1</v>
      </c>
      <c r="AX1282" s="10" t="s">
        <v>28</v>
      </c>
      <c r="AY1282" s="60" t="s">
        <v>76</v>
      </c>
    </row>
    <row r="1283" spans="1:65" s="1" customFormat="1" ht="16.5" customHeight="1">
      <c r="A1283" s="96"/>
      <c r="B1283" s="100"/>
      <c r="C1283" s="173" t="s">
        <v>3</v>
      </c>
      <c r="D1283" s="173" t="s">
        <v>78</v>
      </c>
      <c r="E1283" s="174" t="s">
        <v>1459</v>
      </c>
      <c r="F1283" s="175" t="s">
        <v>1460</v>
      </c>
      <c r="G1283" s="176" t="s">
        <v>81</v>
      </c>
      <c r="H1283" s="177">
        <v>83.552</v>
      </c>
      <c r="I1283" s="52"/>
      <c r="J1283" s="178">
        <f>ROUND(I1283*H1283,2)</f>
        <v>0</v>
      </c>
      <c r="K1283" s="51" t="s">
        <v>82</v>
      </c>
      <c r="L1283" s="14"/>
      <c r="M1283" s="53" t="s">
        <v>0</v>
      </c>
      <c r="N1283" s="54" t="s">
        <v>15</v>
      </c>
      <c r="O1283" s="18"/>
      <c r="P1283" s="55">
        <f>O1283*H1283</f>
        <v>0</v>
      </c>
      <c r="Q1283" s="55">
        <v>0</v>
      </c>
      <c r="R1283" s="55">
        <f>Q1283*H1283</f>
        <v>0</v>
      </c>
      <c r="S1283" s="55">
        <v>0</v>
      </c>
      <c r="T1283" s="56">
        <f>S1283*H1283</f>
        <v>0</v>
      </c>
      <c r="AR1283" s="13" t="s">
        <v>83</v>
      </c>
      <c r="AT1283" s="13" t="s">
        <v>78</v>
      </c>
      <c r="AU1283" s="13" t="s">
        <v>29</v>
      </c>
      <c r="AY1283" s="13" t="s">
        <v>76</v>
      </c>
      <c r="BE1283" s="57">
        <f>IF(N1283="základní",J1283,0)</f>
        <v>0</v>
      </c>
      <c r="BF1283" s="57">
        <f>IF(N1283="snížená",J1283,0)</f>
        <v>0</v>
      </c>
      <c r="BG1283" s="57">
        <f>IF(N1283="zákl. přenesená",J1283,0)</f>
        <v>0</v>
      </c>
      <c r="BH1283" s="57">
        <f>IF(N1283="sníž. přenesená",J1283,0)</f>
        <v>0</v>
      </c>
      <c r="BI1283" s="57">
        <f>IF(N1283="nulová",J1283,0)</f>
        <v>0</v>
      </c>
      <c r="BJ1283" s="13" t="s">
        <v>28</v>
      </c>
      <c r="BK1283" s="57">
        <f>ROUND(I1283*H1283,2)</f>
        <v>0</v>
      </c>
      <c r="BL1283" s="13" t="s">
        <v>83</v>
      </c>
      <c r="BM1283" s="13" t="s">
        <v>1724</v>
      </c>
    </row>
    <row r="1284" spans="1:47" s="1" customFormat="1" ht="12">
      <c r="A1284" s="96"/>
      <c r="B1284" s="100"/>
      <c r="C1284" s="96"/>
      <c r="D1284" s="179" t="s">
        <v>85</v>
      </c>
      <c r="E1284" s="96"/>
      <c r="F1284" s="180" t="s">
        <v>1462</v>
      </c>
      <c r="G1284" s="96"/>
      <c r="H1284" s="96"/>
      <c r="I1284" s="26"/>
      <c r="J1284" s="96"/>
      <c r="L1284" s="14"/>
      <c r="M1284" s="58"/>
      <c r="N1284" s="18"/>
      <c r="O1284" s="18"/>
      <c r="P1284" s="18"/>
      <c r="Q1284" s="18"/>
      <c r="R1284" s="18"/>
      <c r="S1284" s="18"/>
      <c r="T1284" s="19"/>
      <c r="AT1284" s="13" t="s">
        <v>85</v>
      </c>
      <c r="AU1284" s="13" t="s">
        <v>29</v>
      </c>
    </row>
    <row r="1285" spans="1:65" s="1" customFormat="1" ht="16.5" customHeight="1">
      <c r="A1285" s="96"/>
      <c r="B1285" s="100"/>
      <c r="C1285" s="173" t="s">
        <v>189</v>
      </c>
      <c r="D1285" s="173" t="s">
        <v>78</v>
      </c>
      <c r="E1285" s="174" t="s">
        <v>1473</v>
      </c>
      <c r="F1285" s="175" t="s">
        <v>1474</v>
      </c>
      <c r="G1285" s="176" t="s">
        <v>81</v>
      </c>
      <c r="H1285" s="177">
        <v>83.552</v>
      </c>
      <c r="I1285" s="52"/>
      <c r="J1285" s="178">
        <f>ROUND(I1285*H1285,2)</f>
        <v>0</v>
      </c>
      <c r="K1285" s="51" t="s">
        <v>82</v>
      </c>
      <c r="L1285" s="14"/>
      <c r="M1285" s="53" t="s">
        <v>0</v>
      </c>
      <c r="N1285" s="54" t="s">
        <v>15</v>
      </c>
      <c r="O1285" s="18"/>
      <c r="P1285" s="55">
        <f>O1285*H1285</f>
        <v>0</v>
      </c>
      <c r="Q1285" s="55">
        <v>0</v>
      </c>
      <c r="R1285" s="55">
        <f>Q1285*H1285</f>
        <v>0</v>
      </c>
      <c r="S1285" s="55">
        <v>0</v>
      </c>
      <c r="T1285" s="56">
        <f>S1285*H1285</f>
        <v>0</v>
      </c>
      <c r="AR1285" s="13" t="s">
        <v>83</v>
      </c>
      <c r="AT1285" s="13" t="s">
        <v>78</v>
      </c>
      <c r="AU1285" s="13" t="s">
        <v>29</v>
      </c>
      <c r="AY1285" s="13" t="s">
        <v>76</v>
      </c>
      <c r="BE1285" s="57">
        <f>IF(N1285="základní",J1285,0)</f>
        <v>0</v>
      </c>
      <c r="BF1285" s="57">
        <f>IF(N1285="snížená",J1285,0)</f>
        <v>0</v>
      </c>
      <c r="BG1285" s="57">
        <f>IF(N1285="zákl. přenesená",J1285,0)</f>
        <v>0</v>
      </c>
      <c r="BH1285" s="57">
        <f>IF(N1285="sníž. přenesená",J1285,0)</f>
        <v>0</v>
      </c>
      <c r="BI1285" s="57">
        <f>IF(N1285="nulová",J1285,0)</f>
        <v>0</v>
      </c>
      <c r="BJ1285" s="13" t="s">
        <v>28</v>
      </c>
      <c r="BK1285" s="57">
        <f>ROUND(I1285*H1285,2)</f>
        <v>0</v>
      </c>
      <c r="BL1285" s="13" t="s">
        <v>83</v>
      </c>
      <c r="BM1285" s="13" t="s">
        <v>1725</v>
      </c>
    </row>
    <row r="1286" spans="1:47" s="1" customFormat="1" ht="12">
      <c r="A1286" s="96"/>
      <c r="B1286" s="100"/>
      <c r="C1286" s="96"/>
      <c r="D1286" s="179" t="s">
        <v>85</v>
      </c>
      <c r="E1286" s="96"/>
      <c r="F1286" s="180" t="s">
        <v>1474</v>
      </c>
      <c r="G1286" s="96"/>
      <c r="H1286" s="96"/>
      <c r="I1286" s="26"/>
      <c r="J1286" s="96"/>
      <c r="L1286" s="14"/>
      <c r="M1286" s="58"/>
      <c r="N1286" s="18"/>
      <c r="O1286" s="18"/>
      <c r="P1286" s="18"/>
      <c r="Q1286" s="18"/>
      <c r="R1286" s="18"/>
      <c r="S1286" s="18"/>
      <c r="T1286" s="19"/>
      <c r="AT1286" s="13" t="s">
        <v>85</v>
      </c>
      <c r="AU1286" s="13" t="s">
        <v>29</v>
      </c>
    </row>
    <row r="1287" spans="1:65" s="1" customFormat="1" ht="16.5" customHeight="1">
      <c r="A1287" s="96"/>
      <c r="B1287" s="100"/>
      <c r="C1287" s="173" t="s">
        <v>196</v>
      </c>
      <c r="D1287" s="173" t="s">
        <v>78</v>
      </c>
      <c r="E1287" s="174" t="s">
        <v>1476</v>
      </c>
      <c r="F1287" s="175" t="s">
        <v>1477</v>
      </c>
      <c r="G1287" s="176" t="s">
        <v>81</v>
      </c>
      <c r="H1287" s="177">
        <v>83.552</v>
      </c>
      <c r="I1287" s="52"/>
      <c r="J1287" s="178">
        <f>ROUND(I1287*H1287,2)</f>
        <v>0</v>
      </c>
      <c r="K1287" s="51" t="s">
        <v>82</v>
      </c>
      <c r="L1287" s="14"/>
      <c r="M1287" s="53" t="s">
        <v>0</v>
      </c>
      <c r="N1287" s="54" t="s">
        <v>15</v>
      </c>
      <c r="O1287" s="18"/>
      <c r="P1287" s="55">
        <f>O1287*H1287</f>
        <v>0</v>
      </c>
      <c r="Q1287" s="55">
        <v>0.00127</v>
      </c>
      <c r="R1287" s="55">
        <f>Q1287*H1287</f>
        <v>0.10611104000000002</v>
      </c>
      <c r="S1287" s="55">
        <v>0</v>
      </c>
      <c r="T1287" s="56">
        <f>S1287*H1287</f>
        <v>0</v>
      </c>
      <c r="AR1287" s="13" t="s">
        <v>83</v>
      </c>
      <c r="AT1287" s="13" t="s">
        <v>78</v>
      </c>
      <c r="AU1287" s="13" t="s">
        <v>29</v>
      </c>
      <c r="AY1287" s="13" t="s">
        <v>76</v>
      </c>
      <c r="BE1287" s="57">
        <f>IF(N1287="základní",J1287,0)</f>
        <v>0</v>
      </c>
      <c r="BF1287" s="57">
        <f>IF(N1287="snížená",J1287,0)</f>
        <v>0</v>
      </c>
      <c r="BG1287" s="57">
        <f>IF(N1287="zákl. přenesená",J1287,0)</f>
        <v>0</v>
      </c>
      <c r="BH1287" s="57">
        <f>IF(N1287="sníž. přenesená",J1287,0)</f>
        <v>0</v>
      </c>
      <c r="BI1287" s="57">
        <f>IF(N1287="nulová",J1287,0)</f>
        <v>0</v>
      </c>
      <c r="BJ1287" s="13" t="s">
        <v>28</v>
      </c>
      <c r="BK1287" s="57">
        <f>ROUND(I1287*H1287,2)</f>
        <v>0</v>
      </c>
      <c r="BL1287" s="13" t="s">
        <v>83</v>
      </c>
      <c r="BM1287" s="13" t="s">
        <v>1726</v>
      </c>
    </row>
    <row r="1288" spans="1:47" s="1" customFormat="1" ht="12">
      <c r="A1288" s="96"/>
      <c r="B1288" s="100"/>
      <c r="C1288" s="96"/>
      <c r="D1288" s="179" t="s">
        <v>85</v>
      </c>
      <c r="E1288" s="96"/>
      <c r="F1288" s="180" t="s">
        <v>1477</v>
      </c>
      <c r="G1288" s="96"/>
      <c r="H1288" s="96"/>
      <c r="I1288" s="26"/>
      <c r="J1288" s="96"/>
      <c r="L1288" s="14"/>
      <c r="M1288" s="58"/>
      <c r="N1288" s="18"/>
      <c r="O1288" s="18"/>
      <c r="P1288" s="18"/>
      <c r="Q1288" s="18"/>
      <c r="R1288" s="18"/>
      <c r="S1288" s="18"/>
      <c r="T1288" s="19"/>
      <c r="AT1288" s="13" t="s">
        <v>85</v>
      </c>
      <c r="AU1288" s="13" t="s">
        <v>29</v>
      </c>
    </row>
    <row r="1289" spans="1:51" s="10" customFormat="1" ht="12">
      <c r="A1289" s="181"/>
      <c r="B1289" s="182"/>
      <c r="C1289" s="181"/>
      <c r="D1289" s="179" t="s">
        <v>87</v>
      </c>
      <c r="E1289" s="183" t="s">
        <v>0</v>
      </c>
      <c r="F1289" s="184" t="s">
        <v>1727</v>
      </c>
      <c r="G1289" s="181"/>
      <c r="H1289" s="185">
        <v>14.4</v>
      </c>
      <c r="I1289" s="61"/>
      <c r="J1289" s="181"/>
      <c r="L1289" s="59"/>
      <c r="M1289" s="62"/>
      <c r="N1289" s="63"/>
      <c r="O1289" s="63"/>
      <c r="P1289" s="63"/>
      <c r="Q1289" s="63"/>
      <c r="R1289" s="63"/>
      <c r="S1289" s="63"/>
      <c r="T1289" s="64"/>
      <c r="AT1289" s="60" t="s">
        <v>87</v>
      </c>
      <c r="AU1289" s="60" t="s">
        <v>29</v>
      </c>
      <c r="AV1289" s="10" t="s">
        <v>29</v>
      </c>
      <c r="AW1289" s="10" t="s">
        <v>12</v>
      </c>
      <c r="AX1289" s="10" t="s">
        <v>24</v>
      </c>
      <c r="AY1289" s="60" t="s">
        <v>76</v>
      </c>
    </row>
    <row r="1290" spans="1:51" s="10" customFormat="1" ht="12">
      <c r="A1290" s="181"/>
      <c r="B1290" s="182"/>
      <c r="C1290" s="181"/>
      <c r="D1290" s="179" t="s">
        <v>87</v>
      </c>
      <c r="E1290" s="183" t="s">
        <v>0</v>
      </c>
      <c r="F1290" s="184" t="s">
        <v>1728</v>
      </c>
      <c r="G1290" s="181"/>
      <c r="H1290" s="185">
        <v>30.912</v>
      </c>
      <c r="I1290" s="61"/>
      <c r="J1290" s="181"/>
      <c r="L1290" s="59"/>
      <c r="M1290" s="62"/>
      <c r="N1290" s="63"/>
      <c r="O1290" s="63"/>
      <c r="P1290" s="63"/>
      <c r="Q1290" s="63"/>
      <c r="R1290" s="63"/>
      <c r="S1290" s="63"/>
      <c r="T1290" s="64"/>
      <c r="AT1290" s="60" t="s">
        <v>87</v>
      </c>
      <c r="AU1290" s="60" t="s">
        <v>29</v>
      </c>
      <c r="AV1290" s="10" t="s">
        <v>29</v>
      </c>
      <c r="AW1290" s="10" t="s">
        <v>12</v>
      </c>
      <c r="AX1290" s="10" t="s">
        <v>24</v>
      </c>
      <c r="AY1290" s="60" t="s">
        <v>76</v>
      </c>
    </row>
    <row r="1291" spans="1:51" s="10" customFormat="1" ht="12">
      <c r="A1291" s="181"/>
      <c r="B1291" s="182"/>
      <c r="C1291" s="181"/>
      <c r="D1291" s="179" t="s">
        <v>87</v>
      </c>
      <c r="E1291" s="183" t="s">
        <v>0</v>
      </c>
      <c r="F1291" s="184" t="s">
        <v>1729</v>
      </c>
      <c r="G1291" s="181"/>
      <c r="H1291" s="185">
        <v>38.24</v>
      </c>
      <c r="I1291" s="61"/>
      <c r="J1291" s="181"/>
      <c r="L1291" s="59"/>
      <c r="M1291" s="62"/>
      <c r="N1291" s="63"/>
      <c r="O1291" s="63"/>
      <c r="P1291" s="63"/>
      <c r="Q1291" s="63"/>
      <c r="R1291" s="63"/>
      <c r="S1291" s="63"/>
      <c r="T1291" s="64"/>
      <c r="AT1291" s="60" t="s">
        <v>87</v>
      </c>
      <c r="AU1291" s="60" t="s">
        <v>29</v>
      </c>
      <c r="AV1291" s="10" t="s">
        <v>29</v>
      </c>
      <c r="AW1291" s="10" t="s">
        <v>12</v>
      </c>
      <c r="AX1291" s="10" t="s">
        <v>24</v>
      </c>
      <c r="AY1291" s="60" t="s">
        <v>76</v>
      </c>
    </row>
    <row r="1292" spans="1:51" s="11" customFormat="1" ht="12">
      <c r="A1292" s="186"/>
      <c r="B1292" s="187"/>
      <c r="C1292" s="186"/>
      <c r="D1292" s="179" t="s">
        <v>87</v>
      </c>
      <c r="E1292" s="188" t="s">
        <v>0</v>
      </c>
      <c r="F1292" s="189" t="s">
        <v>99</v>
      </c>
      <c r="G1292" s="186"/>
      <c r="H1292" s="190">
        <v>83.552</v>
      </c>
      <c r="I1292" s="67"/>
      <c r="J1292" s="186"/>
      <c r="L1292" s="65"/>
      <c r="M1292" s="68"/>
      <c r="N1292" s="69"/>
      <c r="O1292" s="69"/>
      <c r="P1292" s="69"/>
      <c r="Q1292" s="69"/>
      <c r="R1292" s="69"/>
      <c r="S1292" s="69"/>
      <c r="T1292" s="70"/>
      <c r="AT1292" s="66" t="s">
        <v>87</v>
      </c>
      <c r="AU1292" s="66" t="s">
        <v>29</v>
      </c>
      <c r="AV1292" s="11" t="s">
        <v>83</v>
      </c>
      <c r="AW1292" s="11" t="s">
        <v>12</v>
      </c>
      <c r="AX1292" s="11" t="s">
        <v>28</v>
      </c>
      <c r="AY1292" s="66" t="s">
        <v>76</v>
      </c>
    </row>
    <row r="1293" spans="1:65" s="1" customFormat="1" ht="16.5" customHeight="1">
      <c r="A1293" s="96"/>
      <c r="B1293" s="100"/>
      <c r="C1293" s="196" t="s">
        <v>202</v>
      </c>
      <c r="D1293" s="196" t="s">
        <v>305</v>
      </c>
      <c r="E1293" s="197" t="s">
        <v>1730</v>
      </c>
      <c r="F1293" s="198" t="s">
        <v>1731</v>
      </c>
      <c r="G1293" s="199" t="s">
        <v>297</v>
      </c>
      <c r="H1293" s="200">
        <v>1.253</v>
      </c>
      <c r="I1293" s="81"/>
      <c r="J1293" s="201">
        <f>ROUND(I1293*H1293,2)</f>
        <v>0</v>
      </c>
      <c r="K1293" s="80" t="s">
        <v>82</v>
      </c>
      <c r="L1293" s="82"/>
      <c r="M1293" s="83" t="s">
        <v>0</v>
      </c>
      <c r="N1293" s="84" t="s">
        <v>15</v>
      </c>
      <c r="O1293" s="18"/>
      <c r="P1293" s="55">
        <f>O1293*H1293</f>
        <v>0</v>
      </c>
      <c r="Q1293" s="55">
        <v>0.001</v>
      </c>
      <c r="R1293" s="55">
        <f>Q1293*H1293</f>
        <v>0.001253</v>
      </c>
      <c r="S1293" s="55">
        <v>0</v>
      </c>
      <c r="T1293" s="56">
        <f>S1293*H1293</f>
        <v>0</v>
      </c>
      <c r="AR1293" s="13" t="s">
        <v>138</v>
      </c>
      <c r="AT1293" s="13" t="s">
        <v>305</v>
      </c>
      <c r="AU1293" s="13" t="s">
        <v>29</v>
      </c>
      <c r="AY1293" s="13" t="s">
        <v>76</v>
      </c>
      <c r="BE1293" s="57">
        <f>IF(N1293="základní",J1293,0)</f>
        <v>0</v>
      </c>
      <c r="BF1293" s="57">
        <f>IF(N1293="snížená",J1293,0)</f>
        <v>0</v>
      </c>
      <c r="BG1293" s="57">
        <f>IF(N1293="zákl. přenesená",J1293,0)</f>
        <v>0</v>
      </c>
      <c r="BH1293" s="57">
        <f>IF(N1293="sníž. přenesená",J1293,0)</f>
        <v>0</v>
      </c>
      <c r="BI1293" s="57">
        <f>IF(N1293="nulová",J1293,0)</f>
        <v>0</v>
      </c>
      <c r="BJ1293" s="13" t="s">
        <v>28</v>
      </c>
      <c r="BK1293" s="57">
        <f>ROUND(I1293*H1293,2)</f>
        <v>0</v>
      </c>
      <c r="BL1293" s="13" t="s">
        <v>83</v>
      </c>
      <c r="BM1293" s="13" t="s">
        <v>1732</v>
      </c>
    </row>
    <row r="1294" spans="1:47" s="1" customFormat="1" ht="12">
      <c r="A1294" s="96"/>
      <c r="B1294" s="100"/>
      <c r="C1294" s="96"/>
      <c r="D1294" s="179" t="s">
        <v>85</v>
      </c>
      <c r="E1294" s="96"/>
      <c r="F1294" s="180" t="s">
        <v>1733</v>
      </c>
      <c r="G1294" s="96"/>
      <c r="H1294" s="96"/>
      <c r="I1294" s="26"/>
      <c r="J1294" s="96"/>
      <c r="L1294" s="14"/>
      <c r="M1294" s="58"/>
      <c r="N1294" s="18"/>
      <c r="O1294" s="18"/>
      <c r="P1294" s="18"/>
      <c r="Q1294" s="18"/>
      <c r="R1294" s="18"/>
      <c r="S1294" s="18"/>
      <c r="T1294" s="19"/>
      <c r="AT1294" s="13" t="s">
        <v>85</v>
      </c>
      <c r="AU1294" s="13" t="s">
        <v>29</v>
      </c>
    </row>
    <row r="1295" spans="1:51" s="10" customFormat="1" ht="12">
      <c r="A1295" s="181"/>
      <c r="B1295" s="182"/>
      <c r="C1295" s="181"/>
      <c r="D1295" s="179" t="s">
        <v>87</v>
      </c>
      <c r="E1295" s="181"/>
      <c r="F1295" s="184" t="s">
        <v>1734</v>
      </c>
      <c r="G1295" s="181"/>
      <c r="H1295" s="185">
        <v>1.253</v>
      </c>
      <c r="I1295" s="61"/>
      <c r="J1295" s="181"/>
      <c r="L1295" s="59"/>
      <c r="M1295" s="62"/>
      <c r="N1295" s="63"/>
      <c r="O1295" s="63"/>
      <c r="P1295" s="63"/>
      <c r="Q1295" s="63"/>
      <c r="R1295" s="63"/>
      <c r="S1295" s="63"/>
      <c r="T1295" s="64"/>
      <c r="AT1295" s="60" t="s">
        <v>87</v>
      </c>
      <c r="AU1295" s="60" t="s">
        <v>29</v>
      </c>
      <c r="AV1295" s="10" t="s">
        <v>29</v>
      </c>
      <c r="AW1295" s="10" t="s">
        <v>1</v>
      </c>
      <c r="AX1295" s="10" t="s">
        <v>28</v>
      </c>
      <c r="AY1295" s="60" t="s">
        <v>76</v>
      </c>
    </row>
    <row r="1296" spans="1:65" s="1" customFormat="1" ht="16.5" customHeight="1">
      <c r="A1296" s="96"/>
      <c r="B1296" s="100"/>
      <c r="C1296" s="173" t="s">
        <v>208</v>
      </c>
      <c r="D1296" s="173" t="s">
        <v>78</v>
      </c>
      <c r="E1296" s="174" t="s">
        <v>1483</v>
      </c>
      <c r="F1296" s="175" t="s">
        <v>1484</v>
      </c>
      <c r="G1296" s="176" t="s">
        <v>81</v>
      </c>
      <c r="H1296" s="177">
        <v>83.552</v>
      </c>
      <c r="I1296" s="52"/>
      <c r="J1296" s="178">
        <f>ROUND(I1296*H1296,2)</f>
        <v>0</v>
      </c>
      <c r="K1296" s="51" t="s">
        <v>82</v>
      </c>
      <c r="L1296" s="14"/>
      <c r="M1296" s="53" t="s">
        <v>0</v>
      </c>
      <c r="N1296" s="54" t="s">
        <v>15</v>
      </c>
      <c r="O1296" s="18"/>
      <c r="P1296" s="55">
        <f>O1296*H1296</f>
        <v>0</v>
      </c>
      <c r="Q1296" s="55">
        <v>0</v>
      </c>
      <c r="R1296" s="55">
        <f>Q1296*H1296</f>
        <v>0</v>
      </c>
      <c r="S1296" s="55">
        <v>0</v>
      </c>
      <c r="T1296" s="56">
        <f>S1296*H1296</f>
        <v>0</v>
      </c>
      <c r="AR1296" s="13" t="s">
        <v>83</v>
      </c>
      <c r="AT1296" s="13" t="s">
        <v>78</v>
      </c>
      <c r="AU1296" s="13" t="s">
        <v>29</v>
      </c>
      <c r="AY1296" s="13" t="s">
        <v>76</v>
      </c>
      <c r="BE1296" s="57">
        <f>IF(N1296="základní",J1296,0)</f>
        <v>0</v>
      </c>
      <c r="BF1296" s="57">
        <f>IF(N1296="snížená",J1296,0)</f>
        <v>0</v>
      </c>
      <c r="BG1296" s="57">
        <f>IF(N1296="zákl. přenesená",J1296,0)</f>
        <v>0</v>
      </c>
      <c r="BH1296" s="57">
        <f>IF(N1296="sníž. přenesená",J1296,0)</f>
        <v>0</v>
      </c>
      <c r="BI1296" s="57">
        <f>IF(N1296="nulová",J1296,0)</f>
        <v>0</v>
      </c>
      <c r="BJ1296" s="13" t="s">
        <v>28</v>
      </c>
      <c r="BK1296" s="57">
        <f>ROUND(I1296*H1296,2)</f>
        <v>0</v>
      </c>
      <c r="BL1296" s="13" t="s">
        <v>83</v>
      </c>
      <c r="BM1296" s="13" t="s">
        <v>1735</v>
      </c>
    </row>
    <row r="1297" spans="1:47" s="1" customFormat="1" ht="12">
      <c r="A1297" s="96"/>
      <c r="B1297" s="100"/>
      <c r="C1297" s="96"/>
      <c r="D1297" s="179" t="s">
        <v>85</v>
      </c>
      <c r="E1297" s="96"/>
      <c r="F1297" s="180" t="s">
        <v>1484</v>
      </c>
      <c r="G1297" s="96"/>
      <c r="H1297" s="96"/>
      <c r="I1297" s="26"/>
      <c r="J1297" s="96"/>
      <c r="L1297" s="14"/>
      <c r="M1297" s="58"/>
      <c r="N1297" s="18"/>
      <c r="O1297" s="18"/>
      <c r="P1297" s="18"/>
      <c r="Q1297" s="18"/>
      <c r="R1297" s="18"/>
      <c r="S1297" s="18"/>
      <c r="T1297" s="19"/>
      <c r="AT1297" s="13" t="s">
        <v>85</v>
      </c>
      <c r="AU1297" s="13" t="s">
        <v>29</v>
      </c>
    </row>
    <row r="1298" spans="1:63" s="9" customFormat="1" ht="22.9" customHeight="1">
      <c r="A1298" s="166"/>
      <c r="B1298" s="167"/>
      <c r="C1298" s="166"/>
      <c r="D1298" s="168" t="s">
        <v>23</v>
      </c>
      <c r="E1298" s="171" t="s">
        <v>83</v>
      </c>
      <c r="F1298" s="171" t="s">
        <v>122</v>
      </c>
      <c r="G1298" s="166"/>
      <c r="H1298" s="166"/>
      <c r="I1298" s="44"/>
      <c r="J1298" s="172">
        <f>BK1298</f>
        <v>0</v>
      </c>
      <c r="L1298" s="42"/>
      <c r="M1298" s="45"/>
      <c r="N1298" s="46"/>
      <c r="O1298" s="46"/>
      <c r="P1298" s="47">
        <f>SUM(P1299:P1322)</f>
        <v>0</v>
      </c>
      <c r="Q1298" s="46"/>
      <c r="R1298" s="47">
        <f>SUM(R1299:R1322)</f>
        <v>0.7729633800000001</v>
      </c>
      <c r="S1298" s="46"/>
      <c r="T1298" s="48">
        <f>SUM(T1299:T1322)</f>
        <v>0</v>
      </c>
      <c r="AR1298" s="43" t="s">
        <v>28</v>
      </c>
      <c r="AT1298" s="49" t="s">
        <v>23</v>
      </c>
      <c r="AU1298" s="49" t="s">
        <v>28</v>
      </c>
      <c r="AY1298" s="43" t="s">
        <v>76</v>
      </c>
      <c r="BK1298" s="50">
        <f>SUM(BK1299:BK1322)</f>
        <v>0</v>
      </c>
    </row>
    <row r="1299" spans="1:65" s="1" customFormat="1" ht="16.5" customHeight="1">
      <c r="A1299" s="96"/>
      <c r="B1299" s="100"/>
      <c r="C1299" s="173" t="s">
        <v>217</v>
      </c>
      <c r="D1299" s="173" t="s">
        <v>78</v>
      </c>
      <c r="E1299" s="174" t="s">
        <v>1736</v>
      </c>
      <c r="F1299" s="175" t="s">
        <v>1737</v>
      </c>
      <c r="G1299" s="176" t="s">
        <v>91</v>
      </c>
      <c r="H1299" s="177">
        <v>8.955</v>
      </c>
      <c r="I1299" s="52"/>
      <c r="J1299" s="178">
        <f>ROUND(I1299*H1299,2)</f>
        <v>0</v>
      </c>
      <c r="K1299" s="51" t="s">
        <v>82</v>
      </c>
      <c r="L1299" s="14"/>
      <c r="M1299" s="53" t="s">
        <v>0</v>
      </c>
      <c r="N1299" s="54" t="s">
        <v>15</v>
      </c>
      <c r="O1299" s="18"/>
      <c r="P1299" s="55">
        <f>O1299*H1299</f>
        <v>0</v>
      </c>
      <c r="Q1299" s="55">
        <v>0</v>
      </c>
      <c r="R1299" s="55">
        <f>Q1299*H1299</f>
        <v>0</v>
      </c>
      <c r="S1299" s="55">
        <v>0</v>
      </c>
      <c r="T1299" s="56">
        <f>S1299*H1299</f>
        <v>0</v>
      </c>
      <c r="AR1299" s="13" t="s">
        <v>83</v>
      </c>
      <c r="AT1299" s="13" t="s">
        <v>78</v>
      </c>
      <c r="AU1299" s="13" t="s">
        <v>29</v>
      </c>
      <c r="AY1299" s="13" t="s">
        <v>76</v>
      </c>
      <c r="BE1299" s="57">
        <f>IF(N1299="základní",J1299,0)</f>
        <v>0</v>
      </c>
      <c r="BF1299" s="57">
        <f>IF(N1299="snížená",J1299,0)</f>
        <v>0</v>
      </c>
      <c r="BG1299" s="57">
        <f>IF(N1299="zákl. přenesená",J1299,0)</f>
        <v>0</v>
      </c>
      <c r="BH1299" s="57">
        <f>IF(N1299="sníž. přenesená",J1299,0)</f>
        <v>0</v>
      </c>
      <c r="BI1299" s="57">
        <f>IF(N1299="nulová",J1299,0)</f>
        <v>0</v>
      </c>
      <c r="BJ1299" s="13" t="s">
        <v>28</v>
      </c>
      <c r="BK1299" s="57">
        <f>ROUND(I1299*H1299,2)</f>
        <v>0</v>
      </c>
      <c r="BL1299" s="13" t="s">
        <v>83</v>
      </c>
      <c r="BM1299" s="13" t="s">
        <v>1738</v>
      </c>
    </row>
    <row r="1300" spans="1:47" s="1" customFormat="1" ht="12">
      <c r="A1300" s="96"/>
      <c r="B1300" s="100"/>
      <c r="C1300" s="96"/>
      <c r="D1300" s="179" t="s">
        <v>85</v>
      </c>
      <c r="E1300" s="96"/>
      <c r="F1300" s="180" t="s">
        <v>1737</v>
      </c>
      <c r="G1300" s="96"/>
      <c r="H1300" s="96"/>
      <c r="I1300" s="26"/>
      <c r="J1300" s="96"/>
      <c r="L1300" s="14"/>
      <c r="M1300" s="58"/>
      <c r="N1300" s="18"/>
      <c r="O1300" s="18"/>
      <c r="P1300" s="18"/>
      <c r="Q1300" s="18"/>
      <c r="R1300" s="18"/>
      <c r="S1300" s="18"/>
      <c r="T1300" s="19"/>
      <c r="AT1300" s="13" t="s">
        <v>85</v>
      </c>
      <c r="AU1300" s="13" t="s">
        <v>29</v>
      </c>
    </row>
    <row r="1301" spans="1:51" s="10" customFormat="1" ht="12">
      <c r="A1301" s="181"/>
      <c r="B1301" s="182"/>
      <c r="C1301" s="181"/>
      <c r="D1301" s="179" t="s">
        <v>87</v>
      </c>
      <c r="E1301" s="183" t="s">
        <v>0</v>
      </c>
      <c r="F1301" s="184" t="s">
        <v>1739</v>
      </c>
      <c r="G1301" s="181"/>
      <c r="H1301" s="185">
        <v>1.44</v>
      </c>
      <c r="I1301" s="61"/>
      <c r="J1301" s="181"/>
      <c r="L1301" s="59"/>
      <c r="M1301" s="62"/>
      <c r="N1301" s="63"/>
      <c r="O1301" s="63"/>
      <c r="P1301" s="63"/>
      <c r="Q1301" s="63"/>
      <c r="R1301" s="63"/>
      <c r="S1301" s="63"/>
      <c r="T1301" s="64"/>
      <c r="AT1301" s="60" t="s">
        <v>87</v>
      </c>
      <c r="AU1301" s="60" t="s">
        <v>29</v>
      </c>
      <c r="AV1301" s="10" t="s">
        <v>29</v>
      </c>
      <c r="AW1301" s="10" t="s">
        <v>12</v>
      </c>
      <c r="AX1301" s="10" t="s">
        <v>24</v>
      </c>
      <c r="AY1301" s="60" t="s">
        <v>76</v>
      </c>
    </row>
    <row r="1302" spans="1:51" s="10" customFormat="1" ht="12">
      <c r="A1302" s="181"/>
      <c r="B1302" s="182"/>
      <c r="C1302" s="181"/>
      <c r="D1302" s="179" t="s">
        <v>87</v>
      </c>
      <c r="E1302" s="183" t="s">
        <v>0</v>
      </c>
      <c r="F1302" s="184" t="s">
        <v>1740</v>
      </c>
      <c r="G1302" s="181"/>
      <c r="H1302" s="185">
        <v>3.091</v>
      </c>
      <c r="I1302" s="61"/>
      <c r="J1302" s="181"/>
      <c r="L1302" s="59"/>
      <c r="M1302" s="62"/>
      <c r="N1302" s="63"/>
      <c r="O1302" s="63"/>
      <c r="P1302" s="63"/>
      <c r="Q1302" s="63"/>
      <c r="R1302" s="63"/>
      <c r="S1302" s="63"/>
      <c r="T1302" s="64"/>
      <c r="AT1302" s="60" t="s">
        <v>87</v>
      </c>
      <c r="AU1302" s="60" t="s">
        <v>29</v>
      </c>
      <c r="AV1302" s="10" t="s">
        <v>29</v>
      </c>
      <c r="AW1302" s="10" t="s">
        <v>12</v>
      </c>
      <c r="AX1302" s="10" t="s">
        <v>24</v>
      </c>
      <c r="AY1302" s="60" t="s">
        <v>76</v>
      </c>
    </row>
    <row r="1303" spans="1:51" s="10" customFormat="1" ht="12">
      <c r="A1303" s="181"/>
      <c r="B1303" s="182"/>
      <c r="C1303" s="181"/>
      <c r="D1303" s="179" t="s">
        <v>87</v>
      </c>
      <c r="E1303" s="183" t="s">
        <v>0</v>
      </c>
      <c r="F1303" s="184" t="s">
        <v>1741</v>
      </c>
      <c r="G1303" s="181"/>
      <c r="H1303" s="185">
        <v>3.824</v>
      </c>
      <c r="I1303" s="61"/>
      <c r="J1303" s="181"/>
      <c r="L1303" s="59"/>
      <c r="M1303" s="62"/>
      <c r="N1303" s="63"/>
      <c r="O1303" s="63"/>
      <c r="P1303" s="63"/>
      <c r="Q1303" s="63"/>
      <c r="R1303" s="63"/>
      <c r="S1303" s="63"/>
      <c r="T1303" s="64"/>
      <c r="AT1303" s="60" t="s">
        <v>87</v>
      </c>
      <c r="AU1303" s="60" t="s">
        <v>29</v>
      </c>
      <c r="AV1303" s="10" t="s">
        <v>29</v>
      </c>
      <c r="AW1303" s="10" t="s">
        <v>12</v>
      </c>
      <c r="AX1303" s="10" t="s">
        <v>24</v>
      </c>
      <c r="AY1303" s="60" t="s">
        <v>76</v>
      </c>
    </row>
    <row r="1304" spans="1:51" s="10" customFormat="1" ht="12">
      <c r="A1304" s="181"/>
      <c r="B1304" s="182"/>
      <c r="C1304" s="181"/>
      <c r="D1304" s="179" t="s">
        <v>87</v>
      </c>
      <c r="E1304" s="183" t="s">
        <v>0</v>
      </c>
      <c r="F1304" s="184" t="s">
        <v>1742</v>
      </c>
      <c r="G1304" s="181"/>
      <c r="H1304" s="185">
        <v>0.6</v>
      </c>
      <c r="I1304" s="61"/>
      <c r="J1304" s="181"/>
      <c r="L1304" s="59"/>
      <c r="M1304" s="62"/>
      <c r="N1304" s="63"/>
      <c r="O1304" s="63"/>
      <c r="P1304" s="63"/>
      <c r="Q1304" s="63"/>
      <c r="R1304" s="63"/>
      <c r="S1304" s="63"/>
      <c r="T1304" s="64"/>
      <c r="AT1304" s="60" t="s">
        <v>87</v>
      </c>
      <c r="AU1304" s="60" t="s">
        <v>29</v>
      </c>
      <c r="AV1304" s="10" t="s">
        <v>29</v>
      </c>
      <c r="AW1304" s="10" t="s">
        <v>12</v>
      </c>
      <c r="AX1304" s="10" t="s">
        <v>24</v>
      </c>
      <c r="AY1304" s="60" t="s">
        <v>76</v>
      </c>
    </row>
    <row r="1305" spans="1:51" s="11" customFormat="1" ht="12">
      <c r="A1305" s="186"/>
      <c r="B1305" s="187"/>
      <c r="C1305" s="186"/>
      <c r="D1305" s="179" t="s">
        <v>87</v>
      </c>
      <c r="E1305" s="188" t="s">
        <v>1649</v>
      </c>
      <c r="F1305" s="189" t="s">
        <v>99</v>
      </c>
      <c r="G1305" s="186"/>
      <c r="H1305" s="190">
        <v>8.955</v>
      </c>
      <c r="I1305" s="67"/>
      <c r="J1305" s="186"/>
      <c r="L1305" s="65"/>
      <c r="M1305" s="68"/>
      <c r="N1305" s="69"/>
      <c r="O1305" s="69"/>
      <c r="P1305" s="69"/>
      <c r="Q1305" s="69"/>
      <c r="R1305" s="69"/>
      <c r="S1305" s="69"/>
      <c r="T1305" s="70"/>
      <c r="AT1305" s="66" t="s">
        <v>87</v>
      </c>
      <c r="AU1305" s="66" t="s">
        <v>29</v>
      </c>
      <c r="AV1305" s="11" t="s">
        <v>83</v>
      </c>
      <c r="AW1305" s="11" t="s">
        <v>12</v>
      </c>
      <c r="AX1305" s="11" t="s">
        <v>28</v>
      </c>
      <c r="AY1305" s="66" t="s">
        <v>76</v>
      </c>
    </row>
    <row r="1306" spans="1:65" s="1" customFormat="1" ht="16.5" customHeight="1">
      <c r="A1306" s="96"/>
      <c r="B1306" s="100"/>
      <c r="C1306" s="173" t="s">
        <v>2</v>
      </c>
      <c r="D1306" s="173" t="s">
        <v>78</v>
      </c>
      <c r="E1306" s="174" t="s">
        <v>1743</v>
      </c>
      <c r="F1306" s="175" t="s">
        <v>1744</v>
      </c>
      <c r="G1306" s="176" t="s">
        <v>91</v>
      </c>
      <c r="H1306" s="177">
        <v>1.566</v>
      </c>
      <c r="I1306" s="52"/>
      <c r="J1306" s="178">
        <f>ROUND(I1306*H1306,2)</f>
        <v>0</v>
      </c>
      <c r="K1306" s="51" t="s">
        <v>82</v>
      </c>
      <c r="L1306" s="14"/>
      <c r="M1306" s="53" t="s">
        <v>0</v>
      </c>
      <c r="N1306" s="54" t="s">
        <v>15</v>
      </c>
      <c r="O1306" s="18"/>
      <c r="P1306" s="55">
        <f>O1306*H1306</f>
        <v>0</v>
      </c>
      <c r="Q1306" s="55">
        <v>0</v>
      </c>
      <c r="R1306" s="55">
        <f>Q1306*H1306</f>
        <v>0</v>
      </c>
      <c r="S1306" s="55">
        <v>0</v>
      </c>
      <c r="T1306" s="56">
        <f>S1306*H1306</f>
        <v>0</v>
      </c>
      <c r="AR1306" s="13" t="s">
        <v>83</v>
      </c>
      <c r="AT1306" s="13" t="s">
        <v>78</v>
      </c>
      <c r="AU1306" s="13" t="s">
        <v>29</v>
      </c>
      <c r="AY1306" s="13" t="s">
        <v>76</v>
      </c>
      <c r="BE1306" s="57">
        <f>IF(N1306="základní",J1306,0)</f>
        <v>0</v>
      </c>
      <c r="BF1306" s="57">
        <f>IF(N1306="snížená",J1306,0)</f>
        <v>0</v>
      </c>
      <c r="BG1306" s="57">
        <f>IF(N1306="zákl. přenesená",J1306,0)</f>
        <v>0</v>
      </c>
      <c r="BH1306" s="57">
        <f>IF(N1306="sníž. přenesená",J1306,0)</f>
        <v>0</v>
      </c>
      <c r="BI1306" s="57">
        <f>IF(N1306="nulová",J1306,0)</f>
        <v>0</v>
      </c>
      <c r="BJ1306" s="13" t="s">
        <v>28</v>
      </c>
      <c r="BK1306" s="57">
        <f>ROUND(I1306*H1306,2)</f>
        <v>0</v>
      </c>
      <c r="BL1306" s="13" t="s">
        <v>83</v>
      </c>
      <c r="BM1306" s="13" t="s">
        <v>1745</v>
      </c>
    </row>
    <row r="1307" spans="1:47" s="1" customFormat="1" ht="12">
      <c r="A1307" s="96"/>
      <c r="B1307" s="100"/>
      <c r="C1307" s="96"/>
      <c r="D1307" s="179" t="s">
        <v>85</v>
      </c>
      <c r="E1307" s="96"/>
      <c r="F1307" s="180" t="s">
        <v>1744</v>
      </c>
      <c r="G1307" s="96"/>
      <c r="H1307" s="96"/>
      <c r="I1307" s="26"/>
      <c r="J1307" s="96"/>
      <c r="L1307" s="14"/>
      <c r="M1307" s="58"/>
      <c r="N1307" s="18"/>
      <c r="O1307" s="18"/>
      <c r="P1307" s="18"/>
      <c r="Q1307" s="18"/>
      <c r="R1307" s="18"/>
      <c r="S1307" s="18"/>
      <c r="T1307" s="19"/>
      <c r="AT1307" s="13" t="s">
        <v>85</v>
      </c>
      <c r="AU1307" s="13" t="s">
        <v>29</v>
      </c>
    </row>
    <row r="1308" spans="1:51" s="10" customFormat="1" ht="12">
      <c r="A1308" s="181"/>
      <c r="B1308" s="182"/>
      <c r="C1308" s="181"/>
      <c r="D1308" s="179" t="s">
        <v>87</v>
      </c>
      <c r="E1308" s="183" t="s">
        <v>0</v>
      </c>
      <c r="F1308" s="184" t="s">
        <v>1746</v>
      </c>
      <c r="G1308" s="181"/>
      <c r="H1308" s="185">
        <v>0.5</v>
      </c>
      <c r="I1308" s="61"/>
      <c r="J1308" s="181"/>
      <c r="L1308" s="59"/>
      <c r="M1308" s="62"/>
      <c r="N1308" s="63"/>
      <c r="O1308" s="63"/>
      <c r="P1308" s="63"/>
      <c r="Q1308" s="63"/>
      <c r="R1308" s="63"/>
      <c r="S1308" s="63"/>
      <c r="T1308" s="64"/>
      <c r="AT1308" s="60" t="s">
        <v>87</v>
      </c>
      <c r="AU1308" s="60" t="s">
        <v>29</v>
      </c>
      <c r="AV1308" s="10" t="s">
        <v>29</v>
      </c>
      <c r="AW1308" s="10" t="s">
        <v>12</v>
      </c>
      <c r="AX1308" s="10" t="s">
        <v>24</v>
      </c>
      <c r="AY1308" s="60" t="s">
        <v>76</v>
      </c>
    </row>
    <row r="1309" spans="1:51" s="10" customFormat="1" ht="12">
      <c r="A1309" s="181"/>
      <c r="B1309" s="182"/>
      <c r="C1309" s="181"/>
      <c r="D1309" s="179" t="s">
        <v>87</v>
      </c>
      <c r="E1309" s="183" t="s">
        <v>0</v>
      </c>
      <c r="F1309" s="184" t="s">
        <v>1747</v>
      </c>
      <c r="G1309" s="181"/>
      <c r="H1309" s="185">
        <v>0.56</v>
      </c>
      <c r="I1309" s="61"/>
      <c r="J1309" s="181"/>
      <c r="L1309" s="59"/>
      <c r="M1309" s="62"/>
      <c r="N1309" s="63"/>
      <c r="O1309" s="63"/>
      <c r="P1309" s="63"/>
      <c r="Q1309" s="63"/>
      <c r="R1309" s="63"/>
      <c r="S1309" s="63"/>
      <c r="T1309" s="64"/>
      <c r="AT1309" s="60" t="s">
        <v>87</v>
      </c>
      <c r="AU1309" s="60" t="s">
        <v>29</v>
      </c>
      <c r="AV1309" s="10" t="s">
        <v>29</v>
      </c>
      <c r="AW1309" s="10" t="s">
        <v>12</v>
      </c>
      <c r="AX1309" s="10" t="s">
        <v>24</v>
      </c>
      <c r="AY1309" s="60" t="s">
        <v>76</v>
      </c>
    </row>
    <row r="1310" spans="1:51" s="10" customFormat="1" ht="12">
      <c r="A1310" s="181"/>
      <c r="B1310" s="182"/>
      <c r="C1310" s="181"/>
      <c r="D1310" s="179" t="s">
        <v>87</v>
      </c>
      <c r="E1310" s="183" t="s">
        <v>0</v>
      </c>
      <c r="F1310" s="184" t="s">
        <v>1748</v>
      </c>
      <c r="G1310" s="181"/>
      <c r="H1310" s="185">
        <v>0.154</v>
      </c>
      <c r="I1310" s="61"/>
      <c r="J1310" s="181"/>
      <c r="L1310" s="59"/>
      <c r="M1310" s="62"/>
      <c r="N1310" s="63"/>
      <c r="O1310" s="63"/>
      <c r="P1310" s="63"/>
      <c r="Q1310" s="63"/>
      <c r="R1310" s="63"/>
      <c r="S1310" s="63"/>
      <c r="T1310" s="64"/>
      <c r="AT1310" s="60" t="s">
        <v>87</v>
      </c>
      <c r="AU1310" s="60" t="s">
        <v>29</v>
      </c>
      <c r="AV1310" s="10" t="s">
        <v>29</v>
      </c>
      <c r="AW1310" s="10" t="s">
        <v>12</v>
      </c>
      <c r="AX1310" s="10" t="s">
        <v>24</v>
      </c>
      <c r="AY1310" s="60" t="s">
        <v>76</v>
      </c>
    </row>
    <row r="1311" spans="1:51" s="11" customFormat="1" ht="12">
      <c r="A1311" s="186"/>
      <c r="B1311" s="187"/>
      <c r="C1311" s="186"/>
      <c r="D1311" s="179" t="s">
        <v>87</v>
      </c>
      <c r="E1311" s="188" t="s">
        <v>1653</v>
      </c>
      <c r="F1311" s="189" t="s">
        <v>99</v>
      </c>
      <c r="G1311" s="186"/>
      <c r="H1311" s="190">
        <v>1.214</v>
      </c>
      <c r="I1311" s="67"/>
      <c r="J1311" s="186"/>
      <c r="L1311" s="65"/>
      <c r="M1311" s="68"/>
      <c r="N1311" s="69"/>
      <c r="O1311" s="69"/>
      <c r="P1311" s="69"/>
      <c r="Q1311" s="69"/>
      <c r="R1311" s="69"/>
      <c r="S1311" s="69"/>
      <c r="T1311" s="70"/>
      <c r="AT1311" s="66" t="s">
        <v>87</v>
      </c>
      <c r="AU1311" s="66" t="s">
        <v>29</v>
      </c>
      <c r="AV1311" s="11" t="s">
        <v>83</v>
      </c>
      <c r="AW1311" s="11" t="s">
        <v>12</v>
      </c>
      <c r="AX1311" s="11" t="s">
        <v>24</v>
      </c>
      <c r="AY1311" s="66" t="s">
        <v>76</v>
      </c>
    </row>
    <row r="1312" spans="1:51" s="10" customFormat="1" ht="12">
      <c r="A1312" s="181"/>
      <c r="B1312" s="182"/>
      <c r="C1312" s="181"/>
      <c r="D1312" s="179" t="s">
        <v>87</v>
      </c>
      <c r="E1312" s="183" t="s">
        <v>0</v>
      </c>
      <c r="F1312" s="184" t="s">
        <v>1749</v>
      </c>
      <c r="G1312" s="181"/>
      <c r="H1312" s="185">
        <v>1.35</v>
      </c>
      <c r="I1312" s="61"/>
      <c r="J1312" s="181"/>
      <c r="L1312" s="59"/>
      <c r="M1312" s="62"/>
      <c r="N1312" s="63"/>
      <c r="O1312" s="63"/>
      <c r="P1312" s="63"/>
      <c r="Q1312" s="63"/>
      <c r="R1312" s="63"/>
      <c r="S1312" s="63"/>
      <c r="T1312" s="64"/>
      <c r="AT1312" s="60" t="s">
        <v>87</v>
      </c>
      <c r="AU1312" s="60" t="s">
        <v>29</v>
      </c>
      <c r="AV1312" s="10" t="s">
        <v>29</v>
      </c>
      <c r="AW1312" s="10" t="s">
        <v>12</v>
      </c>
      <c r="AX1312" s="10" t="s">
        <v>24</v>
      </c>
      <c r="AY1312" s="60" t="s">
        <v>76</v>
      </c>
    </row>
    <row r="1313" spans="1:51" s="10" customFormat="1" ht="12">
      <c r="A1313" s="181"/>
      <c r="B1313" s="182"/>
      <c r="C1313" s="181"/>
      <c r="D1313" s="179" t="s">
        <v>87</v>
      </c>
      <c r="E1313" s="183" t="s">
        <v>0</v>
      </c>
      <c r="F1313" s="184" t="s">
        <v>1750</v>
      </c>
      <c r="G1313" s="181"/>
      <c r="H1313" s="185">
        <v>0.216</v>
      </c>
      <c r="I1313" s="61"/>
      <c r="J1313" s="181"/>
      <c r="L1313" s="59"/>
      <c r="M1313" s="62"/>
      <c r="N1313" s="63"/>
      <c r="O1313" s="63"/>
      <c r="P1313" s="63"/>
      <c r="Q1313" s="63"/>
      <c r="R1313" s="63"/>
      <c r="S1313" s="63"/>
      <c r="T1313" s="64"/>
      <c r="AT1313" s="60" t="s">
        <v>87</v>
      </c>
      <c r="AU1313" s="60" t="s">
        <v>29</v>
      </c>
      <c r="AV1313" s="10" t="s">
        <v>29</v>
      </c>
      <c r="AW1313" s="10" t="s">
        <v>12</v>
      </c>
      <c r="AX1313" s="10" t="s">
        <v>24</v>
      </c>
      <c r="AY1313" s="60" t="s">
        <v>76</v>
      </c>
    </row>
    <row r="1314" spans="1:51" s="11" customFormat="1" ht="12">
      <c r="A1314" s="186"/>
      <c r="B1314" s="187"/>
      <c r="C1314" s="186"/>
      <c r="D1314" s="179" t="s">
        <v>87</v>
      </c>
      <c r="E1314" s="188" t="s">
        <v>0</v>
      </c>
      <c r="F1314" s="189" t="s">
        <v>99</v>
      </c>
      <c r="G1314" s="186"/>
      <c r="H1314" s="190">
        <v>1.566</v>
      </c>
      <c r="I1314" s="67"/>
      <c r="J1314" s="186"/>
      <c r="L1314" s="65"/>
      <c r="M1314" s="68"/>
      <c r="N1314" s="69"/>
      <c r="O1314" s="69"/>
      <c r="P1314" s="69"/>
      <c r="Q1314" s="69"/>
      <c r="R1314" s="69"/>
      <c r="S1314" s="69"/>
      <c r="T1314" s="70"/>
      <c r="AT1314" s="66" t="s">
        <v>87</v>
      </c>
      <c r="AU1314" s="66" t="s">
        <v>29</v>
      </c>
      <c r="AV1314" s="11" t="s">
        <v>83</v>
      </c>
      <c r="AW1314" s="11" t="s">
        <v>12</v>
      </c>
      <c r="AX1314" s="11" t="s">
        <v>28</v>
      </c>
      <c r="AY1314" s="66" t="s">
        <v>76</v>
      </c>
    </row>
    <row r="1315" spans="1:65" s="1" customFormat="1" ht="16.5" customHeight="1">
      <c r="A1315" s="96"/>
      <c r="B1315" s="100"/>
      <c r="C1315" s="173" t="s">
        <v>226</v>
      </c>
      <c r="D1315" s="173" t="s">
        <v>78</v>
      </c>
      <c r="E1315" s="174" t="s">
        <v>1751</v>
      </c>
      <c r="F1315" s="175" t="s">
        <v>1752</v>
      </c>
      <c r="G1315" s="176" t="s">
        <v>81</v>
      </c>
      <c r="H1315" s="177">
        <v>8.75</v>
      </c>
      <c r="I1315" s="52"/>
      <c r="J1315" s="178">
        <f>ROUND(I1315*H1315,2)</f>
        <v>0</v>
      </c>
      <c r="K1315" s="51" t="s">
        <v>82</v>
      </c>
      <c r="L1315" s="14"/>
      <c r="M1315" s="53" t="s">
        <v>0</v>
      </c>
      <c r="N1315" s="54" t="s">
        <v>15</v>
      </c>
      <c r="O1315" s="18"/>
      <c r="P1315" s="55">
        <f>O1315*H1315</f>
        <v>0</v>
      </c>
      <c r="Q1315" s="55">
        <v>0.00639</v>
      </c>
      <c r="R1315" s="55">
        <f>Q1315*H1315</f>
        <v>0.0559125</v>
      </c>
      <c r="S1315" s="55">
        <v>0</v>
      </c>
      <c r="T1315" s="56">
        <f>S1315*H1315</f>
        <v>0</v>
      </c>
      <c r="AR1315" s="13" t="s">
        <v>83</v>
      </c>
      <c r="AT1315" s="13" t="s">
        <v>78</v>
      </c>
      <c r="AU1315" s="13" t="s">
        <v>29</v>
      </c>
      <c r="AY1315" s="13" t="s">
        <v>76</v>
      </c>
      <c r="BE1315" s="57">
        <f>IF(N1315="základní",J1315,0)</f>
        <v>0</v>
      </c>
      <c r="BF1315" s="57">
        <f>IF(N1315="snížená",J1315,0)</f>
        <v>0</v>
      </c>
      <c r="BG1315" s="57">
        <f>IF(N1315="zákl. přenesená",J1315,0)</f>
        <v>0</v>
      </c>
      <c r="BH1315" s="57">
        <f>IF(N1315="sníž. přenesená",J1315,0)</f>
        <v>0</v>
      </c>
      <c r="BI1315" s="57">
        <f>IF(N1315="nulová",J1315,0)</f>
        <v>0</v>
      </c>
      <c r="BJ1315" s="13" t="s">
        <v>28</v>
      </c>
      <c r="BK1315" s="57">
        <f>ROUND(I1315*H1315,2)</f>
        <v>0</v>
      </c>
      <c r="BL1315" s="13" t="s">
        <v>83</v>
      </c>
      <c r="BM1315" s="13" t="s">
        <v>1753</v>
      </c>
    </row>
    <row r="1316" spans="1:47" s="1" customFormat="1" ht="12">
      <c r="A1316" s="96"/>
      <c r="B1316" s="100"/>
      <c r="C1316" s="96"/>
      <c r="D1316" s="179" t="s">
        <v>85</v>
      </c>
      <c r="E1316" s="96"/>
      <c r="F1316" s="180" t="s">
        <v>1752</v>
      </c>
      <c r="G1316" s="96"/>
      <c r="H1316" s="96"/>
      <c r="I1316" s="26"/>
      <c r="J1316" s="96"/>
      <c r="L1316" s="14"/>
      <c r="M1316" s="58"/>
      <c r="N1316" s="18"/>
      <c r="O1316" s="18"/>
      <c r="P1316" s="18"/>
      <c r="Q1316" s="18"/>
      <c r="R1316" s="18"/>
      <c r="S1316" s="18"/>
      <c r="T1316" s="19"/>
      <c r="AT1316" s="13" t="s">
        <v>85</v>
      </c>
      <c r="AU1316" s="13" t="s">
        <v>29</v>
      </c>
    </row>
    <row r="1317" spans="1:51" s="10" customFormat="1" ht="12">
      <c r="A1317" s="181"/>
      <c r="B1317" s="182"/>
      <c r="C1317" s="181"/>
      <c r="D1317" s="179" t="s">
        <v>87</v>
      </c>
      <c r="E1317" s="183" t="s">
        <v>0</v>
      </c>
      <c r="F1317" s="184" t="s">
        <v>1754</v>
      </c>
      <c r="G1317" s="181"/>
      <c r="H1317" s="185">
        <v>3.99</v>
      </c>
      <c r="I1317" s="61"/>
      <c r="J1317" s="181"/>
      <c r="L1317" s="59"/>
      <c r="M1317" s="62"/>
      <c r="N1317" s="63"/>
      <c r="O1317" s="63"/>
      <c r="P1317" s="63"/>
      <c r="Q1317" s="63"/>
      <c r="R1317" s="63"/>
      <c r="S1317" s="63"/>
      <c r="T1317" s="64"/>
      <c r="AT1317" s="60" t="s">
        <v>87</v>
      </c>
      <c r="AU1317" s="60" t="s">
        <v>29</v>
      </c>
      <c r="AV1317" s="10" t="s">
        <v>29</v>
      </c>
      <c r="AW1317" s="10" t="s">
        <v>12</v>
      </c>
      <c r="AX1317" s="10" t="s">
        <v>24</v>
      </c>
      <c r="AY1317" s="60" t="s">
        <v>76</v>
      </c>
    </row>
    <row r="1318" spans="1:51" s="10" customFormat="1" ht="12">
      <c r="A1318" s="181"/>
      <c r="B1318" s="182"/>
      <c r="C1318" s="181"/>
      <c r="D1318" s="179" t="s">
        <v>87</v>
      </c>
      <c r="E1318" s="183" t="s">
        <v>0</v>
      </c>
      <c r="F1318" s="184" t="s">
        <v>1755</v>
      </c>
      <c r="G1318" s="181"/>
      <c r="H1318" s="185">
        <v>4.76</v>
      </c>
      <c r="I1318" s="61"/>
      <c r="J1318" s="181"/>
      <c r="L1318" s="59"/>
      <c r="M1318" s="62"/>
      <c r="N1318" s="63"/>
      <c r="O1318" s="63"/>
      <c r="P1318" s="63"/>
      <c r="Q1318" s="63"/>
      <c r="R1318" s="63"/>
      <c r="S1318" s="63"/>
      <c r="T1318" s="64"/>
      <c r="AT1318" s="60" t="s">
        <v>87</v>
      </c>
      <c r="AU1318" s="60" t="s">
        <v>29</v>
      </c>
      <c r="AV1318" s="10" t="s">
        <v>29</v>
      </c>
      <c r="AW1318" s="10" t="s">
        <v>12</v>
      </c>
      <c r="AX1318" s="10" t="s">
        <v>24</v>
      </c>
      <c r="AY1318" s="60" t="s">
        <v>76</v>
      </c>
    </row>
    <row r="1319" spans="1:51" s="11" customFormat="1" ht="12">
      <c r="A1319" s="186"/>
      <c r="B1319" s="187"/>
      <c r="C1319" s="186"/>
      <c r="D1319" s="179" t="s">
        <v>87</v>
      </c>
      <c r="E1319" s="188" t="s">
        <v>0</v>
      </c>
      <c r="F1319" s="189" t="s">
        <v>99</v>
      </c>
      <c r="G1319" s="186"/>
      <c r="H1319" s="190">
        <v>8.75</v>
      </c>
      <c r="I1319" s="67"/>
      <c r="J1319" s="186"/>
      <c r="L1319" s="65"/>
      <c r="M1319" s="68"/>
      <c r="N1319" s="69"/>
      <c r="O1319" s="69"/>
      <c r="P1319" s="69"/>
      <c r="Q1319" s="69"/>
      <c r="R1319" s="69"/>
      <c r="S1319" s="69"/>
      <c r="T1319" s="70"/>
      <c r="AT1319" s="66" t="s">
        <v>87</v>
      </c>
      <c r="AU1319" s="66" t="s">
        <v>29</v>
      </c>
      <c r="AV1319" s="11" t="s">
        <v>83</v>
      </c>
      <c r="AW1319" s="11" t="s">
        <v>12</v>
      </c>
      <c r="AX1319" s="11" t="s">
        <v>28</v>
      </c>
      <c r="AY1319" s="66" t="s">
        <v>76</v>
      </c>
    </row>
    <row r="1320" spans="1:65" s="1" customFormat="1" ht="16.5" customHeight="1">
      <c r="A1320" s="96"/>
      <c r="B1320" s="100"/>
      <c r="C1320" s="173" t="s">
        <v>230</v>
      </c>
      <c r="D1320" s="173" t="s">
        <v>78</v>
      </c>
      <c r="E1320" s="174" t="s">
        <v>1756</v>
      </c>
      <c r="F1320" s="175" t="s">
        <v>1757</v>
      </c>
      <c r="G1320" s="176" t="s">
        <v>91</v>
      </c>
      <c r="H1320" s="177">
        <v>0.336</v>
      </c>
      <c r="I1320" s="52"/>
      <c r="J1320" s="178">
        <f>ROUND(I1320*H1320,2)</f>
        <v>0</v>
      </c>
      <c r="K1320" s="51" t="s">
        <v>82</v>
      </c>
      <c r="L1320" s="14"/>
      <c r="M1320" s="53" t="s">
        <v>0</v>
      </c>
      <c r="N1320" s="54" t="s">
        <v>15</v>
      </c>
      <c r="O1320" s="18"/>
      <c r="P1320" s="55">
        <f>O1320*H1320</f>
        <v>0</v>
      </c>
      <c r="Q1320" s="55">
        <v>2.13408</v>
      </c>
      <c r="R1320" s="55">
        <f>Q1320*H1320</f>
        <v>0.7170508800000001</v>
      </c>
      <c r="S1320" s="55">
        <v>0</v>
      </c>
      <c r="T1320" s="56">
        <f>S1320*H1320</f>
        <v>0</v>
      </c>
      <c r="AR1320" s="13" t="s">
        <v>83</v>
      </c>
      <c r="AT1320" s="13" t="s">
        <v>78</v>
      </c>
      <c r="AU1320" s="13" t="s">
        <v>29</v>
      </c>
      <c r="AY1320" s="13" t="s">
        <v>76</v>
      </c>
      <c r="BE1320" s="57">
        <f>IF(N1320="základní",J1320,0)</f>
        <v>0</v>
      </c>
      <c r="BF1320" s="57">
        <f>IF(N1320="snížená",J1320,0)</f>
        <v>0</v>
      </c>
      <c r="BG1320" s="57">
        <f>IF(N1320="zákl. přenesená",J1320,0)</f>
        <v>0</v>
      </c>
      <c r="BH1320" s="57">
        <f>IF(N1320="sníž. přenesená",J1320,0)</f>
        <v>0</v>
      </c>
      <c r="BI1320" s="57">
        <f>IF(N1320="nulová",J1320,0)</f>
        <v>0</v>
      </c>
      <c r="BJ1320" s="13" t="s">
        <v>28</v>
      </c>
      <c r="BK1320" s="57">
        <f>ROUND(I1320*H1320,2)</f>
        <v>0</v>
      </c>
      <c r="BL1320" s="13" t="s">
        <v>83</v>
      </c>
      <c r="BM1320" s="13" t="s">
        <v>1758</v>
      </c>
    </row>
    <row r="1321" spans="1:47" s="1" customFormat="1" ht="12">
      <c r="A1321" s="96"/>
      <c r="B1321" s="100"/>
      <c r="C1321" s="96"/>
      <c r="D1321" s="179" t="s">
        <v>85</v>
      </c>
      <c r="E1321" s="96"/>
      <c r="F1321" s="180" t="s">
        <v>1759</v>
      </c>
      <c r="G1321" s="96"/>
      <c r="H1321" s="96"/>
      <c r="I1321" s="26"/>
      <c r="J1321" s="96"/>
      <c r="L1321" s="14"/>
      <c r="M1321" s="58"/>
      <c r="N1321" s="18"/>
      <c r="O1321" s="18"/>
      <c r="P1321" s="18"/>
      <c r="Q1321" s="18"/>
      <c r="R1321" s="18"/>
      <c r="S1321" s="18"/>
      <c r="T1321" s="19"/>
      <c r="AT1321" s="13" t="s">
        <v>85</v>
      </c>
      <c r="AU1321" s="13" t="s">
        <v>29</v>
      </c>
    </row>
    <row r="1322" spans="1:51" s="10" customFormat="1" ht="12">
      <c r="A1322" s="181"/>
      <c r="B1322" s="182"/>
      <c r="C1322" s="181"/>
      <c r="D1322" s="179" t="s">
        <v>87</v>
      </c>
      <c r="E1322" s="183" t="s">
        <v>0</v>
      </c>
      <c r="F1322" s="184" t="s">
        <v>1760</v>
      </c>
      <c r="G1322" s="181"/>
      <c r="H1322" s="185">
        <v>0.336</v>
      </c>
      <c r="I1322" s="61"/>
      <c r="J1322" s="181"/>
      <c r="L1322" s="59"/>
      <c r="M1322" s="62"/>
      <c r="N1322" s="63"/>
      <c r="O1322" s="63"/>
      <c r="P1322" s="63"/>
      <c r="Q1322" s="63"/>
      <c r="R1322" s="63"/>
      <c r="S1322" s="63"/>
      <c r="T1322" s="64"/>
      <c r="AT1322" s="60" t="s">
        <v>87</v>
      </c>
      <c r="AU1322" s="60" t="s">
        <v>29</v>
      </c>
      <c r="AV1322" s="10" t="s">
        <v>29</v>
      </c>
      <c r="AW1322" s="10" t="s">
        <v>12</v>
      </c>
      <c r="AX1322" s="10" t="s">
        <v>28</v>
      </c>
      <c r="AY1322" s="60" t="s">
        <v>76</v>
      </c>
    </row>
    <row r="1323" spans="1:63" s="9" customFormat="1" ht="22.9" customHeight="1">
      <c r="A1323" s="166"/>
      <c r="B1323" s="167"/>
      <c r="C1323" s="166"/>
      <c r="D1323" s="168" t="s">
        <v>23</v>
      </c>
      <c r="E1323" s="171" t="s">
        <v>138</v>
      </c>
      <c r="F1323" s="171" t="s">
        <v>1761</v>
      </c>
      <c r="G1323" s="166"/>
      <c r="H1323" s="166"/>
      <c r="I1323" s="44"/>
      <c r="J1323" s="172">
        <f>BK1323</f>
        <v>0</v>
      </c>
      <c r="L1323" s="42"/>
      <c r="M1323" s="45"/>
      <c r="N1323" s="46"/>
      <c r="O1323" s="46"/>
      <c r="P1323" s="47">
        <f>SUM(P1324:P1474)</f>
        <v>0</v>
      </c>
      <c r="Q1323" s="46"/>
      <c r="R1323" s="47">
        <f>SUM(R1324:R1474)</f>
        <v>4.911310199999999</v>
      </c>
      <c r="S1323" s="46"/>
      <c r="T1323" s="48">
        <f>SUM(T1324:T1474)</f>
        <v>0</v>
      </c>
      <c r="AR1323" s="43" t="s">
        <v>28</v>
      </c>
      <c r="AT1323" s="49" t="s">
        <v>23</v>
      </c>
      <c r="AU1323" s="49" t="s">
        <v>28</v>
      </c>
      <c r="AY1323" s="43" t="s">
        <v>76</v>
      </c>
      <c r="BK1323" s="50">
        <f>SUM(BK1324:BK1474)</f>
        <v>0</v>
      </c>
    </row>
    <row r="1324" spans="1:65" s="1" customFormat="1" ht="16.5" customHeight="1">
      <c r="A1324" s="96"/>
      <c r="B1324" s="100"/>
      <c r="C1324" s="173" t="s">
        <v>238</v>
      </c>
      <c r="D1324" s="173" t="s">
        <v>78</v>
      </c>
      <c r="E1324" s="174" t="s">
        <v>1762</v>
      </c>
      <c r="F1324" s="175" t="s">
        <v>1763</v>
      </c>
      <c r="G1324" s="176" t="s">
        <v>160</v>
      </c>
      <c r="H1324" s="177">
        <v>47.8</v>
      </c>
      <c r="I1324" s="52"/>
      <c r="J1324" s="178">
        <f>ROUND(I1324*H1324,2)</f>
        <v>0</v>
      </c>
      <c r="K1324" s="51" t="s">
        <v>82</v>
      </c>
      <c r="L1324" s="14"/>
      <c r="M1324" s="53" t="s">
        <v>0</v>
      </c>
      <c r="N1324" s="54" t="s">
        <v>15</v>
      </c>
      <c r="O1324" s="18"/>
      <c r="P1324" s="55">
        <f>O1324*H1324</f>
        <v>0</v>
      </c>
      <c r="Q1324" s="55">
        <v>0</v>
      </c>
      <c r="R1324" s="55">
        <f>Q1324*H1324</f>
        <v>0</v>
      </c>
      <c r="S1324" s="55">
        <v>0</v>
      </c>
      <c r="T1324" s="56">
        <f>S1324*H1324</f>
        <v>0</v>
      </c>
      <c r="AR1324" s="13" t="s">
        <v>83</v>
      </c>
      <c r="AT1324" s="13" t="s">
        <v>78</v>
      </c>
      <c r="AU1324" s="13" t="s">
        <v>29</v>
      </c>
      <c r="AY1324" s="13" t="s">
        <v>76</v>
      </c>
      <c r="BE1324" s="57">
        <f>IF(N1324="základní",J1324,0)</f>
        <v>0</v>
      </c>
      <c r="BF1324" s="57">
        <f>IF(N1324="snížená",J1324,0)</f>
        <v>0</v>
      </c>
      <c r="BG1324" s="57">
        <f>IF(N1324="zákl. přenesená",J1324,0)</f>
        <v>0</v>
      </c>
      <c r="BH1324" s="57">
        <f>IF(N1324="sníž. přenesená",J1324,0)</f>
        <v>0</v>
      </c>
      <c r="BI1324" s="57">
        <f>IF(N1324="nulová",J1324,0)</f>
        <v>0</v>
      </c>
      <c r="BJ1324" s="13" t="s">
        <v>28</v>
      </c>
      <c r="BK1324" s="57">
        <f>ROUND(I1324*H1324,2)</f>
        <v>0</v>
      </c>
      <c r="BL1324" s="13" t="s">
        <v>83</v>
      </c>
      <c r="BM1324" s="13" t="s">
        <v>1764</v>
      </c>
    </row>
    <row r="1325" spans="1:47" s="1" customFormat="1" ht="12">
      <c r="A1325" s="96"/>
      <c r="B1325" s="100"/>
      <c r="C1325" s="96"/>
      <c r="D1325" s="179" t="s">
        <v>85</v>
      </c>
      <c r="E1325" s="96"/>
      <c r="F1325" s="180" t="s">
        <v>1765</v>
      </c>
      <c r="G1325" s="96"/>
      <c r="H1325" s="96"/>
      <c r="I1325" s="26"/>
      <c r="J1325" s="96"/>
      <c r="L1325" s="14"/>
      <c r="M1325" s="58"/>
      <c r="N1325" s="18"/>
      <c r="O1325" s="18"/>
      <c r="P1325" s="18"/>
      <c r="Q1325" s="18"/>
      <c r="R1325" s="18"/>
      <c r="S1325" s="18"/>
      <c r="T1325" s="19"/>
      <c r="AT1325" s="13" t="s">
        <v>85</v>
      </c>
      <c r="AU1325" s="13" t="s">
        <v>29</v>
      </c>
    </row>
    <row r="1326" spans="1:51" s="10" customFormat="1" ht="12">
      <c r="A1326" s="181"/>
      <c r="B1326" s="182"/>
      <c r="C1326" s="181"/>
      <c r="D1326" s="179" t="s">
        <v>87</v>
      </c>
      <c r="E1326" s="183" t="s">
        <v>0</v>
      </c>
      <c r="F1326" s="184" t="s">
        <v>1766</v>
      </c>
      <c r="G1326" s="181"/>
      <c r="H1326" s="185">
        <v>47.8</v>
      </c>
      <c r="I1326" s="61"/>
      <c r="J1326" s="181"/>
      <c r="L1326" s="59"/>
      <c r="M1326" s="62"/>
      <c r="N1326" s="63"/>
      <c r="O1326" s="63"/>
      <c r="P1326" s="63"/>
      <c r="Q1326" s="63"/>
      <c r="R1326" s="63"/>
      <c r="S1326" s="63"/>
      <c r="T1326" s="64"/>
      <c r="AT1326" s="60" t="s">
        <v>87</v>
      </c>
      <c r="AU1326" s="60" t="s">
        <v>29</v>
      </c>
      <c r="AV1326" s="10" t="s">
        <v>29</v>
      </c>
      <c r="AW1326" s="10" t="s">
        <v>12</v>
      </c>
      <c r="AX1326" s="10" t="s">
        <v>24</v>
      </c>
      <c r="AY1326" s="60" t="s">
        <v>76</v>
      </c>
    </row>
    <row r="1327" spans="1:51" s="11" customFormat="1" ht="12">
      <c r="A1327" s="186"/>
      <c r="B1327" s="187"/>
      <c r="C1327" s="186"/>
      <c r="D1327" s="179" t="s">
        <v>87</v>
      </c>
      <c r="E1327" s="188" t="s">
        <v>1651</v>
      </c>
      <c r="F1327" s="189" t="s">
        <v>99</v>
      </c>
      <c r="G1327" s="186"/>
      <c r="H1327" s="190">
        <v>47.8</v>
      </c>
      <c r="I1327" s="67"/>
      <c r="J1327" s="186"/>
      <c r="L1327" s="65"/>
      <c r="M1327" s="68"/>
      <c r="N1327" s="69"/>
      <c r="O1327" s="69"/>
      <c r="P1327" s="69"/>
      <c r="Q1327" s="69"/>
      <c r="R1327" s="69"/>
      <c r="S1327" s="69"/>
      <c r="T1327" s="70"/>
      <c r="AT1327" s="66" t="s">
        <v>87</v>
      </c>
      <c r="AU1327" s="66" t="s">
        <v>29</v>
      </c>
      <c r="AV1327" s="11" t="s">
        <v>83</v>
      </c>
      <c r="AW1327" s="11" t="s">
        <v>12</v>
      </c>
      <c r="AX1327" s="11" t="s">
        <v>28</v>
      </c>
      <c r="AY1327" s="66" t="s">
        <v>76</v>
      </c>
    </row>
    <row r="1328" spans="1:65" s="1" customFormat="1" ht="16.5" customHeight="1">
      <c r="A1328" s="96"/>
      <c r="B1328" s="100"/>
      <c r="C1328" s="196" t="s">
        <v>244</v>
      </c>
      <c r="D1328" s="196" t="s">
        <v>305</v>
      </c>
      <c r="E1328" s="197" t="s">
        <v>1767</v>
      </c>
      <c r="F1328" s="198" t="s">
        <v>1768</v>
      </c>
      <c r="G1328" s="199" t="s">
        <v>160</v>
      </c>
      <c r="H1328" s="200">
        <v>48.517</v>
      </c>
      <c r="I1328" s="81"/>
      <c r="J1328" s="201">
        <f>ROUND(I1328*H1328,2)</f>
        <v>0</v>
      </c>
      <c r="K1328" s="80" t="s">
        <v>82</v>
      </c>
      <c r="L1328" s="82"/>
      <c r="M1328" s="83" t="s">
        <v>0</v>
      </c>
      <c r="N1328" s="84" t="s">
        <v>15</v>
      </c>
      <c r="O1328" s="18"/>
      <c r="P1328" s="55">
        <f>O1328*H1328</f>
        <v>0</v>
      </c>
      <c r="Q1328" s="55">
        <v>0.0147</v>
      </c>
      <c r="R1328" s="55">
        <f>Q1328*H1328</f>
        <v>0.7131999</v>
      </c>
      <c r="S1328" s="55">
        <v>0</v>
      </c>
      <c r="T1328" s="56">
        <f>S1328*H1328</f>
        <v>0</v>
      </c>
      <c r="AR1328" s="13" t="s">
        <v>138</v>
      </c>
      <c r="AT1328" s="13" t="s">
        <v>305</v>
      </c>
      <c r="AU1328" s="13" t="s">
        <v>29</v>
      </c>
      <c r="AY1328" s="13" t="s">
        <v>76</v>
      </c>
      <c r="BE1328" s="57">
        <f>IF(N1328="základní",J1328,0)</f>
        <v>0</v>
      </c>
      <c r="BF1328" s="57">
        <f>IF(N1328="snížená",J1328,0)</f>
        <v>0</v>
      </c>
      <c r="BG1328" s="57">
        <f>IF(N1328="zákl. přenesená",J1328,0)</f>
        <v>0</v>
      </c>
      <c r="BH1328" s="57">
        <f>IF(N1328="sníž. přenesená",J1328,0)</f>
        <v>0</v>
      </c>
      <c r="BI1328" s="57">
        <f>IF(N1328="nulová",J1328,0)</f>
        <v>0</v>
      </c>
      <c r="BJ1328" s="13" t="s">
        <v>28</v>
      </c>
      <c r="BK1328" s="57">
        <f>ROUND(I1328*H1328,2)</f>
        <v>0</v>
      </c>
      <c r="BL1328" s="13" t="s">
        <v>83</v>
      </c>
      <c r="BM1328" s="13" t="s">
        <v>1769</v>
      </c>
    </row>
    <row r="1329" spans="1:47" s="1" customFormat="1" ht="12">
      <c r="A1329" s="96"/>
      <c r="B1329" s="100"/>
      <c r="C1329" s="96"/>
      <c r="D1329" s="179" t="s">
        <v>85</v>
      </c>
      <c r="E1329" s="96"/>
      <c r="F1329" s="180" t="s">
        <v>1770</v>
      </c>
      <c r="G1329" s="96"/>
      <c r="H1329" s="96"/>
      <c r="I1329" s="26"/>
      <c r="J1329" s="96"/>
      <c r="L1329" s="14"/>
      <c r="M1329" s="58"/>
      <c r="N1329" s="18"/>
      <c r="O1329" s="18"/>
      <c r="P1329" s="18"/>
      <c r="Q1329" s="18"/>
      <c r="R1329" s="18"/>
      <c r="S1329" s="18"/>
      <c r="T1329" s="19"/>
      <c r="AT1329" s="13" t="s">
        <v>85</v>
      </c>
      <c r="AU1329" s="13" t="s">
        <v>29</v>
      </c>
    </row>
    <row r="1330" spans="1:51" s="10" customFormat="1" ht="12">
      <c r="A1330" s="181"/>
      <c r="B1330" s="182"/>
      <c r="C1330" s="181"/>
      <c r="D1330" s="179" t="s">
        <v>87</v>
      </c>
      <c r="E1330" s="181"/>
      <c r="F1330" s="184" t="s">
        <v>1771</v>
      </c>
      <c r="G1330" s="181"/>
      <c r="H1330" s="185">
        <v>48.517</v>
      </c>
      <c r="I1330" s="61"/>
      <c r="J1330" s="181"/>
      <c r="L1330" s="59"/>
      <c r="M1330" s="62"/>
      <c r="N1330" s="63"/>
      <c r="O1330" s="63"/>
      <c r="P1330" s="63"/>
      <c r="Q1330" s="63"/>
      <c r="R1330" s="63"/>
      <c r="S1330" s="63"/>
      <c r="T1330" s="64"/>
      <c r="AT1330" s="60" t="s">
        <v>87</v>
      </c>
      <c r="AU1330" s="60" t="s">
        <v>29</v>
      </c>
      <c r="AV1330" s="10" t="s">
        <v>29</v>
      </c>
      <c r="AW1330" s="10" t="s">
        <v>1</v>
      </c>
      <c r="AX1330" s="10" t="s">
        <v>28</v>
      </c>
      <c r="AY1330" s="60" t="s">
        <v>76</v>
      </c>
    </row>
    <row r="1331" spans="1:65" s="1" customFormat="1" ht="16.5" customHeight="1">
      <c r="A1331" s="96"/>
      <c r="B1331" s="100"/>
      <c r="C1331" s="173" t="s">
        <v>251</v>
      </c>
      <c r="D1331" s="173" t="s">
        <v>78</v>
      </c>
      <c r="E1331" s="174" t="s">
        <v>1772</v>
      </c>
      <c r="F1331" s="175" t="s">
        <v>1773</v>
      </c>
      <c r="G1331" s="176" t="s">
        <v>160</v>
      </c>
      <c r="H1331" s="177">
        <v>38.64</v>
      </c>
      <c r="I1331" s="52"/>
      <c r="J1331" s="178">
        <f>ROUND(I1331*H1331,2)</f>
        <v>0</v>
      </c>
      <c r="K1331" s="51" t="s">
        <v>82</v>
      </c>
      <c r="L1331" s="14"/>
      <c r="M1331" s="53" t="s">
        <v>0</v>
      </c>
      <c r="N1331" s="54" t="s">
        <v>15</v>
      </c>
      <c r="O1331" s="18"/>
      <c r="P1331" s="55">
        <f>O1331*H1331</f>
        <v>0</v>
      </c>
      <c r="Q1331" s="55">
        <v>0</v>
      </c>
      <c r="R1331" s="55">
        <f>Q1331*H1331</f>
        <v>0</v>
      </c>
      <c r="S1331" s="55">
        <v>0</v>
      </c>
      <c r="T1331" s="56">
        <f>S1331*H1331</f>
        <v>0</v>
      </c>
      <c r="AR1331" s="13" t="s">
        <v>83</v>
      </c>
      <c r="AT1331" s="13" t="s">
        <v>78</v>
      </c>
      <c r="AU1331" s="13" t="s">
        <v>29</v>
      </c>
      <c r="AY1331" s="13" t="s">
        <v>76</v>
      </c>
      <c r="BE1331" s="57">
        <f>IF(N1331="základní",J1331,0)</f>
        <v>0</v>
      </c>
      <c r="BF1331" s="57">
        <f>IF(N1331="snížená",J1331,0)</f>
        <v>0</v>
      </c>
      <c r="BG1331" s="57">
        <f>IF(N1331="zákl. přenesená",J1331,0)</f>
        <v>0</v>
      </c>
      <c r="BH1331" s="57">
        <f>IF(N1331="sníž. přenesená",J1331,0)</f>
        <v>0</v>
      </c>
      <c r="BI1331" s="57">
        <f>IF(N1331="nulová",J1331,0)</f>
        <v>0</v>
      </c>
      <c r="BJ1331" s="13" t="s">
        <v>28</v>
      </c>
      <c r="BK1331" s="57">
        <f>ROUND(I1331*H1331,2)</f>
        <v>0</v>
      </c>
      <c r="BL1331" s="13" t="s">
        <v>83</v>
      </c>
      <c r="BM1331" s="13" t="s">
        <v>1774</v>
      </c>
    </row>
    <row r="1332" spans="1:47" s="1" customFormat="1" ht="12">
      <c r="A1332" s="96"/>
      <c r="B1332" s="100"/>
      <c r="C1332" s="96"/>
      <c r="D1332" s="179" t="s">
        <v>85</v>
      </c>
      <c r="E1332" s="96"/>
      <c r="F1332" s="180" t="s">
        <v>1775</v>
      </c>
      <c r="G1332" s="96"/>
      <c r="H1332" s="96"/>
      <c r="I1332" s="26"/>
      <c r="J1332" s="96"/>
      <c r="L1332" s="14"/>
      <c r="M1332" s="58"/>
      <c r="N1332" s="18"/>
      <c r="O1332" s="18"/>
      <c r="P1332" s="18"/>
      <c r="Q1332" s="18"/>
      <c r="R1332" s="18"/>
      <c r="S1332" s="18"/>
      <c r="T1332" s="19"/>
      <c r="AT1332" s="13" t="s">
        <v>85</v>
      </c>
      <c r="AU1332" s="13" t="s">
        <v>29</v>
      </c>
    </row>
    <row r="1333" spans="1:51" s="10" customFormat="1" ht="12">
      <c r="A1333" s="181"/>
      <c r="B1333" s="182"/>
      <c r="C1333" s="181"/>
      <c r="D1333" s="179" t="s">
        <v>87</v>
      </c>
      <c r="E1333" s="183" t="s">
        <v>0</v>
      </c>
      <c r="F1333" s="184" t="s">
        <v>1776</v>
      </c>
      <c r="G1333" s="181"/>
      <c r="H1333" s="185">
        <v>38.64</v>
      </c>
      <c r="I1333" s="61"/>
      <c r="J1333" s="181"/>
      <c r="L1333" s="59"/>
      <c r="M1333" s="62"/>
      <c r="N1333" s="63"/>
      <c r="O1333" s="63"/>
      <c r="P1333" s="63"/>
      <c r="Q1333" s="63"/>
      <c r="R1333" s="63"/>
      <c r="S1333" s="63"/>
      <c r="T1333" s="64"/>
      <c r="AT1333" s="60" t="s">
        <v>87</v>
      </c>
      <c r="AU1333" s="60" t="s">
        <v>29</v>
      </c>
      <c r="AV1333" s="10" t="s">
        <v>29</v>
      </c>
      <c r="AW1333" s="10" t="s">
        <v>12</v>
      </c>
      <c r="AX1333" s="10" t="s">
        <v>24</v>
      </c>
      <c r="AY1333" s="60" t="s">
        <v>76</v>
      </c>
    </row>
    <row r="1334" spans="1:51" s="11" customFormat="1" ht="12">
      <c r="A1334" s="186"/>
      <c r="B1334" s="187"/>
      <c r="C1334" s="186"/>
      <c r="D1334" s="179" t="s">
        <v>87</v>
      </c>
      <c r="E1334" s="188" t="s">
        <v>1650</v>
      </c>
      <c r="F1334" s="189" t="s">
        <v>99</v>
      </c>
      <c r="G1334" s="186"/>
      <c r="H1334" s="190">
        <v>38.64</v>
      </c>
      <c r="I1334" s="67"/>
      <c r="J1334" s="186"/>
      <c r="L1334" s="65"/>
      <c r="M1334" s="68"/>
      <c r="N1334" s="69"/>
      <c r="O1334" s="69"/>
      <c r="P1334" s="69"/>
      <c r="Q1334" s="69"/>
      <c r="R1334" s="69"/>
      <c r="S1334" s="69"/>
      <c r="T1334" s="70"/>
      <c r="AT1334" s="66" t="s">
        <v>87</v>
      </c>
      <c r="AU1334" s="66" t="s">
        <v>29</v>
      </c>
      <c r="AV1334" s="11" t="s">
        <v>83</v>
      </c>
      <c r="AW1334" s="11" t="s">
        <v>12</v>
      </c>
      <c r="AX1334" s="11" t="s">
        <v>28</v>
      </c>
      <c r="AY1334" s="66" t="s">
        <v>76</v>
      </c>
    </row>
    <row r="1335" spans="1:65" s="1" customFormat="1" ht="16.5" customHeight="1">
      <c r="A1335" s="96"/>
      <c r="B1335" s="100"/>
      <c r="C1335" s="196" t="s">
        <v>257</v>
      </c>
      <c r="D1335" s="196" t="s">
        <v>305</v>
      </c>
      <c r="E1335" s="197" t="s">
        <v>1777</v>
      </c>
      <c r="F1335" s="198" t="s">
        <v>1778</v>
      </c>
      <c r="G1335" s="199" t="s">
        <v>160</v>
      </c>
      <c r="H1335" s="200">
        <v>39.22</v>
      </c>
      <c r="I1335" s="81"/>
      <c r="J1335" s="201">
        <f>ROUND(I1335*H1335,2)</f>
        <v>0</v>
      </c>
      <c r="K1335" s="80" t="s">
        <v>82</v>
      </c>
      <c r="L1335" s="82"/>
      <c r="M1335" s="83" t="s">
        <v>0</v>
      </c>
      <c r="N1335" s="84" t="s">
        <v>15</v>
      </c>
      <c r="O1335" s="18"/>
      <c r="P1335" s="55">
        <f>O1335*H1335</f>
        <v>0</v>
      </c>
      <c r="Q1335" s="55">
        <v>0.0181</v>
      </c>
      <c r="R1335" s="55">
        <f>Q1335*H1335</f>
        <v>0.709882</v>
      </c>
      <c r="S1335" s="55">
        <v>0</v>
      </c>
      <c r="T1335" s="56">
        <f>S1335*H1335</f>
        <v>0</v>
      </c>
      <c r="AR1335" s="13" t="s">
        <v>138</v>
      </c>
      <c r="AT1335" s="13" t="s">
        <v>305</v>
      </c>
      <c r="AU1335" s="13" t="s">
        <v>29</v>
      </c>
      <c r="AY1335" s="13" t="s">
        <v>76</v>
      </c>
      <c r="BE1335" s="57">
        <f>IF(N1335="základní",J1335,0)</f>
        <v>0</v>
      </c>
      <c r="BF1335" s="57">
        <f>IF(N1335="snížená",J1335,0)</f>
        <v>0</v>
      </c>
      <c r="BG1335" s="57">
        <f>IF(N1335="zákl. přenesená",J1335,0)</f>
        <v>0</v>
      </c>
      <c r="BH1335" s="57">
        <f>IF(N1335="sníž. přenesená",J1335,0)</f>
        <v>0</v>
      </c>
      <c r="BI1335" s="57">
        <f>IF(N1335="nulová",J1335,0)</f>
        <v>0</v>
      </c>
      <c r="BJ1335" s="13" t="s">
        <v>28</v>
      </c>
      <c r="BK1335" s="57">
        <f>ROUND(I1335*H1335,2)</f>
        <v>0</v>
      </c>
      <c r="BL1335" s="13" t="s">
        <v>83</v>
      </c>
      <c r="BM1335" s="13" t="s">
        <v>1779</v>
      </c>
    </row>
    <row r="1336" spans="1:47" s="1" customFormat="1" ht="12">
      <c r="A1336" s="96"/>
      <c r="B1336" s="100"/>
      <c r="C1336" s="96"/>
      <c r="D1336" s="179" t="s">
        <v>85</v>
      </c>
      <c r="E1336" s="96"/>
      <c r="F1336" s="180" t="s">
        <v>1778</v>
      </c>
      <c r="G1336" s="96"/>
      <c r="H1336" s="96"/>
      <c r="I1336" s="26"/>
      <c r="J1336" s="96"/>
      <c r="L1336" s="14"/>
      <c r="M1336" s="58"/>
      <c r="N1336" s="18"/>
      <c r="O1336" s="18"/>
      <c r="P1336" s="18"/>
      <c r="Q1336" s="18"/>
      <c r="R1336" s="18"/>
      <c r="S1336" s="18"/>
      <c r="T1336" s="19"/>
      <c r="AT1336" s="13" t="s">
        <v>85</v>
      </c>
      <c r="AU1336" s="13" t="s">
        <v>29</v>
      </c>
    </row>
    <row r="1337" spans="1:51" s="10" customFormat="1" ht="12">
      <c r="A1337" s="181"/>
      <c r="B1337" s="182"/>
      <c r="C1337" s="181"/>
      <c r="D1337" s="179" t="s">
        <v>87</v>
      </c>
      <c r="E1337" s="181"/>
      <c r="F1337" s="184" t="s">
        <v>1780</v>
      </c>
      <c r="G1337" s="181"/>
      <c r="H1337" s="185">
        <v>39.22</v>
      </c>
      <c r="I1337" s="61"/>
      <c r="J1337" s="181"/>
      <c r="L1337" s="59"/>
      <c r="M1337" s="62"/>
      <c r="N1337" s="63"/>
      <c r="O1337" s="63"/>
      <c r="P1337" s="63"/>
      <c r="Q1337" s="63"/>
      <c r="R1337" s="63"/>
      <c r="S1337" s="63"/>
      <c r="T1337" s="64"/>
      <c r="AT1337" s="60" t="s">
        <v>87</v>
      </c>
      <c r="AU1337" s="60" t="s">
        <v>29</v>
      </c>
      <c r="AV1337" s="10" t="s">
        <v>29</v>
      </c>
      <c r="AW1337" s="10" t="s">
        <v>1</v>
      </c>
      <c r="AX1337" s="10" t="s">
        <v>28</v>
      </c>
      <c r="AY1337" s="60" t="s">
        <v>76</v>
      </c>
    </row>
    <row r="1338" spans="1:65" s="1" customFormat="1" ht="16.5" customHeight="1">
      <c r="A1338" s="96"/>
      <c r="B1338" s="100"/>
      <c r="C1338" s="173" t="s">
        <v>263</v>
      </c>
      <c r="D1338" s="173" t="s">
        <v>78</v>
      </c>
      <c r="E1338" s="174" t="s">
        <v>1781</v>
      </c>
      <c r="F1338" s="175" t="s">
        <v>1782</v>
      </c>
      <c r="G1338" s="176" t="s">
        <v>279</v>
      </c>
      <c r="H1338" s="177">
        <v>4</v>
      </c>
      <c r="I1338" s="52"/>
      <c r="J1338" s="178">
        <f>ROUND(I1338*H1338,2)</f>
        <v>0</v>
      </c>
      <c r="K1338" s="51" t="s">
        <v>82</v>
      </c>
      <c r="L1338" s="14"/>
      <c r="M1338" s="53" t="s">
        <v>0</v>
      </c>
      <c r="N1338" s="54" t="s">
        <v>15</v>
      </c>
      <c r="O1338" s="18"/>
      <c r="P1338" s="55">
        <f>O1338*H1338</f>
        <v>0</v>
      </c>
      <c r="Q1338" s="55">
        <v>0.00086</v>
      </c>
      <c r="R1338" s="55">
        <f>Q1338*H1338</f>
        <v>0.00344</v>
      </c>
      <c r="S1338" s="55">
        <v>0</v>
      </c>
      <c r="T1338" s="56">
        <f>S1338*H1338</f>
        <v>0</v>
      </c>
      <c r="AR1338" s="13" t="s">
        <v>83</v>
      </c>
      <c r="AT1338" s="13" t="s">
        <v>78</v>
      </c>
      <c r="AU1338" s="13" t="s">
        <v>29</v>
      </c>
      <c r="AY1338" s="13" t="s">
        <v>76</v>
      </c>
      <c r="BE1338" s="57">
        <f>IF(N1338="základní",J1338,0)</f>
        <v>0</v>
      </c>
      <c r="BF1338" s="57">
        <f>IF(N1338="snížená",J1338,0)</f>
        <v>0</v>
      </c>
      <c r="BG1338" s="57">
        <f>IF(N1338="zákl. přenesená",J1338,0)</f>
        <v>0</v>
      </c>
      <c r="BH1338" s="57">
        <f>IF(N1338="sníž. přenesená",J1338,0)</f>
        <v>0</v>
      </c>
      <c r="BI1338" s="57">
        <f>IF(N1338="nulová",J1338,0)</f>
        <v>0</v>
      </c>
      <c r="BJ1338" s="13" t="s">
        <v>28</v>
      </c>
      <c r="BK1338" s="57">
        <f>ROUND(I1338*H1338,2)</f>
        <v>0</v>
      </c>
      <c r="BL1338" s="13" t="s">
        <v>83</v>
      </c>
      <c r="BM1338" s="13" t="s">
        <v>1783</v>
      </c>
    </row>
    <row r="1339" spans="1:47" s="1" customFormat="1" ht="19.5">
      <c r="A1339" s="96"/>
      <c r="B1339" s="100"/>
      <c r="C1339" s="96"/>
      <c r="D1339" s="179" t="s">
        <v>85</v>
      </c>
      <c r="E1339" s="96"/>
      <c r="F1339" s="180" t="s">
        <v>1784</v>
      </c>
      <c r="G1339" s="96"/>
      <c r="H1339" s="96"/>
      <c r="I1339" s="26"/>
      <c r="J1339" s="96"/>
      <c r="L1339" s="14"/>
      <c r="M1339" s="58"/>
      <c r="N1339" s="18"/>
      <c r="O1339" s="18"/>
      <c r="P1339" s="18"/>
      <c r="Q1339" s="18"/>
      <c r="R1339" s="18"/>
      <c r="S1339" s="18"/>
      <c r="T1339" s="19"/>
      <c r="AT1339" s="13" t="s">
        <v>85</v>
      </c>
      <c r="AU1339" s="13" t="s">
        <v>29</v>
      </c>
    </row>
    <row r="1340" spans="1:65" s="1" customFormat="1" ht="16.5" customHeight="1">
      <c r="A1340" s="96"/>
      <c r="B1340" s="100"/>
      <c r="C1340" s="196" t="s">
        <v>270</v>
      </c>
      <c r="D1340" s="196" t="s">
        <v>305</v>
      </c>
      <c r="E1340" s="197" t="s">
        <v>1785</v>
      </c>
      <c r="F1340" s="198" t="s">
        <v>1786</v>
      </c>
      <c r="G1340" s="199" t="s">
        <v>1787</v>
      </c>
      <c r="H1340" s="200">
        <v>1</v>
      </c>
      <c r="I1340" s="81"/>
      <c r="J1340" s="201">
        <f>ROUND(I1340*H1340,2)</f>
        <v>0</v>
      </c>
      <c r="K1340" s="80" t="s">
        <v>82</v>
      </c>
      <c r="L1340" s="82"/>
      <c r="M1340" s="83" t="s">
        <v>0</v>
      </c>
      <c r="N1340" s="84" t="s">
        <v>15</v>
      </c>
      <c r="O1340" s="18"/>
      <c r="P1340" s="55">
        <f>O1340*H1340</f>
        <v>0</v>
      </c>
      <c r="Q1340" s="55">
        <v>0.0115</v>
      </c>
      <c r="R1340" s="55">
        <f>Q1340*H1340</f>
        <v>0.0115</v>
      </c>
      <c r="S1340" s="55">
        <v>0</v>
      </c>
      <c r="T1340" s="56">
        <f>S1340*H1340</f>
        <v>0</v>
      </c>
      <c r="AR1340" s="13" t="s">
        <v>138</v>
      </c>
      <c r="AT1340" s="13" t="s">
        <v>305</v>
      </c>
      <c r="AU1340" s="13" t="s">
        <v>29</v>
      </c>
      <c r="AY1340" s="13" t="s">
        <v>76</v>
      </c>
      <c r="BE1340" s="57">
        <f>IF(N1340="základní",J1340,0)</f>
        <v>0</v>
      </c>
      <c r="BF1340" s="57">
        <f>IF(N1340="snížená",J1340,0)</f>
        <v>0</v>
      </c>
      <c r="BG1340" s="57">
        <f>IF(N1340="zákl. přenesená",J1340,0)</f>
        <v>0</v>
      </c>
      <c r="BH1340" s="57">
        <f>IF(N1340="sníž. přenesená",J1340,0)</f>
        <v>0</v>
      </c>
      <c r="BI1340" s="57">
        <f>IF(N1340="nulová",J1340,0)</f>
        <v>0</v>
      </c>
      <c r="BJ1340" s="13" t="s">
        <v>28</v>
      </c>
      <c r="BK1340" s="57">
        <f>ROUND(I1340*H1340,2)</f>
        <v>0</v>
      </c>
      <c r="BL1340" s="13" t="s">
        <v>83</v>
      </c>
      <c r="BM1340" s="13" t="s">
        <v>1788</v>
      </c>
    </row>
    <row r="1341" spans="1:47" s="1" customFormat="1" ht="12">
      <c r="A1341" s="96"/>
      <c r="B1341" s="100"/>
      <c r="C1341" s="96"/>
      <c r="D1341" s="179" t="s">
        <v>85</v>
      </c>
      <c r="E1341" s="96"/>
      <c r="F1341" s="180" t="s">
        <v>1786</v>
      </c>
      <c r="G1341" s="96"/>
      <c r="H1341" s="96"/>
      <c r="I1341" s="26"/>
      <c r="J1341" s="96"/>
      <c r="L1341" s="14"/>
      <c r="M1341" s="58"/>
      <c r="N1341" s="18"/>
      <c r="O1341" s="18"/>
      <c r="P1341" s="18"/>
      <c r="Q1341" s="18"/>
      <c r="R1341" s="18"/>
      <c r="S1341" s="18"/>
      <c r="T1341" s="19"/>
      <c r="AT1341" s="13" t="s">
        <v>85</v>
      </c>
      <c r="AU1341" s="13" t="s">
        <v>29</v>
      </c>
    </row>
    <row r="1342" spans="1:51" s="10" customFormat="1" ht="12">
      <c r="A1342" s="181"/>
      <c r="B1342" s="182"/>
      <c r="C1342" s="181"/>
      <c r="D1342" s="179" t="s">
        <v>87</v>
      </c>
      <c r="E1342" s="183" t="s">
        <v>0</v>
      </c>
      <c r="F1342" s="184" t="s">
        <v>1789</v>
      </c>
      <c r="G1342" s="181"/>
      <c r="H1342" s="185">
        <v>1</v>
      </c>
      <c r="I1342" s="61"/>
      <c r="J1342" s="181"/>
      <c r="L1342" s="59"/>
      <c r="M1342" s="62"/>
      <c r="N1342" s="63"/>
      <c r="O1342" s="63"/>
      <c r="P1342" s="63"/>
      <c r="Q1342" s="63"/>
      <c r="R1342" s="63"/>
      <c r="S1342" s="63"/>
      <c r="T1342" s="64"/>
      <c r="AT1342" s="60" t="s">
        <v>87</v>
      </c>
      <c r="AU1342" s="60" t="s">
        <v>29</v>
      </c>
      <c r="AV1342" s="10" t="s">
        <v>29</v>
      </c>
      <c r="AW1342" s="10" t="s">
        <v>12</v>
      </c>
      <c r="AX1342" s="10" t="s">
        <v>28</v>
      </c>
      <c r="AY1342" s="60" t="s">
        <v>76</v>
      </c>
    </row>
    <row r="1343" spans="1:65" s="1" customFormat="1" ht="16.5" customHeight="1">
      <c r="A1343" s="96"/>
      <c r="B1343" s="100"/>
      <c r="C1343" s="196" t="s">
        <v>276</v>
      </c>
      <c r="D1343" s="196" t="s">
        <v>305</v>
      </c>
      <c r="E1343" s="197" t="s">
        <v>1790</v>
      </c>
      <c r="F1343" s="198" t="s">
        <v>1791</v>
      </c>
      <c r="G1343" s="199" t="s">
        <v>279</v>
      </c>
      <c r="H1343" s="200">
        <v>3</v>
      </c>
      <c r="I1343" s="81"/>
      <c r="J1343" s="201">
        <f>ROUND(I1343*H1343,2)</f>
        <v>0</v>
      </c>
      <c r="K1343" s="80" t="s">
        <v>82</v>
      </c>
      <c r="L1343" s="82"/>
      <c r="M1343" s="83" t="s">
        <v>0</v>
      </c>
      <c r="N1343" s="84" t="s">
        <v>15</v>
      </c>
      <c r="O1343" s="18"/>
      <c r="P1343" s="55">
        <f>O1343*H1343</f>
        <v>0</v>
      </c>
      <c r="Q1343" s="55">
        <v>0.0108</v>
      </c>
      <c r="R1343" s="55">
        <f>Q1343*H1343</f>
        <v>0.0324</v>
      </c>
      <c r="S1343" s="55">
        <v>0</v>
      </c>
      <c r="T1343" s="56">
        <f>S1343*H1343</f>
        <v>0</v>
      </c>
      <c r="AR1343" s="13" t="s">
        <v>138</v>
      </c>
      <c r="AT1343" s="13" t="s">
        <v>305</v>
      </c>
      <c r="AU1343" s="13" t="s">
        <v>29</v>
      </c>
      <c r="AY1343" s="13" t="s">
        <v>76</v>
      </c>
      <c r="BE1343" s="57">
        <f>IF(N1343="základní",J1343,0)</f>
        <v>0</v>
      </c>
      <c r="BF1343" s="57">
        <f>IF(N1343="snížená",J1343,0)</f>
        <v>0</v>
      </c>
      <c r="BG1343" s="57">
        <f>IF(N1343="zákl. přenesená",J1343,0)</f>
        <v>0</v>
      </c>
      <c r="BH1343" s="57">
        <f>IF(N1343="sníž. přenesená",J1343,0)</f>
        <v>0</v>
      </c>
      <c r="BI1343" s="57">
        <f>IF(N1343="nulová",J1343,0)</f>
        <v>0</v>
      </c>
      <c r="BJ1343" s="13" t="s">
        <v>28</v>
      </c>
      <c r="BK1343" s="57">
        <f>ROUND(I1343*H1343,2)</f>
        <v>0</v>
      </c>
      <c r="BL1343" s="13" t="s">
        <v>83</v>
      </c>
      <c r="BM1343" s="13" t="s">
        <v>1792</v>
      </c>
    </row>
    <row r="1344" spans="1:47" s="1" customFormat="1" ht="12">
      <c r="A1344" s="96"/>
      <c r="B1344" s="100"/>
      <c r="C1344" s="96"/>
      <c r="D1344" s="179" t="s">
        <v>85</v>
      </c>
      <c r="E1344" s="96"/>
      <c r="F1344" s="180" t="s">
        <v>1791</v>
      </c>
      <c r="G1344" s="96"/>
      <c r="H1344" s="96"/>
      <c r="I1344" s="26"/>
      <c r="J1344" s="96"/>
      <c r="L1344" s="14"/>
      <c r="M1344" s="58"/>
      <c r="N1344" s="18"/>
      <c r="O1344" s="18"/>
      <c r="P1344" s="18"/>
      <c r="Q1344" s="18"/>
      <c r="R1344" s="18"/>
      <c r="S1344" s="18"/>
      <c r="T1344" s="19"/>
      <c r="AT1344" s="13" t="s">
        <v>85</v>
      </c>
      <c r="AU1344" s="13" t="s">
        <v>29</v>
      </c>
    </row>
    <row r="1345" spans="1:51" s="10" customFormat="1" ht="12">
      <c r="A1345" s="181"/>
      <c r="B1345" s="182"/>
      <c r="C1345" s="181"/>
      <c r="D1345" s="179" t="s">
        <v>87</v>
      </c>
      <c r="E1345" s="183" t="s">
        <v>0</v>
      </c>
      <c r="F1345" s="184" t="s">
        <v>1793</v>
      </c>
      <c r="G1345" s="181"/>
      <c r="H1345" s="185">
        <v>1</v>
      </c>
      <c r="I1345" s="61"/>
      <c r="J1345" s="181"/>
      <c r="L1345" s="59"/>
      <c r="M1345" s="62"/>
      <c r="N1345" s="63"/>
      <c r="O1345" s="63"/>
      <c r="P1345" s="63"/>
      <c r="Q1345" s="63"/>
      <c r="R1345" s="63"/>
      <c r="S1345" s="63"/>
      <c r="T1345" s="64"/>
      <c r="AT1345" s="60" t="s">
        <v>87</v>
      </c>
      <c r="AU1345" s="60" t="s">
        <v>29</v>
      </c>
      <c r="AV1345" s="10" t="s">
        <v>29</v>
      </c>
      <c r="AW1345" s="10" t="s">
        <v>12</v>
      </c>
      <c r="AX1345" s="10" t="s">
        <v>24</v>
      </c>
      <c r="AY1345" s="60" t="s">
        <v>76</v>
      </c>
    </row>
    <row r="1346" spans="1:51" s="10" customFormat="1" ht="12">
      <c r="A1346" s="181"/>
      <c r="B1346" s="182"/>
      <c r="C1346" s="181"/>
      <c r="D1346" s="179" t="s">
        <v>87</v>
      </c>
      <c r="E1346" s="183" t="s">
        <v>0</v>
      </c>
      <c r="F1346" s="184" t="s">
        <v>1794</v>
      </c>
      <c r="G1346" s="181"/>
      <c r="H1346" s="185">
        <v>1</v>
      </c>
      <c r="I1346" s="61"/>
      <c r="J1346" s="181"/>
      <c r="L1346" s="59"/>
      <c r="M1346" s="62"/>
      <c r="N1346" s="63"/>
      <c r="O1346" s="63"/>
      <c r="P1346" s="63"/>
      <c r="Q1346" s="63"/>
      <c r="R1346" s="63"/>
      <c r="S1346" s="63"/>
      <c r="T1346" s="64"/>
      <c r="AT1346" s="60" t="s">
        <v>87</v>
      </c>
      <c r="AU1346" s="60" t="s">
        <v>29</v>
      </c>
      <c r="AV1346" s="10" t="s">
        <v>29</v>
      </c>
      <c r="AW1346" s="10" t="s">
        <v>12</v>
      </c>
      <c r="AX1346" s="10" t="s">
        <v>24</v>
      </c>
      <c r="AY1346" s="60" t="s">
        <v>76</v>
      </c>
    </row>
    <row r="1347" spans="1:51" s="10" customFormat="1" ht="12">
      <c r="A1347" s="181"/>
      <c r="B1347" s="182"/>
      <c r="C1347" s="181"/>
      <c r="D1347" s="179" t="s">
        <v>87</v>
      </c>
      <c r="E1347" s="183" t="s">
        <v>0</v>
      </c>
      <c r="F1347" s="184" t="s">
        <v>1795</v>
      </c>
      <c r="G1347" s="181"/>
      <c r="H1347" s="185">
        <v>1</v>
      </c>
      <c r="I1347" s="61"/>
      <c r="J1347" s="181"/>
      <c r="L1347" s="59"/>
      <c r="M1347" s="62"/>
      <c r="N1347" s="63"/>
      <c r="O1347" s="63"/>
      <c r="P1347" s="63"/>
      <c r="Q1347" s="63"/>
      <c r="R1347" s="63"/>
      <c r="S1347" s="63"/>
      <c r="T1347" s="64"/>
      <c r="AT1347" s="60" t="s">
        <v>87</v>
      </c>
      <c r="AU1347" s="60" t="s">
        <v>29</v>
      </c>
      <c r="AV1347" s="10" t="s">
        <v>29</v>
      </c>
      <c r="AW1347" s="10" t="s">
        <v>12</v>
      </c>
      <c r="AX1347" s="10" t="s">
        <v>24</v>
      </c>
      <c r="AY1347" s="60" t="s">
        <v>76</v>
      </c>
    </row>
    <row r="1348" spans="1:51" s="11" customFormat="1" ht="12">
      <c r="A1348" s="186"/>
      <c r="B1348" s="187"/>
      <c r="C1348" s="186"/>
      <c r="D1348" s="179" t="s">
        <v>87</v>
      </c>
      <c r="E1348" s="188" t="s">
        <v>0</v>
      </c>
      <c r="F1348" s="189" t="s">
        <v>99</v>
      </c>
      <c r="G1348" s="186"/>
      <c r="H1348" s="190">
        <v>3</v>
      </c>
      <c r="I1348" s="67"/>
      <c r="J1348" s="186"/>
      <c r="L1348" s="65"/>
      <c r="M1348" s="68"/>
      <c r="N1348" s="69"/>
      <c r="O1348" s="69"/>
      <c r="P1348" s="69"/>
      <c r="Q1348" s="69"/>
      <c r="R1348" s="69"/>
      <c r="S1348" s="69"/>
      <c r="T1348" s="70"/>
      <c r="AT1348" s="66" t="s">
        <v>87</v>
      </c>
      <c r="AU1348" s="66" t="s">
        <v>29</v>
      </c>
      <c r="AV1348" s="11" t="s">
        <v>83</v>
      </c>
      <c r="AW1348" s="11" t="s">
        <v>12</v>
      </c>
      <c r="AX1348" s="11" t="s">
        <v>28</v>
      </c>
      <c r="AY1348" s="66" t="s">
        <v>76</v>
      </c>
    </row>
    <row r="1349" spans="1:65" s="1" customFormat="1" ht="16.5" customHeight="1">
      <c r="A1349" s="96"/>
      <c r="B1349" s="100"/>
      <c r="C1349" s="173" t="s">
        <v>284</v>
      </c>
      <c r="D1349" s="173" t="s">
        <v>78</v>
      </c>
      <c r="E1349" s="174" t="s">
        <v>1796</v>
      </c>
      <c r="F1349" s="175" t="s">
        <v>1797</v>
      </c>
      <c r="G1349" s="176" t="s">
        <v>279</v>
      </c>
      <c r="H1349" s="177">
        <v>3</v>
      </c>
      <c r="I1349" s="52"/>
      <c r="J1349" s="178">
        <f>ROUND(I1349*H1349,2)</f>
        <v>0</v>
      </c>
      <c r="K1349" s="51" t="s">
        <v>82</v>
      </c>
      <c r="L1349" s="14"/>
      <c r="M1349" s="53" t="s">
        <v>0</v>
      </c>
      <c r="N1349" s="54" t="s">
        <v>15</v>
      </c>
      <c r="O1349" s="18"/>
      <c r="P1349" s="55">
        <f>O1349*H1349</f>
        <v>0</v>
      </c>
      <c r="Q1349" s="55">
        <v>0.00165</v>
      </c>
      <c r="R1349" s="55">
        <f>Q1349*H1349</f>
        <v>0.0049499999999999995</v>
      </c>
      <c r="S1349" s="55">
        <v>0</v>
      </c>
      <c r="T1349" s="56">
        <f>S1349*H1349</f>
        <v>0</v>
      </c>
      <c r="AR1349" s="13" t="s">
        <v>83</v>
      </c>
      <c r="AT1349" s="13" t="s">
        <v>78</v>
      </c>
      <c r="AU1349" s="13" t="s">
        <v>29</v>
      </c>
      <c r="AY1349" s="13" t="s">
        <v>76</v>
      </c>
      <c r="BE1349" s="57">
        <f>IF(N1349="základní",J1349,0)</f>
        <v>0</v>
      </c>
      <c r="BF1349" s="57">
        <f>IF(N1349="snížená",J1349,0)</f>
        <v>0</v>
      </c>
      <c r="BG1349" s="57">
        <f>IF(N1349="zákl. přenesená",J1349,0)</f>
        <v>0</v>
      </c>
      <c r="BH1349" s="57">
        <f>IF(N1349="sníž. přenesená",J1349,0)</f>
        <v>0</v>
      </c>
      <c r="BI1349" s="57">
        <f>IF(N1349="nulová",J1349,0)</f>
        <v>0</v>
      </c>
      <c r="BJ1349" s="13" t="s">
        <v>28</v>
      </c>
      <c r="BK1349" s="57">
        <f>ROUND(I1349*H1349,2)</f>
        <v>0</v>
      </c>
      <c r="BL1349" s="13" t="s">
        <v>83</v>
      </c>
      <c r="BM1349" s="13" t="s">
        <v>1798</v>
      </c>
    </row>
    <row r="1350" spans="1:47" s="1" customFormat="1" ht="19.5">
      <c r="A1350" s="96"/>
      <c r="B1350" s="100"/>
      <c r="C1350" s="96"/>
      <c r="D1350" s="179" t="s">
        <v>85</v>
      </c>
      <c r="E1350" s="96"/>
      <c r="F1350" s="180" t="s">
        <v>1799</v>
      </c>
      <c r="G1350" s="96"/>
      <c r="H1350" s="96"/>
      <c r="I1350" s="26"/>
      <c r="J1350" s="96"/>
      <c r="L1350" s="14"/>
      <c r="M1350" s="58"/>
      <c r="N1350" s="18"/>
      <c r="O1350" s="18"/>
      <c r="P1350" s="18"/>
      <c r="Q1350" s="18"/>
      <c r="R1350" s="18"/>
      <c r="S1350" s="18"/>
      <c r="T1350" s="19"/>
      <c r="AT1350" s="13" t="s">
        <v>85</v>
      </c>
      <c r="AU1350" s="13" t="s">
        <v>29</v>
      </c>
    </row>
    <row r="1351" spans="1:65" s="1" customFormat="1" ht="16.5" customHeight="1">
      <c r="A1351" s="96"/>
      <c r="B1351" s="100"/>
      <c r="C1351" s="196" t="s">
        <v>289</v>
      </c>
      <c r="D1351" s="196" t="s">
        <v>305</v>
      </c>
      <c r="E1351" s="197" t="s">
        <v>1800</v>
      </c>
      <c r="F1351" s="198" t="s">
        <v>1801</v>
      </c>
      <c r="G1351" s="199" t="s">
        <v>279</v>
      </c>
      <c r="H1351" s="200">
        <v>1</v>
      </c>
      <c r="I1351" s="81"/>
      <c r="J1351" s="201">
        <f>ROUND(I1351*H1351,2)</f>
        <v>0</v>
      </c>
      <c r="K1351" s="80" t="s">
        <v>82</v>
      </c>
      <c r="L1351" s="82"/>
      <c r="M1351" s="83" t="s">
        <v>0</v>
      </c>
      <c r="N1351" s="84" t="s">
        <v>15</v>
      </c>
      <c r="O1351" s="18"/>
      <c r="P1351" s="55">
        <f>O1351*H1351</f>
        <v>0</v>
      </c>
      <c r="Q1351" s="55">
        <v>0.0127</v>
      </c>
      <c r="R1351" s="55">
        <f>Q1351*H1351</f>
        <v>0.0127</v>
      </c>
      <c r="S1351" s="55">
        <v>0</v>
      </c>
      <c r="T1351" s="56">
        <f>S1351*H1351</f>
        <v>0</v>
      </c>
      <c r="AR1351" s="13" t="s">
        <v>138</v>
      </c>
      <c r="AT1351" s="13" t="s">
        <v>305</v>
      </c>
      <c r="AU1351" s="13" t="s">
        <v>29</v>
      </c>
      <c r="AY1351" s="13" t="s">
        <v>76</v>
      </c>
      <c r="BE1351" s="57">
        <f>IF(N1351="základní",J1351,0)</f>
        <v>0</v>
      </c>
      <c r="BF1351" s="57">
        <f>IF(N1351="snížená",J1351,0)</f>
        <v>0</v>
      </c>
      <c r="BG1351" s="57">
        <f>IF(N1351="zákl. přenesená",J1351,0)</f>
        <v>0</v>
      </c>
      <c r="BH1351" s="57">
        <f>IF(N1351="sníž. přenesená",J1351,0)</f>
        <v>0</v>
      </c>
      <c r="BI1351" s="57">
        <f>IF(N1351="nulová",J1351,0)</f>
        <v>0</v>
      </c>
      <c r="BJ1351" s="13" t="s">
        <v>28</v>
      </c>
      <c r="BK1351" s="57">
        <f>ROUND(I1351*H1351,2)</f>
        <v>0</v>
      </c>
      <c r="BL1351" s="13" t="s">
        <v>83</v>
      </c>
      <c r="BM1351" s="13" t="s">
        <v>1802</v>
      </c>
    </row>
    <row r="1352" spans="1:47" s="1" customFormat="1" ht="12">
      <c r="A1352" s="96"/>
      <c r="B1352" s="100"/>
      <c r="C1352" s="96"/>
      <c r="D1352" s="179" t="s">
        <v>85</v>
      </c>
      <c r="E1352" s="96"/>
      <c r="F1352" s="180" t="s">
        <v>1801</v>
      </c>
      <c r="G1352" s="96"/>
      <c r="H1352" s="96"/>
      <c r="I1352" s="26"/>
      <c r="J1352" s="96"/>
      <c r="L1352" s="14"/>
      <c r="M1352" s="58"/>
      <c r="N1352" s="18"/>
      <c r="O1352" s="18"/>
      <c r="P1352" s="18"/>
      <c r="Q1352" s="18"/>
      <c r="R1352" s="18"/>
      <c r="S1352" s="18"/>
      <c r="T1352" s="19"/>
      <c r="AT1352" s="13" t="s">
        <v>85</v>
      </c>
      <c r="AU1352" s="13" t="s">
        <v>29</v>
      </c>
    </row>
    <row r="1353" spans="1:65" s="1" customFormat="1" ht="16.5" customHeight="1">
      <c r="A1353" s="96"/>
      <c r="B1353" s="100"/>
      <c r="C1353" s="196" t="s">
        <v>294</v>
      </c>
      <c r="D1353" s="196" t="s">
        <v>305</v>
      </c>
      <c r="E1353" s="197" t="s">
        <v>1803</v>
      </c>
      <c r="F1353" s="198" t="s">
        <v>1804</v>
      </c>
      <c r="G1353" s="199" t="s">
        <v>279</v>
      </c>
      <c r="H1353" s="200">
        <v>2</v>
      </c>
      <c r="I1353" s="81"/>
      <c r="J1353" s="201">
        <f>ROUND(I1353*H1353,2)</f>
        <v>0</v>
      </c>
      <c r="K1353" s="80" t="s">
        <v>82</v>
      </c>
      <c r="L1353" s="82"/>
      <c r="M1353" s="83" t="s">
        <v>0</v>
      </c>
      <c r="N1353" s="84" t="s">
        <v>15</v>
      </c>
      <c r="O1353" s="18"/>
      <c r="P1353" s="55">
        <f>O1353*H1353</f>
        <v>0</v>
      </c>
      <c r="Q1353" s="55">
        <v>0.0176</v>
      </c>
      <c r="R1353" s="55">
        <f>Q1353*H1353</f>
        <v>0.0352</v>
      </c>
      <c r="S1353" s="55">
        <v>0</v>
      </c>
      <c r="T1353" s="56">
        <f>S1353*H1353</f>
        <v>0</v>
      </c>
      <c r="AR1353" s="13" t="s">
        <v>138</v>
      </c>
      <c r="AT1353" s="13" t="s">
        <v>305</v>
      </c>
      <c r="AU1353" s="13" t="s">
        <v>29</v>
      </c>
      <c r="AY1353" s="13" t="s">
        <v>76</v>
      </c>
      <c r="BE1353" s="57">
        <f>IF(N1353="základní",J1353,0)</f>
        <v>0</v>
      </c>
      <c r="BF1353" s="57">
        <f>IF(N1353="snížená",J1353,0)</f>
        <v>0</v>
      </c>
      <c r="BG1353" s="57">
        <f>IF(N1353="zákl. přenesená",J1353,0)</f>
        <v>0</v>
      </c>
      <c r="BH1353" s="57">
        <f>IF(N1353="sníž. přenesená",J1353,0)</f>
        <v>0</v>
      </c>
      <c r="BI1353" s="57">
        <f>IF(N1353="nulová",J1353,0)</f>
        <v>0</v>
      </c>
      <c r="BJ1353" s="13" t="s">
        <v>28</v>
      </c>
      <c r="BK1353" s="57">
        <f>ROUND(I1353*H1353,2)</f>
        <v>0</v>
      </c>
      <c r="BL1353" s="13" t="s">
        <v>83</v>
      </c>
      <c r="BM1353" s="13" t="s">
        <v>1805</v>
      </c>
    </row>
    <row r="1354" spans="1:47" s="1" customFormat="1" ht="12">
      <c r="A1354" s="96"/>
      <c r="B1354" s="100"/>
      <c r="C1354" s="96"/>
      <c r="D1354" s="179" t="s">
        <v>85</v>
      </c>
      <c r="E1354" s="96"/>
      <c r="F1354" s="180" t="s">
        <v>1804</v>
      </c>
      <c r="G1354" s="96"/>
      <c r="H1354" s="96"/>
      <c r="I1354" s="26"/>
      <c r="J1354" s="96"/>
      <c r="L1354" s="14"/>
      <c r="M1354" s="58"/>
      <c r="N1354" s="18"/>
      <c r="O1354" s="18"/>
      <c r="P1354" s="18"/>
      <c r="Q1354" s="18"/>
      <c r="R1354" s="18"/>
      <c r="S1354" s="18"/>
      <c r="T1354" s="19"/>
      <c r="AT1354" s="13" t="s">
        <v>85</v>
      </c>
      <c r="AU1354" s="13" t="s">
        <v>29</v>
      </c>
    </row>
    <row r="1355" spans="1:51" s="10" customFormat="1" ht="12">
      <c r="A1355" s="181"/>
      <c r="B1355" s="182"/>
      <c r="C1355" s="181"/>
      <c r="D1355" s="179" t="s">
        <v>87</v>
      </c>
      <c r="E1355" s="183" t="s">
        <v>0</v>
      </c>
      <c r="F1355" s="184" t="s">
        <v>1806</v>
      </c>
      <c r="G1355" s="181"/>
      <c r="H1355" s="185">
        <v>2</v>
      </c>
      <c r="I1355" s="61"/>
      <c r="J1355" s="181"/>
      <c r="L1355" s="59"/>
      <c r="M1355" s="62"/>
      <c r="N1355" s="63"/>
      <c r="O1355" s="63"/>
      <c r="P1355" s="63"/>
      <c r="Q1355" s="63"/>
      <c r="R1355" s="63"/>
      <c r="S1355" s="63"/>
      <c r="T1355" s="64"/>
      <c r="AT1355" s="60" t="s">
        <v>87</v>
      </c>
      <c r="AU1355" s="60" t="s">
        <v>29</v>
      </c>
      <c r="AV1355" s="10" t="s">
        <v>29</v>
      </c>
      <c r="AW1355" s="10" t="s">
        <v>12</v>
      </c>
      <c r="AX1355" s="10" t="s">
        <v>28</v>
      </c>
      <c r="AY1355" s="60" t="s">
        <v>76</v>
      </c>
    </row>
    <row r="1356" spans="1:65" s="1" customFormat="1" ht="16.5" customHeight="1">
      <c r="A1356" s="96"/>
      <c r="B1356" s="100"/>
      <c r="C1356" s="173" t="s">
        <v>300</v>
      </c>
      <c r="D1356" s="173" t="s">
        <v>78</v>
      </c>
      <c r="E1356" s="174" t="s">
        <v>1807</v>
      </c>
      <c r="F1356" s="175" t="s">
        <v>1808</v>
      </c>
      <c r="G1356" s="176" t="s">
        <v>279</v>
      </c>
      <c r="H1356" s="177">
        <v>1</v>
      </c>
      <c r="I1356" s="52"/>
      <c r="J1356" s="178">
        <f>ROUND(I1356*H1356,2)</f>
        <v>0</v>
      </c>
      <c r="K1356" s="51" t="s">
        <v>82</v>
      </c>
      <c r="L1356" s="14"/>
      <c r="M1356" s="53" t="s">
        <v>0</v>
      </c>
      <c r="N1356" s="54" t="s">
        <v>15</v>
      </c>
      <c r="O1356" s="18"/>
      <c r="P1356" s="55">
        <f>O1356*H1356</f>
        <v>0</v>
      </c>
      <c r="Q1356" s="55">
        <v>0.00296</v>
      </c>
      <c r="R1356" s="55">
        <f>Q1356*H1356</f>
        <v>0.00296</v>
      </c>
      <c r="S1356" s="55">
        <v>0</v>
      </c>
      <c r="T1356" s="56">
        <f>S1356*H1356</f>
        <v>0</v>
      </c>
      <c r="AR1356" s="13" t="s">
        <v>83</v>
      </c>
      <c r="AT1356" s="13" t="s">
        <v>78</v>
      </c>
      <c r="AU1356" s="13" t="s">
        <v>29</v>
      </c>
      <c r="AY1356" s="13" t="s">
        <v>76</v>
      </c>
      <c r="BE1356" s="57">
        <f>IF(N1356="základní",J1356,0)</f>
        <v>0</v>
      </c>
      <c r="BF1356" s="57">
        <f>IF(N1356="snížená",J1356,0)</f>
        <v>0</v>
      </c>
      <c r="BG1356" s="57">
        <f>IF(N1356="zákl. přenesená",J1356,0)</f>
        <v>0</v>
      </c>
      <c r="BH1356" s="57">
        <f>IF(N1356="sníž. přenesená",J1356,0)</f>
        <v>0</v>
      </c>
      <c r="BI1356" s="57">
        <f>IF(N1356="nulová",J1356,0)</f>
        <v>0</v>
      </c>
      <c r="BJ1356" s="13" t="s">
        <v>28</v>
      </c>
      <c r="BK1356" s="57">
        <f>ROUND(I1356*H1356,2)</f>
        <v>0</v>
      </c>
      <c r="BL1356" s="13" t="s">
        <v>83</v>
      </c>
      <c r="BM1356" s="13" t="s">
        <v>1809</v>
      </c>
    </row>
    <row r="1357" spans="1:47" s="1" customFormat="1" ht="19.5">
      <c r="A1357" s="96"/>
      <c r="B1357" s="100"/>
      <c r="C1357" s="96"/>
      <c r="D1357" s="179" t="s">
        <v>85</v>
      </c>
      <c r="E1357" s="96"/>
      <c r="F1357" s="180" t="s">
        <v>1810</v>
      </c>
      <c r="G1357" s="96"/>
      <c r="H1357" s="96"/>
      <c r="I1357" s="26"/>
      <c r="J1357" s="96"/>
      <c r="L1357" s="14"/>
      <c r="M1357" s="58"/>
      <c r="N1357" s="18"/>
      <c r="O1357" s="18"/>
      <c r="P1357" s="18"/>
      <c r="Q1357" s="18"/>
      <c r="R1357" s="18"/>
      <c r="S1357" s="18"/>
      <c r="T1357" s="19"/>
      <c r="AT1357" s="13" t="s">
        <v>85</v>
      </c>
      <c r="AU1357" s="13" t="s">
        <v>29</v>
      </c>
    </row>
    <row r="1358" spans="1:51" s="10" customFormat="1" ht="12">
      <c r="A1358" s="181"/>
      <c r="B1358" s="182"/>
      <c r="C1358" s="181"/>
      <c r="D1358" s="179" t="s">
        <v>87</v>
      </c>
      <c r="E1358" s="183" t="s">
        <v>0</v>
      </c>
      <c r="F1358" s="184" t="s">
        <v>1811</v>
      </c>
      <c r="G1358" s="181"/>
      <c r="H1358" s="185">
        <v>1</v>
      </c>
      <c r="I1358" s="61"/>
      <c r="J1358" s="181"/>
      <c r="L1358" s="59"/>
      <c r="M1358" s="62"/>
      <c r="N1358" s="63"/>
      <c r="O1358" s="63"/>
      <c r="P1358" s="63"/>
      <c r="Q1358" s="63"/>
      <c r="R1358" s="63"/>
      <c r="S1358" s="63"/>
      <c r="T1358" s="64"/>
      <c r="AT1358" s="60" t="s">
        <v>87</v>
      </c>
      <c r="AU1358" s="60" t="s">
        <v>29</v>
      </c>
      <c r="AV1358" s="10" t="s">
        <v>29</v>
      </c>
      <c r="AW1358" s="10" t="s">
        <v>12</v>
      </c>
      <c r="AX1358" s="10" t="s">
        <v>28</v>
      </c>
      <c r="AY1358" s="60" t="s">
        <v>76</v>
      </c>
    </row>
    <row r="1359" spans="1:65" s="1" customFormat="1" ht="16.5" customHeight="1">
      <c r="A1359" s="96"/>
      <c r="B1359" s="100"/>
      <c r="C1359" s="196" t="s">
        <v>309</v>
      </c>
      <c r="D1359" s="196" t="s">
        <v>305</v>
      </c>
      <c r="E1359" s="197" t="s">
        <v>1812</v>
      </c>
      <c r="F1359" s="198" t="s">
        <v>1813</v>
      </c>
      <c r="G1359" s="199" t="s">
        <v>279</v>
      </c>
      <c r="H1359" s="200">
        <v>1</v>
      </c>
      <c r="I1359" s="81"/>
      <c r="J1359" s="201">
        <f>ROUND(I1359*H1359,2)</f>
        <v>0</v>
      </c>
      <c r="K1359" s="80" t="s">
        <v>82</v>
      </c>
      <c r="L1359" s="82"/>
      <c r="M1359" s="83" t="s">
        <v>0</v>
      </c>
      <c r="N1359" s="84" t="s">
        <v>15</v>
      </c>
      <c r="O1359" s="18"/>
      <c r="P1359" s="55">
        <f>O1359*H1359</f>
        <v>0</v>
      </c>
      <c r="Q1359" s="55">
        <v>0.0241</v>
      </c>
      <c r="R1359" s="55">
        <f>Q1359*H1359</f>
        <v>0.0241</v>
      </c>
      <c r="S1359" s="55">
        <v>0</v>
      </c>
      <c r="T1359" s="56">
        <f>S1359*H1359</f>
        <v>0</v>
      </c>
      <c r="AR1359" s="13" t="s">
        <v>138</v>
      </c>
      <c r="AT1359" s="13" t="s">
        <v>305</v>
      </c>
      <c r="AU1359" s="13" t="s">
        <v>29</v>
      </c>
      <c r="AY1359" s="13" t="s">
        <v>76</v>
      </c>
      <c r="BE1359" s="57">
        <f>IF(N1359="základní",J1359,0)</f>
        <v>0</v>
      </c>
      <c r="BF1359" s="57">
        <f>IF(N1359="snížená",J1359,0)</f>
        <v>0</v>
      </c>
      <c r="BG1359" s="57">
        <f>IF(N1359="zákl. přenesená",J1359,0)</f>
        <v>0</v>
      </c>
      <c r="BH1359" s="57">
        <f>IF(N1359="sníž. přenesená",J1359,0)</f>
        <v>0</v>
      </c>
      <c r="BI1359" s="57">
        <f>IF(N1359="nulová",J1359,0)</f>
        <v>0</v>
      </c>
      <c r="BJ1359" s="13" t="s">
        <v>28</v>
      </c>
      <c r="BK1359" s="57">
        <f>ROUND(I1359*H1359,2)</f>
        <v>0</v>
      </c>
      <c r="BL1359" s="13" t="s">
        <v>83</v>
      </c>
      <c r="BM1359" s="13" t="s">
        <v>1814</v>
      </c>
    </row>
    <row r="1360" spans="1:47" s="1" customFormat="1" ht="12">
      <c r="A1360" s="96"/>
      <c r="B1360" s="100"/>
      <c r="C1360" s="96"/>
      <c r="D1360" s="179" t="s">
        <v>85</v>
      </c>
      <c r="E1360" s="96"/>
      <c r="F1360" s="180" t="s">
        <v>1813</v>
      </c>
      <c r="G1360" s="96"/>
      <c r="H1360" s="96"/>
      <c r="I1360" s="26"/>
      <c r="J1360" s="96"/>
      <c r="L1360" s="14"/>
      <c r="M1360" s="58"/>
      <c r="N1360" s="18"/>
      <c r="O1360" s="18"/>
      <c r="P1360" s="18"/>
      <c r="Q1360" s="18"/>
      <c r="R1360" s="18"/>
      <c r="S1360" s="18"/>
      <c r="T1360" s="19"/>
      <c r="AT1360" s="13" t="s">
        <v>85</v>
      </c>
      <c r="AU1360" s="13" t="s">
        <v>29</v>
      </c>
    </row>
    <row r="1361" spans="1:65" s="1" customFormat="1" ht="16.5" customHeight="1">
      <c r="A1361" s="96"/>
      <c r="B1361" s="100"/>
      <c r="C1361" s="173" t="s">
        <v>528</v>
      </c>
      <c r="D1361" s="173" t="s">
        <v>78</v>
      </c>
      <c r="E1361" s="174" t="s">
        <v>1815</v>
      </c>
      <c r="F1361" s="175" t="s">
        <v>1816</v>
      </c>
      <c r="G1361" s="176" t="s">
        <v>279</v>
      </c>
      <c r="H1361" s="177">
        <v>14</v>
      </c>
      <c r="I1361" s="52"/>
      <c r="J1361" s="178">
        <f>ROUND(I1361*H1361,2)</f>
        <v>0</v>
      </c>
      <c r="K1361" s="51" t="s">
        <v>82</v>
      </c>
      <c r="L1361" s="14"/>
      <c r="M1361" s="53" t="s">
        <v>0</v>
      </c>
      <c r="N1361" s="54" t="s">
        <v>15</v>
      </c>
      <c r="O1361" s="18"/>
      <c r="P1361" s="55">
        <f>O1361*H1361</f>
        <v>0</v>
      </c>
      <c r="Q1361" s="55">
        <v>0.00161</v>
      </c>
      <c r="R1361" s="55">
        <f>Q1361*H1361</f>
        <v>0.02254</v>
      </c>
      <c r="S1361" s="55">
        <v>0</v>
      </c>
      <c r="T1361" s="56">
        <f>S1361*H1361</f>
        <v>0</v>
      </c>
      <c r="AR1361" s="13" t="s">
        <v>83</v>
      </c>
      <c r="AT1361" s="13" t="s">
        <v>78</v>
      </c>
      <c r="AU1361" s="13" t="s">
        <v>29</v>
      </c>
      <c r="AY1361" s="13" t="s">
        <v>76</v>
      </c>
      <c r="BE1361" s="57">
        <f>IF(N1361="základní",J1361,0)</f>
        <v>0</v>
      </c>
      <c r="BF1361" s="57">
        <f>IF(N1361="snížená",J1361,0)</f>
        <v>0</v>
      </c>
      <c r="BG1361" s="57">
        <f>IF(N1361="zákl. přenesená",J1361,0)</f>
        <v>0</v>
      </c>
      <c r="BH1361" s="57">
        <f>IF(N1361="sníž. přenesená",J1361,0)</f>
        <v>0</v>
      </c>
      <c r="BI1361" s="57">
        <f>IF(N1361="nulová",J1361,0)</f>
        <v>0</v>
      </c>
      <c r="BJ1361" s="13" t="s">
        <v>28</v>
      </c>
      <c r="BK1361" s="57">
        <f>ROUND(I1361*H1361,2)</f>
        <v>0</v>
      </c>
      <c r="BL1361" s="13" t="s">
        <v>83</v>
      </c>
      <c r="BM1361" s="13" t="s">
        <v>1817</v>
      </c>
    </row>
    <row r="1362" spans="1:47" s="1" customFormat="1" ht="19.5">
      <c r="A1362" s="96"/>
      <c r="B1362" s="100"/>
      <c r="C1362" s="96"/>
      <c r="D1362" s="179" t="s">
        <v>85</v>
      </c>
      <c r="E1362" s="96"/>
      <c r="F1362" s="180" t="s">
        <v>1818</v>
      </c>
      <c r="G1362" s="96"/>
      <c r="H1362" s="96"/>
      <c r="I1362" s="26"/>
      <c r="J1362" s="96"/>
      <c r="L1362" s="14"/>
      <c r="M1362" s="58"/>
      <c r="N1362" s="18"/>
      <c r="O1362" s="18"/>
      <c r="P1362" s="18"/>
      <c r="Q1362" s="18"/>
      <c r="R1362" s="18"/>
      <c r="S1362" s="18"/>
      <c r="T1362" s="19"/>
      <c r="AT1362" s="13" t="s">
        <v>85</v>
      </c>
      <c r="AU1362" s="13" t="s">
        <v>29</v>
      </c>
    </row>
    <row r="1363" spans="1:65" s="1" customFormat="1" ht="16.5" customHeight="1">
      <c r="A1363" s="96"/>
      <c r="B1363" s="100"/>
      <c r="C1363" s="196" t="s">
        <v>533</v>
      </c>
      <c r="D1363" s="196" t="s">
        <v>305</v>
      </c>
      <c r="E1363" s="197" t="s">
        <v>1819</v>
      </c>
      <c r="F1363" s="198" t="s">
        <v>1820</v>
      </c>
      <c r="G1363" s="199" t="s">
        <v>279</v>
      </c>
      <c r="H1363" s="200">
        <v>1</v>
      </c>
      <c r="I1363" s="81"/>
      <c r="J1363" s="201">
        <f>ROUND(I1363*H1363,2)</f>
        <v>0</v>
      </c>
      <c r="K1363" s="80" t="s">
        <v>82</v>
      </c>
      <c r="L1363" s="82"/>
      <c r="M1363" s="83" t="s">
        <v>0</v>
      </c>
      <c r="N1363" s="84" t="s">
        <v>15</v>
      </c>
      <c r="O1363" s="18"/>
      <c r="P1363" s="55">
        <f>O1363*H1363</f>
        <v>0</v>
      </c>
      <c r="Q1363" s="55">
        <v>0.0069</v>
      </c>
      <c r="R1363" s="55">
        <f>Q1363*H1363</f>
        <v>0.0069</v>
      </c>
      <c r="S1363" s="55">
        <v>0</v>
      </c>
      <c r="T1363" s="56">
        <f>S1363*H1363</f>
        <v>0</v>
      </c>
      <c r="AR1363" s="13" t="s">
        <v>138</v>
      </c>
      <c r="AT1363" s="13" t="s">
        <v>305</v>
      </c>
      <c r="AU1363" s="13" t="s">
        <v>29</v>
      </c>
      <c r="AY1363" s="13" t="s">
        <v>76</v>
      </c>
      <c r="BE1363" s="57">
        <f>IF(N1363="základní",J1363,0)</f>
        <v>0</v>
      </c>
      <c r="BF1363" s="57">
        <f>IF(N1363="snížená",J1363,0)</f>
        <v>0</v>
      </c>
      <c r="BG1363" s="57">
        <f>IF(N1363="zákl. přenesená",J1363,0)</f>
        <v>0</v>
      </c>
      <c r="BH1363" s="57">
        <f>IF(N1363="sníž. přenesená",J1363,0)</f>
        <v>0</v>
      </c>
      <c r="BI1363" s="57">
        <f>IF(N1363="nulová",J1363,0)</f>
        <v>0</v>
      </c>
      <c r="BJ1363" s="13" t="s">
        <v>28</v>
      </c>
      <c r="BK1363" s="57">
        <f>ROUND(I1363*H1363,2)</f>
        <v>0</v>
      </c>
      <c r="BL1363" s="13" t="s">
        <v>83</v>
      </c>
      <c r="BM1363" s="13" t="s">
        <v>1821</v>
      </c>
    </row>
    <row r="1364" spans="1:47" s="1" customFormat="1" ht="12">
      <c r="A1364" s="96"/>
      <c r="B1364" s="100"/>
      <c r="C1364" s="96"/>
      <c r="D1364" s="179" t="s">
        <v>85</v>
      </c>
      <c r="E1364" s="96"/>
      <c r="F1364" s="180" t="s">
        <v>1820</v>
      </c>
      <c r="G1364" s="96"/>
      <c r="H1364" s="96"/>
      <c r="I1364" s="26"/>
      <c r="J1364" s="96"/>
      <c r="L1364" s="14"/>
      <c r="M1364" s="58"/>
      <c r="N1364" s="18"/>
      <c r="O1364" s="18"/>
      <c r="P1364" s="18"/>
      <c r="Q1364" s="18"/>
      <c r="R1364" s="18"/>
      <c r="S1364" s="18"/>
      <c r="T1364" s="19"/>
      <c r="AT1364" s="13" t="s">
        <v>85</v>
      </c>
      <c r="AU1364" s="13" t="s">
        <v>29</v>
      </c>
    </row>
    <row r="1365" spans="1:65" s="1" customFormat="1" ht="16.5" customHeight="1">
      <c r="A1365" s="96"/>
      <c r="B1365" s="100"/>
      <c r="C1365" s="196" t="s">
        <v>539</v>
      </c>
      <c r="D1365" s="196" t="s">
        <v>305</v>
      </c>
      <c r="E1365" s="197" t="s">
        <v>1822</v>
      </c>
      <c r="F1365" s="198" t="s">
        <v>1823</v>
      </c>
      <c r="G1365" s="199" t="s">
        <v>279</v>
      </c>
      <c r="H1365" s="200">
        <v>1</v>
      </c>
      <c r="I1365" s="81"/>
      <c r="J1365" s="201">
        <f>ROUND(I1365*H1365,2)</f>
        <v>0</v>
      </c>
      <c r="K1365" s="80" t="s">
        <v>82</v>
      </c>
      <c r="L1365" s="82"/>
      <c r="M1365" s="83" t="s">
        <v>0</v>
      </c>
      <c r="N1365" s="84" t="s">
        <v>15</v>
      </c>
      <c r="O1365" s="18"/>
      <c r="P1365" s="55">
        <f>O1365*H1365</f>
        <v>0</v>
      </c>
      <c r="Q1365" s="55">
        <v>0.0077</v>
      </c>
      <c r="R1365" s="55">
        <f>Q1365*H1365</f>
        <v>0.0077</v>
      </c>
      <c r="S1365" s="55">
        <v>0</v>
      </c>
      <c r="T1365" s="56">
        <f>S1365*H1365</f>
        <v>0</v>
      </c>
      <c r="AR1365" s="13" t="s">
        <v>138</v>
      </c>
      <c r="AT1365" s="13" t="s">
        <v>305</v>
      </c>
      <c r="AU1365" s="13" t="s">
        <v>29</v>
      </c>
      <c r="AY1365" s="13" t="s">
        <v>76</v>
      </c>
      <c r="BE1365" s="57">
        <f>IF(N1365="základní",J1365,0)</f>
        <v>0</v>
      </c>
      <c r="BF1365" s="57">
        <f>IF(N1365="snížená",J1365,0)</f>
        <v>0</v>
      </c>
      <c r="BG1365" s="57">
        <f>IF(N1365="zákl. přenesená",J1365,0)</f>
        <v>0</v>
      </c>
      <c r="BH1365" s="57">
        <f>IF(N1365="sníž. přenesená",J1365,0)</f>
        <v>0</v>
      </c>
      <c r="BI1365" s="57">
        <f>IF(N1365="nulová",J1365,0)</f>
        <v>0</v>
      </c>
      <c r="BJ1365" s="13" t="s">
        <v>28</v>
      </c>
      <c r="BK1365" s="57">
        <f>ROUND(I1365*H1365,2)</f>
        <v>0</v>
      </c>
      <c r="BL1365" s="13" t="s">
        <v>83</v>
      </c>
      <c r="BM1365" s="13" t="s">
        <v>1824</v>
      </c>
    </row>
    <row r="1366" spans="1:47" s="1" customFormat="1" ht="12">
      <c r="A1366" s="96"/>
      <c r="B1366" s="100"/>
      <c r="C1366" s="96"/>
      <c r="D1366" s="179" t="s">
        <v>85</v>
      </c>
      <c r="E1366" s="96"/>
      <c r="F1366" s="180" t="s">
        <v>1823</v>
      </c>
      <c r="G1366" s="96"/>
      <c r="H1366" s="96"/>
      <c r="I1366" s="26"/>
      <c r="J1366" s="96"/>
      <c r="L1366" s="14"/>
      <c r="M1366" s="58"/>
      <c r="N1366" s="18"/>
      <c r="O1366" s="18"/>
      <c r="P1366" s="18"/>
      <c r="Q1366" s="18"/>
      <c r="R1366" s="18"/>
      <c r="S1366" s="18"/>
      <c r="T1366" s="19"/>
      <c r="AT1366" s="13" t="s">
        <v>85</v>
      </c>
      <c r="AU1366" s="13" t="s">
        <v>29</v>
      </c>
    </row>
    <row r="1367" spans="1:65" s="1" customFormat="1" ht="16.5" customHeight="1">
      <c r="A1367" s="96"/>
      <c r="B1367" s="100"/>
      <c r="C1367" s="196" t="s">
        <v>545</v>
      </c>
      <c r="D1367" s="196" t="s">
        <v>305</v>
      </c>
      <c r="E1367" s="197" t="s">
        <v>1825</v>
      </c>
      <c r="F1367" s="198" t="s">
        <v>1826</v>
      </c>
      <c r="G1367" s="199" t="s">
        <v>279</v>
      </c>
      <c r="H1367" s="200">
        <v>6</v>
      </c>
      <c r="I1367" s="81"/>
      <c r="J1367" s="201">
        <f>ROUND(I1367*H1367,2)</f>
        <v>0</v>
      </c>
      <c r="K1367" s="80" t="s">
        <v>82</v>
      </c>
      <c r="L1367" s="82"/>
      <c r="M1367" s="83" t="s">
        <v>0</v>
      </c>
      <c r="N1367" s="84" t="s">
        <v>15</v>
      </c>
      <c r="O1367" s="18"/>
      <c r="P1367" s="55">
        <f>O1367*H1367</f>
        <v>0</v>
      </c>
      <c r="Q1367" s="55">
        <v>0.0068</v>
      </c>
      <c r="R1367" s="55">
        <f>Q1367*H1367</f>
        <v>0.040799999999999996</v>
      </c>
      <c r="S1367" s="55">
        <v>0</v>
      </c>
      <c r="T1367" s="56">
        <f>S1367*H1367</f>
        <v>0</v>
      </c>
      <c r="AR1367" s="13" t="s">
        <v>138</v>
      </c>
      <c r="AT1367" s="13" t="s">
        <v>305</v>
      </c>
      <c r="AU1367" s="13" t="s">
        <v>29</v>
      </c>
      <c r="AY1367" s="13" t="s">
        <v>76</v>
      </c>
      <c r="BE1367" s="57">
        <f>IF(N1367="základní",J1367,0)</f>
        <v>0</v>
      </c>
      <c r="BF1367" s="57">
        <f>IF(N1367="snížená",J1367,0)</f>
        <v>0</v>
      </c>
      <c r="BG1367" s="57">
        <f>IF(N1367="zákl. přenesená",J1367,0)</f>
        <v>0</v>
      </c>
      <c r="BH1367" s="57">
        <f>IF(N1367="sníž. přenesená",J1367,0)</f>
        <v>0</v>
      </c>
      <c r="BI1367" s="57">
        <f>IF(N1367="nulová",J1367,0)</f>
        <v>0</v>
      </c>
      <c r="BJ1367" s="13" t="s">
        <v>28</v>
      </c>
      <c r="BK1367" s="57">
        <f>ROUND(I1367*H1367,2)</f>
        <v>0</v>
      </c>
      <c r="BL1367" s="13" t="s">
        <v>83</v>
      </c>
      <c r="BM1367" s="13" t="s">
        <v>1827</v>
      </c>
    </row>
    <row r="1368" spans="1:47" s="1" customFormat="1" ht="12">
      <c r="A1368" s="96"/>
      <c r="B1368" s="100"/>
      <c r="C1368" s="96"/>
      <c r="D1368" s="179" t="s">
        <v>85</v>
      </c>
      <c r="E1368" s="96"/>
      <c r="F1368" s="180" t="s">
        <v>1828</v>
      </c>
      <c r="G1368" s="96"/>
      <c r="H1368" s="96"/>
      <c r="I1368" s="26"/>
      <c r="J1368" s="96"/>
      <c r="L1368" s="14"/>
      <c r="M1368" s="58"/>
      <c r="N1368" s="18"/>
      <c r="O1368" s="18"/>
      <c r="P1368" s="18"/>
      <c r="Q1368" s="18"/>
      <c r="R1368" s="18"/>
      <c r="S1368" s="18"/>
      <c r="T1368" s="19"/>
      <c r="AT1368" s="13" t="s">
        <v>85</v>
      </c>
      <c r="AU1368" s="13" t="s">
        <v>29</v>
      </c>
    </row>
    <row r="1369" spans="1:65" s="1" customFormat="1" ht="16.5" customHeight="1">
      <c r="A1369" s="96"/>
      <c r="B1369" s="100"/>
      <c r="C1369" s="196" t="s">
        <v>551</v>
      </c>
      <c r="D1369" s="196" t="s">
        <v>305</v>
      </c>
      <c r="E1369" s="197" t="s">
        <v>1829</v>
      </c>
      <c r="F1369" s="198" t="s">
        <v>1830</v>
      </c>
      <c r="G1369" s="199" t="s">
        <v>279</v>
      </c>
      <c r="H1369" s="200">
        <v>3</v>
      </c>
      <c r="I1369" s="81"/>
      <c r="J1369" s="201">
        <f>ROUND(I1369*H1369,2)</f>
        <v>0</v>
      </c>
      <c r="K1369" s="80" t="s">
        <v>82</v>
      </c>
      <c r="L1369" s="82"/>
      <c r="M1369" s="83" t="s">
        <v>0</v>
      </c>
      <c r="N1369" s="84" t="s">
        <v>15</v>
      </c>
      <c r="O1369" s="18"/>
      <c r="P1369" s="55">
        <f>O1369*H1369</f>
        <v>0</v>
      </c>
      <c r="Q1369" s="55">
        <v>0.0087</v>
      </c>
      <c r="R1369" s="55">
        <f>Q1369*H1369</f>
        <v>0.026099999999999998</v>
      </c>
      <c r="S1369" s="55">
        <v>0</v>
      </c>
      <c r="T1369" s="56">
        <f>S1369*H1369</f>
        <v>0</v>
      </c>
      <c r="AR1369" s="13" t="s">
        <v>138</v>
      </c>
      <c r="AT1369" s="13" t="s">
        <v>305</v>
      </c>
      <c r="AU1369" s="13" t="s">
        <v>29</v>
      </c>
      <c r="AY1369" s="13" t="s">
        <v>76</v>
      </c>
      <c r="BE1369" s="57">
        <f>IF(N1369="základní",J1369,0)</f>
        <v>0</v>
      </c>
      <c r="BF1369" s="57">
        <f>IF(N1369="snížená",J1369,0)</f>
        <v>0</v>
      </c>
      <c r="BG1369" s="57">
        <f>IF(N1369="zákl. přenesená",J1369,0)</f>
        <v>0</v>
      </c>
      <c r="BH1369" s="57">
        <f>IF(N1369="sníž. přenesená",J1369,0)</f>
        <v>0</v>
      </c>
      <c r="BI1369" s="57">
        <f>IF(N1369="nulová",J1369,0)</f>
        <v>0</v>
      </c>
      <c r="BJ1369" s="13" t="s">
        <v>28</v>
      </c>
      <c r="BK1369" s="57">
        <f>ROUND(I1369*H1369,2)</f>
        <v>0</v>
      </c>
      <c r="BL1369" s="13" t="s">
        <v>83</v>
      </c>
      <c r="BM1369" s="13" t="s">
        <v>1831</v>
      </c>
    </row>
    <row r="1370" spans="1:47" s="1" customFormat="1" ht="12">
      <c r="A1370" s="96"/>
      <c r="B1370" s="100"/>
      <c r="C1370" s="96"/>
      <c r="D1370" s="179" t="s">
        <v>85</v>
      </c>
      <c r="E1370" s="96"/>
      <c r="F1370" s="180" t="s">
        <v>1832</v>
      </c>
      <c r="G1370" s="96"/>
      <c r="H1370" s="96"/>
      <c r="I1370" s="26"/>
      <c r="J1370" s="96"/>
      <c r="L1370" s="14"/>
      <c r="M1370" s="58"/>
      <c r="N1370" s="18"/>
      <c r="O1370" s="18"/>
      <c r="P1370" s="18"/>
      <c r="Q1370" s="18"/>
      <c r="R1370" s="18"/>
      <c r="S1370" s="18"/>
      <c r="T1370" s="19"/>
      <c r="AT1370" s="13" t="s">
        <v>85</v>
      </c>
      <c r="AU1370" s="13" t="s">
        <v>29</v>
      </c>
    </row>
    <row r="1371" spans="1:65" s="1" customFormat="1" ht="16.5" customHeight="1">
      <c r="A1371" s="96"/>
      <c r="B1371" s="100"/>
      <c r="C1371" s="196" t="s">
        <v>557</v>
      </c>
      <c r="D1371" s="196" t="s">
        <v>305</v>
      </c>
      <c r="E1371" s="197" t="s">
        <v>1833</v>
      </c>
      <c r="F1371" s="198" t="s">
        <v>1834</v>
      </c>
      <c r="G1371" s="199" t="s">
        <v>279</v>
      </c>
      <c r="H1371" s="200">
        <v>1</v>
      </c>
      <c r="I1371" s="81"/>
      <c r="J1371" s="201">
        <f>ROUND(I1371*H1371,2)</f>
        <v>0</v>
      </c>
      <c r="K1371" s="80" t="s">
        <v>82</v>
      </c>
      <c r="L1371" s="82"/>
      <c r="M1371" s="83" t="s">
        <v>0</v>
      </c>
      <c r="N1371" s="84" t="s">
        <v>15</v>
      </c>
      <c r="O1371" s="18"/>
      <c r="P1371" s="55">
        <f>O1371*H1371</f>
        <v>0</v>
      </c>
      <c r="Q1371" s="55">
        <v>0.008</v>
      </c>
      <c r="R1371" s="55">
        <f>Q1371*H1371</f>
        <v>0.008</v>
      </c>
      <c r="S1371" s="55">
        <v>0</v>
      </c>
      <c r="T1371" s="56">
        <f>S1371*H1371</f>
        <v>0</v>
      </c>
      <c r="AR1371" s="13" t="s">
        <v>138</v>
      </c>
      <c r="AT1371" s="13" t="s">
        <v>305</v>
      </c>
      <c r="AU1371" s="13" t="s">
        <v>29</v>
      </c>
      <c r="AY1371" s="13" t="s">
        <v>76</v>
      </c>
      <c r="BE1371" s="57">
        <f>IF(N1371="základní",J1371,0)</f>
        <v>0</v>
      </c>
      <c r="BF1371" s="57">
        <f>IF(N1371="snížená",J1371,0)</f>
        <v>0</v>
      </c>
      <c r="BG1371" s="57">
        <f>IF(N1371="zákl. přenesená",J1371,0)</f>
        <v>0</v>
      </c>
      <c r="BH1371" s="57">
        <f>IF(N1371="sníž. přenesená",J1371,0)</f>
        <v>0</v>
      </c>
      <c r="BI1371" s="57">
        <f>IF(N1371="nulová",J1371,0)</f>
        <v>0</v>
      </c>
      <c r="BJ1371" s="13" t="s">
        <v>28</v>
      </c>
      <c r="BK1371" s="57">
        <f>ROUND(I1371*H1371,2)</f>
        <v>0</v>
      </c>
      <c r="BL1371" s="13" t="s">
        <v>83</v>
      </c>
      <c r="BM1371" s="13" t="s">
        <v>1835</v>
      </c>
    </row>
    <row r="1372" spans="1:47" s="1" customFormat="1" ht="12">
      <c r="A1372" s="96"/>
      <c r="B1372" s="100"/>
      <c r="C1372" s="96"/>
      <c r="D1372" s="179" t="s">
        <v>85</v>
      </c>
      <c r="E1372" s="96"/>
      <c r="F1372" s="180" t="s">
        <v>1836</v>
      </c>
      <c r="G1372" s="96"/>
      <c r="H1372" s="96"/>
      <c r="I1372" s="26"/>
      <c r="J1372" s="96"/>
      <c r="L1372" s="14"/>
      <c r="M1372" s="58"/>
      <c r="N1372" s="18"/>
      <c r="O1372" s="18"/>
      <c r="P1372" s="18"/>
      <c r="Q1372" s="18"/>
      <c r="R1372" s="18"/>
      <c r="S1372" s="18"/>
      <c r="T1372" s="19"/>
      <c r="AT1372" s="13" t="s">
        <v>85</v>
      </c>
      <c r="AU1372" s="13" t="s">
        <v>29</v>
      </c>
    </row>
    <row r="1373" spans="1:65" s="1" customFormat="1" ht="16.5" customHeight="1">
      <c r="A1373" s="96"/>
      <c r="B1373" s="100"/>
      <c r="C1373" s="196" t="s">
        <v>561</v>
      </c>
      <c r="D1373" s="196" t="s">
        <v>305</v>
      </c>
      <c r="E1373" s="197" t="s">
        <v>1837</v>
      </c>
      <c r="F1373" s="198" t="s">
        <v>1838</v>
      </c>
      <c r="G1373" s="199" t="s">
        <v>279</v>
      </c>
      <c r="H1373" s="200">
        <v>1</v>
      </c>
      <c r="I1373" s="81"/>
      <c r="J1373" s="201">
        <f>ROUND(I1373*H1373,2)</f>
        <v>0</v>
      </c>
      <c r="K1373" s="80" t="s">
        <v>82</v>
      </c>
      <c r="L1373" s="82"/>
      <c r="M1373" s="83" t="s">
        <v>0</v>
      </c>
      <c r="N1373" s="84" t="s">
        <v>15</v>
      </c>
      <c r="O1373" s="18"/>
      <c r="P1373" s="55">
        <f>O1373*H1373</f>
        <v>0</v>
      </c>
      <c r="Q1373" s="55">
        <v>0.0055</v>
      </c>
      <c r="R1373" s="55">
        <f>Q1373*H1373</f>
        <v>0.0055</v>
      </c>
      <c r="S1373" s="55">
        <v>0</v>
      </c>
      <c r="T1373" s="56">
        <f>S1373*H1373</f>
        <v>0</v>
      </c>
      <c r="AR1373" s="13" t="s">
        <v>138</v>
      </c>
      <c r="AT1373" s="13" t="s">
        <v>305</v>
      </c>
      <c r="AU1373" s="13" t="s">
        <v>29</v>
      </c>
      <c r="AY1373" s="13" t="s">
        <v>76</v>
      </c>
      <c r="BE1373" s="57">
        <f>IF(N1373="základní",J1373,0)</f>
        <v>0</v>
      </c>
      <c r="BF1373" s="57">
        <f>IF(N1373="snížená",J1373,0)</f>
        <v>0</v>
      </c>
      <c r="BG1373" s="57">
        <f>IF(N1373="zákl. přenesená",J1373,0)</f>
        <v>0</v>
      </c>
      <c r="BH1373" s="57">
        <f>IF(N1373="sníž. přenesená",J1373,0)</f>
        <v>0</v>
      </c>
      <c r="BI1373" s="57">
        <f>IF(N1373="nulová",J1373,0)</f>
        <v>0</v>
      </c>
      <c r="BJ1373" s="13" t="s">
        <v>28</v>
      </c>
      <c r="BK1373" s="57">
        <f>ROUND(I1373*H1373,2)</f>
        <v>0</v>
      </c>
      <c r="BL1373" s="13" t="s">
        <v>83</v>
      </c>
      <c r="BM1373" s="13" t="s">
        <v>1839</v>
      </c>
    </row>
    <row r="1374" spans="1:47" s="1" customFormat="1" ht="12">
      <c r="A1374" s="96"/>
      <c r="B1374" s="100"/>
      <c r="C1374" s="96"/>
      <c r="D1374" s="179" t="s">
        <v>85</v>
      </c>
      <c r="E1374" s="96"/>
      <c r="F1374" s="180" t="s">
        <v>1838</v>
      </c>
      <c r="G1374" s="96"/>
      <c r="H1374" s="96"/>
      <c r="I1374" s="26"/>
      <c r="J1374" s="96"/>
      <c r="L1374" s="14"/>
      <c r="M1374" s="58"/>
      <c r="N1374" s="18"/>
      <c r="O1374" s="18"/>
      <c r="P1374" s="18"/>
      <c r="Q1374" s="18"/>
      <c r="R1374" s="18"/>
      <c r="S1374" s="18"/>
      <c r="T1374" s="19"/>
      <c r="AT1374" s="13" t="s">
        <v>85</v>
      </c>
      <c r="AU1374" s="13" t="s">
        <v>29</v>
      </c>
    </row>
    <row r="1375" spans="1:65" s="1" customFormat="1" ht="16.5" customHeight="1">
      <c r="A1375" s="96"/>
      <c r="B1375" s="100"/>
      <c r="C1375" s="196" t="s">
        <v>567</v>
      </c>
      <c r="D1375" s="196" t="s">
        <v>305</v>
      </c>
      <c r="E1375" s="197" t="s">
        <v>1840</v>
      </c>
      <c r="F1375" s="198" t="s">
        <v>1841</v>
      </c>
      <c r="G1375" s="199" t="s">
        <v>279</v>
      </c>
      <c r="H1375" s="200">
        <v>1</v>
      </c>
      <c r="I1375" s="81"/>
      <c r="J1375" s="201">
        <f>ROUND(I1375*H1375,2)</f>
        <v>0</v>
      </c>
      <c r="K1375" s="80" t="s">
        <v>82</v>
      </c>
      <c r="L1375" s="82"/>
      <c r="M1375" s="83" t="s">
        <v>0</v>
      </c>
      <c r="N1375" s="84" t="s">
        <v>15</v>
      </c>
      <c r="O1375" s="18"/>
      <c r="P1375" s="55">
        <f>O1375*H1375</f>
        <v>0</v>
      </c>
      <c r="Q1375" s="55">
        <v>0.00026</v>
      </c>
      <c r="R1375" s="55">
        <f>Q1375*H1375</f>
        <v>0.00026</v>
      </c>
      <c r="S1375" s="55">
        <v>0</v>
      </c>
      <c r="T1375" s="56">
        <f>S1375*H1375</f>
        <v>0</v>
      </c>
      <c r="AR1375" s="13" t="s">
        <v>138</v>
      </c>
      <c r="AT1375" s="13" t="s">
        <v>305</v>
      </c>
      <c r="AU1375" s="13" t="s">
        <v>29</v>
      </c>
      <c r="AY1375" s="13" t="s">
        <v>76</v>
      </c>
      <c r="BE1375" s="57">
        <f>IF(N1375="základní",J1375,0)</f>
        <v>0</v>
      </c>
      <c r="BF1375" s="57">
        <f>IF(N1375="snížená",J1375,0)</f>
        <v>0</v>
      </c>
      <c r="BG1375" s="57">
        <f>IF(N1375="zákl. přenesená",J1375,0)</f>
        <v>0</v>
      </c>
      <c r="BH1375" s="57">
        <f>IF(N1375="sníž. přenesená",J1375,0)</f>
        <v>0</v>
      </c>
      <c r="BI1375" s="57">
        <f>IF(N1375="nulová",J1375,0)</f>
        <v>0</v>
      </c>
      <c r="BJ1375" s="13" t="s">
        <v>28</v>
      </c>
      <c r="BK1375" s="57">
        <f>ROUND(I1375*H1375,2)</f>
        <v>0</v>
      </c>
      <c r="BL1375" s="13" t="s">
        <v>83</v>
      </c>
      <c r="BM1375" s="13" t="s">
        <v>1842</v>
      </c>
    </row>
    <row r="1376" spans="1:47" s="1" customFormat="1" ht="12">
      <c r="A1376" s="96"/>
      <c r="B1376" s="100"/>
      <c r="C1376" s="96"/>
      <c r="D1376" s="179" t="s">
        <v>85</v>
      </c>
      <c r="E1376" s="96"/>
      <c r="F1376" s="180" t="s">
        <v>1841</v>
      </c>
      <c r="G1376" s="96"/>
      <c r="H1376" s="96"/>
      <c r="I1376" s="26"/>
      <c r="J1376" s="96"/>
      <c r="L1376" s="14"/>
      <c r="M1376" s="58"/>
      <c r="N1376" s="18"/>
      <c r="O1376" s="18"/>
      <c r="P1376" s="18"/>
      <c r="Q1376" s="18"/>
      <c r="R1376" s="18"/>
      <c r="S1376" s="18"/>
      <c r="T1376" s="19"/>
      <c r="AT1376" s="13" t="s">
        <v>85</v>
      </c>
      <c r="AU1376" s="13" t="s">
        <v>29</v>
      </c>
    </row>
    <row r="1377" spans="1:65" s="1" customFormat="1" ht="16.5" customHeight="1">
      <c r="A1377" s="96"/>
      <c r="B1377" s="100"/>
      <c r="C1377" s="173" t="s">
        <v>572</v>
      </c>
      <c r="D1377" s="173" t="s">
        <v>78</v>
      </c>
      <c r="E1377" s="174" t="s">
        <v>1843</v>
      </c>
      <c r="F1377" s="175" t="s">
        <v>1844</v>
      </c>
      <c r="G1377" s="176" t="s">
        <v>279</v>
      </c>
      <c r="H1377" s="177">
        <v>20</v>
      </c>
      <c r="I1377" s="52"/>
      <c r="J1377" s="178">
        <f>ROUND(I1377*H1377,2)</f>
        <v>0</v>
      </c>
      <c r="K1377" s="51" t="s">
        <v>82</v>
      </c>
      <c r="L1377" s="14"/>
      <c r="M1377" s="53" t="s">
        <v>0</v>
      </c>
      <c r="N1377" s="54" t="s">
        <v>15</v>
      </c>
      <c r="O1377" s="18"/>
      <c r="P1377" s="55">
        <f>O1377*H1377</f>
        <v>0</v>
      </c>
      <c r="Q1377" s="55">
        <v>0</v>
      </c>
      <c r="R1377" s="55">
        <f>Q1377*H1377</f>
        <v>0</v>
      </c>
      <c r="S1377" s="55">
        <v>0</v>
      </c>
      <c r="T1377" s="56">
        <f>S1377*H1377</f>
        <v>0</v>
      </c>
      <c r="AR1377" s="13" t="s">
        <v>83</v>
      </c>
      <c r="AT1377" s="13" t="s">
        <v>78</v>
      </c>
      <c r="AU1377" s="13" t="s">
        <v>29</v>
      </c>
      <c r="AY1377" s="13" t="s">
        <v>76</v>
      </c>
      <c r="BE1377" s="57">
        <f>IF(N1377="základní",J1377,0)</f>
        <v>0</v>
      </c>
      <c r="BF1377" s="57">
        <f>IF(N1377="snížená",J1377,0)</f>
        <v>0</v>
      </c>
      <c r="BG1377" s="57">
        <f>IF(N1377="zákl. přenesená",J1377,0)</f>
        <v>0</v>
      </c>
      <c r="BH1377" s="57">
        <f>IF(N1377="sníž. přenesená",J1377,0)</f>
        <v>0</v>
      </c>
      <c r="BI1377" s="57">
        <f>IF(N1377="nulová",J1377,0)</f>
        <v>0</v>
      </c>
      <c r="BJ1377" s="13" t="s">
        <v>28</v>
      </c>
      <c r="BK1377" s="57">
        <f>ROUND(I1377*H1377,2)</f>
        <v>0</v>
      </c>
      <c r="BL1377" s="13" t="s">
        <v>83</v>
      </c>
      <c r="BM1377" s="13" t="s">
        <v>1845</v>
      </c>
    </row>
    <row r="1378" spans="1:47" s="1" customFormat="1" ht="19.5">
      <c r="A1378" s="96"/>
      <c r="B1378" s="100"/>
      <c r="C1378" s="96"/>
      <c r="D1378" s="179" t="s">
        <v>85</v>
      </c>
      <c r="E1378" s="96"/>
      <c r="F1378" s="180" t="s">
        <v>1846</v>
      </c>
      <c r="G1378" s="96"/>
      <c r="H1378" s="96"/>
      <c r="I1378" s="26"/>
      <c r="J1378" s="96"/>
      <c r="L1378" s="14"/>
      <c r="M1378" s="58"/>
      <c r="N1378" s="18"/>
      <c r="O1378" s="18"/>
      <c r="P1378" s="18"/>
      <c r="Q1378" s="18"/>
      <c r="R1378" s="18"/>
      <c r="S1378" s="18"/>
      <c r="T1378" s="19"/>
      <c r="AT1378" s="13" t="s">
        <v>85</v>
      </c>
      <c r="AU1378" s="13" t="s">
        <v>29</v>
      </c>
    </row>
    <row r="1379" spans="1:65" s="1" customFormat="1" ht="16.5" customHeight="1">
      <c r="A1379" s="96"/>
      <c r="B1379" s="100"/>
      <c r="C1379" s="196" t="s">
        <v>577</v>
      </c>
      <c r="D1379" s="196" t="s">
        <v>305</v>
      </c>
      <c r="E1379" s="197" t="s">
        <v>1847</v>
      </c>
      <c r="F1379" s="198" t="s">
        <v>1848</v>
      </c>
      <c r="G1379" s="199" t="s">
        <v>279</v>
      </c>
      <c r="H1379" s="200">
        <v>2</v>
      </c>
      <c r="I1379" s="81"/>
      <c r="J1379" s="201">
        <f>ROUND(I1379*H1379,2)</f>
        <v>0</v>
      </c>
      <c r="K1379" s="80" t="s">
        <v>82</v>
      </c>
      <c r="L1379" s="82"/>
      <c r="M1379" s="83" t="s">
        <v>0</v>
      </c>
      <c r="N1379" s="84" t="s">
        <v>15</v>
      </c>
      <c r="O1379" s="18"/>
      <c r="P1379" s="55">
        <f>O1379*H1379</f>
        <v>0</v>
      </c>
      <c r="Q1379" s="55">
        <v>0.0108</v>
      </c>
      <c r="R1379" s="55">
        <f>Q1379*H1379</f>
        <v>0.0216</v>
      </c>
      <c r="S1379" s="55">
        <v>0</v>
      </c>
      <c r="T1379" s="56">
        <f>S1379*H1379</f>
        <v>0</v>
      </c>
      <c r="AR1379" s="13" t="s">
        <v>138</v>
      </c>
      <c r="AT1379" s="13" t="s">
        <v>305</v>
      </c>
      <c r="AU1379" s="13" t="s">
        <v>29</v>
      </c>
      <c r="AY1379" s="13" t="s">
        <v>76</v>
      </c>
      <c r="BE1379" s="57">
        <f>IF(N1379="základní",J1379,0)</f>
        <v>0</v>
      </c>
      <c r="BF1379" s="57">
        <f>IF(N1379="snížená",J1379,0)</f>
        <v>0</v>
      </c>
      <c r="BG1379" s="57">
        <f>IF(N1379="zákl. přenesená",J1379,0)</f>
        <v>0</v>
      </c>
      <c r="BH1379" s="57">
        <f>IF(N1379="sníž. přenesená",J1379,0)</f>
        <v>0</v>
      </c>
      <c r="BI1379" s="57">
        <f>IF(N1379="nulová",J1379,0)</f>
        <v>0</v>
      </c>
      <c r="BJ1379" s="13" t="s">
        <v>28</v>
      </c>
      <c r="BK1379" s="57">
        <f>ROUND(I1379*H1379,2)</f>
        <v>0</v>
      </c>
      <c r="BL1379" s="13" t="s">
        <v>83</v>
      </c>
      <c r="BM1379" s="13" t="s">
        <v>1849</v>
      </c>
    </row>
    <row r="1380" spans="1:47" s="1" customFormat="1" ht="12">
      <c r="A1380" s="96"/>
      <c r="B1380" s="100"/>
      <c r="C1380" s="96"/>
      <c r="D1380" s="179" t="s">
        <v>85</v>
      </c>
      <c r="E1380" s="96"/>
      <c r="F1380" s="180" t="s">
        <v>1850</v>
      </c>
      <c r="G1380" s="96"/>
      <c r="H1380" s="96"/>
      <c r="I1380" s="26"/>
      <c r="J1380" s="96"/>
      <c r="L1380" s="14"/>
      <c r="M1380" s="58"/>
      <c r="N1380" s="18"/>
      <c r="O1380" s="18"/>
      <c r="P1380" s="18"/>
      <c r="Q1380" s="18"/>
      <c r="R1380" s="18"/>
      <c r="S1380" s="18"/>
      <c r="T1380" s="19"/>
      <c r="AT1380" s="13" t="s">
        <v>85</v>
      </c>
      <c r="AU1380" s="13" t="s">
        <v>29</v>
      </c>
    </row>
    <row r="1381" spans="1:65" s="1" customFormat="1" ht="16.5" customHeight="1">
      <c r="A1381" s="96"/>
      <c r="B1381" s="100"/>
      <c r="C1381" s="196" t="s">
        <v>584</v>
      </c>
      <c r="D1381" s="196" t="s">
        <v>305</v>
      </c>
      <c r="E1381" s="197" t="s">
        <v>1851</v>
      </c>
      <c r="F1381" s="198" t="s">
        <v>1852</v>
      </c>
      <c r="G1381" s="199" t="s">
        <v>279</v>
      </c>
      <c r="H1381" s="200">
        <v>1</v>
      </c>
      <c r="I1381" s="81"/>
      <c r="J1381" s="201">
        <f>ROUND(I1381*H1381,2)</f>
        <v>0</v>
      </c>
      <c r="K1381" s="80" t="s">
        <v>82</v>
      </c>
      <c r="L1381" s="82"/>
      <c r="M1381" s="83" t="s">
        <v>0</v>
      </c>
      <c r="N1381" s="84" t="s">
        <v>15</v>
      </c>
      <c r="O1381" s="18"/>
      <c r="P1381" s="55">
        <f>O1381*H1381</f>
        <v>0</v>
      </c>
      <c r="Q1381" s="55">
        <v>0.0049</v>
      </c>
      <c r="R1381" s="55">
        <f>Q1381*H1381</f>
        <v>0.0049</v>
      </c>
      <c r="S1381" s="55">
        <v>0</v>
      </c>
      <c r="T1381" s="56">
        <f>S1381*H1381</f>
        <v>0</v>
      </c>
      <c r="AR1381" s="13" t="s">
        <v>138</v>
      </c>
      <c r="AT1381" s="13" t="s">
        <v>305</v>
      </c>
      <c r="AU1381" s="13" t="s">
        <v>29</v>
      </c>
      <c r="AY1381" s="13" t="s">
        <v>76</v>
      </c>
      <c r="BE1381" s="57">
        <f>IF(N1381="základní",J1381,0)</f>
        <v>0</v>
      </c>
      <c r="BF1381" s="57">
        <f>IF(N1381="snížená",J1381,0)</f>
        <v>0</v>
      </c>
      <c r="BG1381" s="57">
        <f>IF(N1381="zákl. přenesená",J1381,0)</f>
        <v>0</v>
      </c>
      <c r="BH1381" s="57">
        <f>IF(N1381="sníž. přenesená",J1381,0)</f>
        <v>0</v>
      </c>
      <c r="BI1381" s="57">
        <f>IF(N1381="nulová",J1381,0)</f>
        <v>0</v>
      </c>
      <c r="BJ1381" s="13" t="s">
        <v>28</v>
      </c>
      <c r="BK1381" s="57">
        <f>ROUND(I1381*H1381,2)</f>
        <v>0</v>
      </c>
      <c r="BL1381" s="13" t="s">
        <v>83</v>
      </c>
      <c r="BM1381" s="13" t="s">
        <v>1853</v>
      </c>
    </row>
    <row r="1382" spans="1:47" s="1" customFormat="1" ht="12">
      <c r="A1382" s="96"/>
      <c r="B1382" s="100"/>
      <c r="C1382" s="96"/>
      <c r="D1382" s="179" t="s">
        <v>85</v>
      </c>
      <c r="E1382" s="96"/>
      <c r="F1382" s="180" t="s">
        <v>1852</v>
      </c>
      <c r="G1382" s="96"/>
      <c r="H1382" s="96"/>
      <c r="I1382" s="26"/>
      <c r="J1382" s="96"/>
      <c r="L1382" s="14"/>
      <c r="M1382" s="58"/>
      <c r="N1382" s="18"/>
      <c r="O1382" s="18"/>
      <c r="P1382" s="18"/>
      <c r="Q1382" s="18"/>
      <c r="R1382" s="18"/>
      <c r="S1382" s="18"/>
      <c r="T1382" s="19"/>
      <c r="AT1382" s="13" t="s">
        <v>85</v>
      </c>
      <c r="AU1382" s="13" t="s">
        <v>29</v>
      </c>
    </row>
    <row r="1383" spans="1:65" s="1" customFormat="1" ht="16.5" customHeight="1">
      <c r="A1383" s="96"/>
      <c r="B1383" s="100"/>
      <c r="C1383" s="196" t="s">
        <v>590</v>
      </c>
      <c r="D1383" s="196" t="s">
        <v>305</v>
      </c>
      <c r="E1383" s="197" t="s">
        <v>1854</v>
      </c>
      <c r="F1383" s="198" t="s">
        <v>1855</v>
      </c>
      <c r="G1383" s="199" t="s">
        <v>279</v>
      </c>
      <c r="H1383" s="200">
        <v>2</v>
      </c>
      <c r="I1383" s="81"/>
      <c r="J1383" s="201">
        <f>ROUND(I1383*H1383,2)</f>
        <v>0</v>
      </c>
      <c r="K1383" s="80" t="s">
        <v>82</v>
      </c>
      <c r="L1383" s="82"/>
      <c r="M1383" s="83" t="s">
        <v>0</v>
      </c>
      <c r="N1383" s="84" t="s">
        <v>15</v>
      </c>
      <c r="O1383" s="18"/>
      <c r="P1383" s="55">
        <f>O1383*H1383</f>
        <v>0</v>
      </c>
      <c r="Q1383" s="55">
        <v>0.0097</v>
      </c>
      <c r="R1383" s="55">
        <f>Q1383*H1383</f>
        <v>0.0194</v>
      </c>
      <c r="S1383" s="55">
        <v>0</v>
      </c>
      <c r="T1383" s="56">
        <f>S1383*H1383</f>
        <v>0</v>
      </c>
      <c r="AR1383" s="13" t="s">
        <v>138</v>
      </c>
      <c r="AT1383" s="13" t="s">
        <v>305</v>
      </c>
      <c r="AU1383" s="13" t="s">
        <v>29</v>
      </c>
      <c r="AY1383" s="13" t="s">
        <v>76</v>
      </c>
      <c r="BE1383" s="57">
        <f>IF(N1383="základní",J1383,0)</f>
        <v>0</v>
      </c>
      <c r="BF1383" s="57">
        <f>IF(N1383="snížená",J1383,0)</f>
        <v>0</v>
      </c>
      <c r="BG1383" s="57">
        <f>IF(N1383="zákl. přenesená",J1383,0)</f>
        <v>0</v>
      </c>
      <c r="BH1383" s="57">
        <f>IF(N1383="sníž. přenesená",J1383,0)</f>
        <v>0</v>
      </c>
      <c r="BI1383" s="57">
        <f>IF(N1383="nulová",J1383,0)</f>
        <v>0</v>
      </c>
      <c r="BJ1383" s="13" t="s">
        <v>28</v>
      </c>
      <c r="BK1383" s="57">
        <f>ROUND(I1383*H1383,2)</f>
        <v>0</v>
      </c>
      <c r="BL1383" s="13" t="s">
        <v>83</v>
      </c>
      <c r="BM1383" s="13" t="s">
        <v>1856</v>
      </c>
    </row>
    <row r="1384" spans="1:47" s="1" customFormat="1" ht="12">
      <c r="A1384" s="96"/>
      <c r="B1384" s="100"/>
      <c r="C1384" s="96"/>
      <c r="D1384" s="179" t="s">
        <v>85</v>
      </c>
      <c r="E1384" s="96"/>
      <c r="F1384" s="180" t="s">
        <v>1855</v>
      </c>
      <c r="G1384" s="96"/>
      <c r="H1384" s="96"/>
      <c r="I1384" s="26"/>
      <c r="J1384" s="96"/>
      <c r="L1384" s="14"/>
      <c r="M1384" s="58"/>
      <c r="N1384" s="18"/>
      <c r="O1384" s="18"/>
      <c r="P1384" s="18"/>
      <c r="Q1384" s="18"/>
      <c r="R1384" s="18"/>
      <c r="S1384" s="18"/>
      <c r="T1384" s="19"/>
      <c r="AT1384" s="13" t="s">
        <v>85</v>
      </c>
      <c r="AU1384" s="13" t="s">
        <v>29</v>
      </c>
    </row>
    <row r="1385" spans="1:65" s="1" customFormat="1" ht="16.5" customHeight="1">
      <c r="A1385" s="96"/>
      <c r="B1385" s="100"/>
      <c r="C1385" s="196" t="s">
        <v>595</v>
      </c>
      <c r="D1385" s="196" t="s">
        <v>305</v>
      </c>
      <c r="E1385" s="197" t="s">
        <v>1857</v>
      </c>
      <c r="F1385" s="198" t="s">
        <v>1858</v>
      </c>
      <c r="G1385" s="199" t="s">
        <v>279</v>
      </c>
      <c r="H1385" s="200">
        <v>2</v>
      </c>
      <c r="I1385" s="81"/>
      <c r="J1385" s="201">
        <f>ROUND(I1385*H1385,2)</f>
        <v>0</v>
      </c>
      <c r="K1385" s="80" t="s">
        <v>82</v>
      </c>
      <c r="L1385" s="82"/>
      <c r="M1385" s="83" t="s">
        <v>0</v>
      </c>
      <c r="N1385" s="84" t="s">
        <v>15</v>
      </c>
      <c r="O1385" s="18"/>
      <c r="P1385" s="55">
        <f>O1385*H1385</f>
        <v>0</v>
      </c>
      <c r="Q1385" s="55">
        <v>0.0088</v>
      </c>
      <c r="R1385" s="55">
        <f>Q1385*H1385</f>
        <v>0.0176</v>
      </c>
      <c r="S1385" s="55">
        <v>0</v>
      </c>
      <c r="T1385" s="56">
        <f>S1385*H1385</f>
        <v>0</v>
      </c>
      <c r="AR1385" s="13" t="s">
        <v>138</v>
      </c>
      <c r="AT1385" s="13" t="s">
        <v>305</v>
      </c>
      <c r="AU1385" s="13" t="s">
        <v>29</v>
      </c>
      <c r="AY1385" s="13" t="s">
        <v>76</v>
      </c>
      <c r="BE1385" s="57">
        <f>IF(N1385="základní",J1385,0)</f>
        <v>0</v>
      </c>
      <c r="BF1385" s="57">
        <f>IF(N1385="snížená",J1385,0)</f>
        <v>0</v>
      </c>
      <c r="BG1385" s="57">
        <f>IF(N1385="zákl. přenesená",J1385,0)</f>
        <v>0</v>
      </c>
      <c r="BH1385" s="57">
        <f>IF(N1385="sníž. přenesená",J1385,0)</f>
        <v>0</v>
      </c>
      <c r="BI1385" s="57">
        <f>IF(N1385="nulová",J1385,0)</f>
        <v>0</v>
      </c>
      <c r="BJ1385" s="13" t="s">
        <v>28</v>
      </c>
      <c r="BK1385" s="57">
        <f>ROUND(I1385*H1385,2)</f>
        <v>0</v>
      </c>
      <c r="BL1385" s="13" t="s">
        <v>83</v>
      </c>
      <c r="BM1385" s="13" t="s">
        <v>1859</v>
      </c>
    </row>
    <row r="1386" spans="1:47" s="1" customFormat="1" ht="12">
      <c r="A1386" s="96"/>
      <c r="B1386" s="100"/>
      <c r="C1386" s="96"/>
      <c r="D1386" s="179" t="s">
        <v>85</v>
      </c>
      <c r="E1386" s="96"/>
      <c r="F1386" s="180" t="s">
        <v>1858</v>
      </c>
      <c r="G1386" s="96"/>
      <c r="H1386" s="96"/>
      <c r="I1386" s="26"/>
      <c r="J1386" s="96"/>
      <c r="L1386" s="14"/>
      <c r="M1386" s="58"/>
      <c r="N1386" s="18"/>
      <c r="O1386" s="18"/>
      <c r="P1386" s="18"/>
      <c r="Q1386" s="18"/>
      <c r="R1386" s="18"/>
      <c r="S1386" s="18"/>
      <c r="T1386" s="19"/>
      <c r="AT1386" s="13" t="s">
        <v>85</v>
      </c>
      <c r="AU1386" s="13" t="s">
        <v>29</v>
      </c>
    </row>
    <row r="1387" spans="1:65" s="1" customFormat="1" ht="16.5" customHeight="1">
      <c r="A1387" s="96"/>
      <c r="B1387" s="100"/>
      <c r="C1387" s="196" t="s">
        <v>600</v>
      </c>
      <c r="D1387" s="196" t="s">
        <v>305</v>
      </c>
      <c r="E1387" s="197" t="s">
        <v>1860</v>
      </c>
      <c r="F1387" s="198" t="s">
        <v>1861</v>
      </c>
      <c r="G1387" s="199" t="s">
        <v>279</v>
      </c>
      <c r="H1387" s="200">
        <v>1</v>
      </c>
      <c r="I1387" s="81"/>
      <c r="J1387" s="201">
        <f>ROUND(I1387*H1387,2)</f>
        <v>0</v>
      </c>
      <c r="K1387" s="80" t="s">
        <v>82</v>
      </c>
      <c r="L1387" s="82"/>
      <c r="M1387" s="83" t="s">
        <v>0</v>
      </c>
      <c r="N1387" s="84" t="s">
        <v>15</v>
      </c>
      <c r="O1387" s="18"/>
      <c r="P1387" s="55">
        <f>O1387*H1387</f>
        <v>0</v>
      </c>
      <c r="Q1387" s="55">
        <v>0.0088</v>
      </c>
      <c r="R1387" s="55">
        <f>Q1387*H1387</f>
        <v>0.0088</v>
      </c>
      <c r="S1387" s="55">
        <v>0</v>
      </c>
      <c r="T1387" s="56">
        <f>S1387*H1387</f>
        <v>0</v>
      </c>
      <c r="AR1387" s="13" t="s">
        <v>138</v>
      </c>
      <c r="AT1387" s="13" t="s">
        <v>305</v>
      </c>
      <c r="AU1387" s="13" t="s">
        <v>29</v>
      </c>
      <c r="AY1387" s="13" t="s">
        <v>76</v>
      </c>
      <c r="BE1387" s="57">
        <f>IF(N1387="základní",J1387,0)</f>
        <v>0</v>
      </c>
      <c r="BF1387" s="57">
        <f>IF(N1387="snížená",J1387,0)</f>
        <v>0</v>
      </c>
      <c r="BG1387" s="57">
        <f>IF(N1387="zákl. přenesená",J1387,0)</f>
        <v>0</v>
      </c>
      <c r="BH1387" s="57">
        <f>IF(N1387="sníž. přenesená",J1387,0)</f>
        <v>0</v>
      </c>
      <c r="BI1387" s="57">
        <f>IF(N1387="nulová",J1387,0)</f>
        <v>0</v>
      </c>
      <c r="BJ1387" s="13" t="s">
        <v>28</v>
      </c>
      <c r="BK1387" s="57">
        <f>ROUND(I1387*H1387,2)</f>
        <v>0</v>
      </c>
      <c r="BL1387" s="13" t="s">
        <v>83</v>
      </c>
      <c r="BM1387" s="13" t="s">
        <v>1862</v>
      </c>
    </row>
    <row r="1388" spans="1:47" s="1" customFormat="1" ht="12">
      <c r="A1388" s="96"/>
      <c r="B1388" s="100"/>
      <c r="C1388" s="96"/>
      <c r="D1388" s="179" t="s">
        <v>85</v>
      </c>
      <c r="E1388" s="96"/>
      <c r="F1388" s="180" t="s">
        <v>1863</v>
      </c>
      <c r="G1388" s="96"/>
      <c r="H1388" s="96"/>
      <c r="I1388" s="26"/>
      <c r="J1388" s="96"/>
      <c r="L1388" s="14"/>
      <c r="M1388" s="58"/>
      <c r="N1388" s="18"/>
      <c r="O1388" s="18"/>
      <c r="P1388" s="18"/>
      <c r="Q1388" s="18"/>
      <c r="R1388" s="18"/>
      <c r="S1388" s="18"/>
      <c r="T1388" s="19"/>
      <c r="AT1388" s="13" t="s">
        <v>85</v>
      </c>
      <c r="AU1388" s="13" t="s">
        <v>29</v>
      </c>
    </row>
    <row r="1389" spans="1:65" s="1" customFormat="1" ht="16.5" customHeight="1">
      <c r="A1389" s="96"/>
      <c r="B1389" s="100"/>
      <c r="C1389" s="196" t="s">
        <v>605</v>
      </c>
      <c r="D1389" s="196" t="s">
        <v>305</v>
      </c>
      <c r="E1389" s="197" t="s">
        <v>1864</v>
      </c>
      <c r="F1389" s="198" t="s">
        <v>1865</v>
      </c>
      <c r="G1389" s="199" t="s">
        <v>279</v>
      </c>
      <c r="H1389" s="200">
        <v>10</v>
      </c>
      <c r="I1389" s="81"/>
      <c r="J1389" s="201">
        <f>ROUND(I1389*H1389,2)</f>
        <v>0</v>
      </c>
      <c r="K1389" s="80" t="s">
        <v>82</v>
      </c>
      <c r="L1389" s="82"/>
      <c r="M1389" s="83" t="s">
        <v>0</v>
      </c>
      <c r="N1389" s="84" t="s">
        <v>15</v>
      </c>
      <c r="O1389" s="18"/>
      <c r="P1389" s="55">
        <f>O1389*H1389</f>
        <v>0</v>
      </c>
      <c r="Q1389" s="55">
        <v>0.0101</v>
      </c>
      <c r="R1389" s="55">
        <f>Q1389*H1389</f>
        <v>0.10099999999999999</v>
      </c>
      <c r="S1389" s="55">
        <v>0</v>
      </c>
      <c r="T1389" s="56">
        <f>S1389*H1389</f>
        <v>0</v>
      </c>
      <c r="AR1389" s="13" t="s">
        <v>138</v>
      </c>
      <c r="AT1389" s="13" t="s">
        <v>305</v>
      </c>
      <c r="AU1389" s="13" t="s">
        <v>29</v>
      </c>
      <c r="AY1389" s="13" t="s">
        <v>76</v>
      </c>
      <c r="BE1389" s="57">
        <f>IF(N1389="základní",J1389,0)</f>
        <v>0</v>
      </c>
      <c r="BF1389" s="57">
        <f>IF(N1389="snížená",J1389,0)</f>
        <v>0</v>
      </c>
      <c r="BG1389" s="57">
        <f>IF(N1389="zákl. přenesená",J1389,0)</f>
        <v>0</v>
      </c>
      <c r="BH1389" s="57">
        <f>IF(N1389="sníž. přenesená",J1389,0)</f>
        <v>0</v>
      </c>
      <c r="BI1389" s="57">
        <f>IF(N1389="nulová",J1389,0)</f>
        <v>0</v>
      </c>
      <c r="BJ1389" s="13" t="s">
        <v>28</v>
      </c>
      <c r="BK1389" s="57">
        <f>ROUND(I1389*H1389,2)</f>
        <v>0</v>
      </c>
      <c r="BL1389" s="13" t="s">
        <v>83</v>
      </c>
      <c r="BM1389" s="13" t="s">
        <v>1866</v>
      </c>
    </row>
    <row r="1390" spans="1:47" s="1" customFormat="1" ht="12">
      <c r="A1390" s="96"/>
      <c r="B1390" s="100"/>
      <c r="C1390" s="96"/>
      <c r="D1390" s="179" t="s">
        <v>85</v>
      </c>
      <c r="E1390" s="96"/>
      <c r="F1390" s="180" t="s">
        <v>1867</v>
      </c>
      <c r="G1390" s="96"/>
      <c r="H1390" s="96"/>
      <c r="I1390" s="26"/>
      <c r="J1390" s="96"/>
      <c r="L1390" s="14"/>
      <c r="M1390" s="58"/>
      <c r="N1390" s="18"/>
      <c r="O1390" s="18"/>
      <c r="P1390" s="18"/>
      <c r="Q1390" s="18"/>
      <c r="R1390" s="18"/>
      <c r="S1390" s="18"/>
      <c r="T1390" s="19"/>
      <c r="AT1390" s="13" t="s">
        <v>85</v>
      </c>
      <c r="AU1390" s="13" t="s">
        <v>29</v>
      </c>
    </row>
    <row r="1391" spans="1:65" s="1" customFormat="1" ht="16.5" customHeight="1">
      <c r="A1391" s="96"/>
      <c r="B1391" s="100"/>
      <c r="C1391" s="196" t="s">
        <v>610</v>
      </c>
      <c r="D1391" s="196" t="s">
        <v>305</v>
      </c>
      <c r="E1391" s="197" t="s">
        <v>1868</v>
      </c>
      <c r="F1391" s="198" t="s">
        <v>1869</v>
      </c>
      <c r="G1391" s="199" t="s">
        <v>279</v>
      </c>
      <c r="H1391" s="200">
        <v>1</v>
      </c>
      <c r="I1391" s="81"/>
      <c r="J1391" s="201">
        <f>ROUND(I1391*H1391,2)</f>
        <v>0</v>
      </c>
      <c r="K1391" s="80" t="s">
        <v>82</v>
      </c>
      <c r="L1391" s="82"/>
      <c r="M1391" s="83" t="s">
        <v>0</v>
      </c>
      <c r="N1391" s="84" t="s">
        <v>15</v>
      </c>
      <c r="O1391" s="18"/>
      <c r="P1391" s="55">
        <f>O1391*H1391</f>
        <v>0</v>
      </c>
      <c r="Q1391" s="55">
        <v>0.0116</v>
      </c>
      <c r="R1391" s="55">
        <f>Q1391*H1391</f>
        <v>0.0116</v>
      </c>
      <c r="S1391" s="55">
        <v>0</v>
      </c>
      <c r="T1391" s="56">
        <f>S1391*H1391</f>
        <v>0</v>
      </c>
      <c r="AR1391" s="13" t="s">
        <v>138</v>
      </c>
      <c r="AT1391" s="13" t="s">
        <v>305</v>
      </c>
      <c r="AU1391" s="13" t="s">
        <v>29</v>
      </c>
      <c r="AY1391" s="13" t="s">
        <v>76</v>
      </c>
      <c r="BE1391" s="57">
        <f>IF(N1391="základní",J1391,0)</f>
        <v>0</v>
      </c>
      <c r="BF1391" s="57">
        <f>IF(N1391="snížená",J1391,0)</f>
        <v>0</v>
      </c>
      <c r="BG1391" s="57">
        <f>IF(N1391="zákl. přenesená",J1391,0)</f>
        <v>0</v>
      </c>
      <c r="BH1391" s="57">
        <f>IF(N1391="sníž. přenesená",J1391,0)</f>
        <v>0</v>
      </c>
      <c r="BI1391" s="57">
        <f>IF(N1391="nulová",J1391,0)</f>
        <v>0</v>
      </c>
      <c r="BJ1391" s="13" t="s">
        <v>28</v>
      </c>
      <c r="BK1391" s="57">
        <f>ROUND(I1391*H1391,2)</f>
        <v>0</v>
      </c>
      <c r="BL1391" s="13" t="s">
        <v>83</v>
      </c>
      <c r="BM1391" s="13" t="s">
        <v>1870</v>
      </c>
    </row>
    <row r="1392" spans="1:47" s="1" customFormat="1" ht="12">
      <c r="A1392" s="96"/>
      <c r="B1392" s="100"/>
      <c r="C1392" s="96"/>
      <c r="D1392" s="179" t="s">
        <v>85</v>
      </c>
      <c r="E1392" s="96"/>
      <c r="F1392" s="180" t="s">
        <v>1871</v>
      </c>
      <c r="G1392" s="96"/>
      <c r="H1392" s="96"/>
      <c r="I1392" s="26"/>
      <c r="J1392" s="96"/>
      <c r="L1392" s="14"/>
      <c r="M1392" s="58"/>
      <c r="N1392" s="18"/>
      <c r="O1392" s="18"/>
      <c r="P1392" s="18"/>
      <c r="Q1392" s="18"/>
      <c r="R1392" s="18"/>
      <c r="S1392" s="18"/>
      <c r="T1392" s="19"/>
      <c r="AT1392" s="13" t="s">
        <v>85</v>
      </c>
      <c r="AU1392" s="13" t="s">
        <v>29</v>
      </c>
    </row>
    <row r="1393" spans="1:65" s="1" customFormat="1" ht="16.5" customHeight="1">
      <c r="A1393" s="96"/>
      <c r="B1393" s="100"/>
      <c r="C1393" s="173" t="s">
        <v>616</v>
      </c>
      <c r="D1393" s="173" t="s">
        <v>78</v>
      </c>
      <c r="E1393" s="174" t="s">
        <v>1872</v>
      </c>
      <c r="F1393" s="175" t="s">
        <v>1873</v>
      </c>
      <c r="G1393" s="176" t="s">
        <v>160</v>
      </c>
      <c r="H1393" s="177">
        <v>4.47</v>
      </c>
      <c r="I1393" s="52"/>
      <c r="J1393" s="178">
        <f>ROUND(I1393*H1393,2)</f>
        <v>0</v>
      </c>
      <c r="K1393" s="51" t="s">
        <v>82</v>
      </c>
      <c r="L1393" s="14"/>
      <c r="M1393" s="53" t="s">
        <v>0</v>
      </c>
      <c r="N1393" s="54" t="s">
        <v>15</v>
      </c>
      <c r="O1393" s="18"/>
      <c r="P1393" s="55">
        <f>O1393*H1393</f>
        <v>0</v>
      </c>
      <c r="Q1393" s="55">
        <v>0</v>
      </c>
      <c r="R1393" s="55">
        <f>Q1393*H1393</f>
        <v>0</v>
      </c>
      <c r="S1393" s="55">
        <v>0</v>
      </c>
      <c r="T1393" s="56">
        <f>S1393*H1393</f>
        <v>0</v>
      </c>
      <c r="AR1393" s="13" t="s">
        <v>83</v>
      </c>
      <c r="AT1393" s="13" t="s">
        <v>78</v>
      </c>
      <c r="AU1393" s="13" t="s">
        <v>29</v>
      </c>
      <c r="AY1393" s="13" t="s">
        <v>76</v>
      </c>
      <c r="BE1393" s="57">
        <f>IF(N1393="základní",J1393,0)</f>
        <v>0</v>
      </c>
      <c r="BF1393" s="57">
        <f>IF(N1393="snížená",J1393,0)</f>
        <v>0</v>
      </c>
      <c r="BG1393" s="57">
        <f>IF(N1393="zákl. přenesená",J1393,0)</f>
        <v>0</v>
      </c>
      <c r="BH1393" s="57">
        <f>IF(N1393="sníž. přenesená",J1393,0)</f>
        <v>0</v>
      </c>
      <c r="BI1393" s="57">
        <f>IF(N1393="nulová",J1393,0)</f>
        <v>0</v>
      </c>
      <c r="BJ1393" s="13" t="s">
        <v>28</v>
      </c>
      <c r="BK1393" s="57">
        <f>ROUND(I1393*H1393,2)</f>
        <v>0</v>
      </c>
      <c r="BL1393" s="13" t="s">
        <v>83</v>
      </c>
      <c r="BM1393" s="13" t="s">
        <v>1874</v>
      </c>
    </row>
    <row r="1394" spans="1:47" s="1" customFormat="1" ht="19.5">
      <c r="A1394" s="96"/>
      <c r="B1394" s="100"/>
      <c r="C1394" s="96"/>
      <c r="D1394" s="179" t="s">
        <v>85</v>
      </c>
      <c r="E1394" s="96"/>
      <c r="F1394" s="180" t="s">
        <v>1875</v>
      </c>
      <c r="G1394" s="96"/>
      <c r="H1394" s="96"/>
      <c r="I1394" s="26"/>
      <c r="J1394" s="96"/>
      <c r="L1394" s="14"/>
      <c r="M1394" s="58"/>
      <c r="N1394" s="18"/>
      <c r="O1394" s="18"/>
      <c r="P1394" s="18"/>
      <c r="Q1394" s="18"/>
      <c r="R1394" s="18"/>
      <c r="S1394" s="18"/>
      <c r="T1394" s="19"/>
      <c r="AT1394" s="13" t="s">
        <v>85</v>
      </c>
      <c r="AU1394" s="13" t="s">
        <v>29</v>
      </c>
    </row>
    <row r="1395" spans="1:51" s="10" customFormat="1" ht="12">
      <c r="A1395" s="181"/>
      <c r="B1395" s="182"/>
      <c r="C1395" s="181"/>
      <c r="D1395" s="179" t="s">
        <v>87</v>
      </c>
      <c r="E1395" s="183" t="s">
        <v>0</v>
      </c>
      <c r="F1395" s="184" t="s">
        <v>1876</v>
      </c>
      <c r="G1395" s="181"/>
      <c r="H1395" s="185">
        <v>4.47</v>
      </c>
      <c r="I1395" s="61"/>
      <c r="J1395" s="181"/>
      <c r="L1395" s="59"/>
      <c r="M1395" s="62"/>
      <c r="N1395" s="63"/>
      <c r="O1395" s="63"/>
      <c r="P1395" s="63"/>
      <c r="Q1395" s="63"/>
      <c r="R1395" s="63"/>
      <c r="S1395" s="63"/>
      <c r="T1395" s="64"/>
      <c r="AT1395" s="60" t="s">
        <v>87</v>
      </c>
      <c r="AU1395" s="60" t="s">
        <v>29</v>
      </c>
      <c r="AV1395" s="10" t="s">
        <v>29</v>
      </c>
      <c r="AW1395" s="10" t="s">
        <v>12</v>
      </c>
      <c r="AX1395" s="10" t="s">
        <v>28</v>
      </c>
      <c r="AY1395" s="60" t="s">
        <v>76</v>
      </c>
    </row>
    <row r="1396" spans="1:65" s="1" customFormat="1" ht="16.5" customHeight="1">
      <c r="A1396" s="96"/>
      <c r="B1396" s="100"/>
      <c r="C1396" s="196" t="s">
        <v>623</v>
      </c>
      <c r="D1396" s="196" t="s">
        <v>305</v>
      </c>
      <c r="E1396" s="197" t="s">
        <v>1877</v>
      </c>
      <c r="F1396" s="198" t="s">
        <v>1878</v>
      </c>
      <c r="G1396" s="199" t="s">
        <v>160</v>
      </c>
      <c r="H1396" s="200">
        <v>4.537</v>
      </c>
      <c r="I1396" s="81"/>
      <c r="J1396" s="201">
        <f>ROUND(I1396*H1396,2)</f>
        <v>0</v>
      </c>
      <c r="K1396" s="80" t="s">
        <v>82</v>
      </c>
      <c r="L1396" s="82"/>
      <c r="M1396" s="83" t="s">
        <v>0</v>
      </c>
      <c r="N1396" s="84" t="s">
        <v>15</v>
      </c>
      <c r="O1396" s="18"/>
      <c r="P1396" s="55">
        <f>O1396*H1396</f>
        <v>0</v>
      </c>
      <c r="Q1396" s="55">
        <v>0.0005</v>
      </c>
      <c r="R1396" s="55">
        <f>Q1396*H1396</f>
        <v>0.0022685</v>
      </c>
      <c r="S1396" s="55">
        <v>0</v>
      </c>
      <c r="T1396" s="56">
        <f>S1396*H1396</f>
        <v>0</v>
      </c>
      <c r="AR1396" s="13" t="s">
        <v>138</v>
      </c>
      <c r="AT1396" s="13" t="s">
        <v>305</v>
      </c>
      <c r="AU1396" s="13" t="s">
        <v>29</v>
      </c>
      <c r="AY1396" s="13" t="s">
        <v>76</v>
      </c>
      <c r="BE1396" s="57">
        <f>IF(N1396="základní",J1396,0)</f>
        <v>0</v>
      </c>
      <c r="BF1396" s="57">
        <f>IF(N1396="snížená",J1396,0)</f>
        <v>0</v>
      </c>
      <c r="BG1396" s="57">
        <f>IF(N1396="zákl. přenesená",J1396,0)</f>
        <v>0</v>
      </c>
      <c r="BH1396" s="57">
        <f>IF(N1396="sníž. přenesená",J1396,0)</f>
        <v>0</v>
      </c>
      <c r="BI1396" s="57">
        <f>IF(N1396="nulová",J1396,0)</f>
        <v>0</v>
      </c>
      <c r="BJ1396" s="13" t="s">
        <v>28</v>
      </c>
      <c r="BK1396" s="57">
        <f>ROUND(I1396*H1396,2)</f>
        <v>0</v>
      </c>
      <c r="BL1396" s="13" t="s">
        <v>83</v>
      </c>
      <c r="BM1396" s="13" t="s">
        <v>1879</v>
      </c>
    </row>
    <row r="1397" spans="1:47" s="1" customFormat="1" ht="12">
      <c r="A1397" s="96"/>
      <c r="B1397" s="100"/>
      <c r="C1397" s="96"/>
      <c r="D1397" s="179" t="s">
        <v>85</v>
      </c>
      <c r="E1397" s="96"/>
      <c r="F1397" s="180" t="s">
        <v>1880</v>
      </c>
      <c r="G1397" s="96"/>
      <c r="H1397" s="96"/>
      <c r="I1397" s="26"/>
      <c r="J1397" s="96"/>
      <c r="L1397" s="14"/>
      <c r="M1397" s="58"/>
      <c r="N1397" s="18"/>
      <c r="O1397" s="18"/>
      <c r="P1397" s="18"/>
      <c r="Q1397" s="18"/>
      <c r="R1397" s="18"/>
      <c r="S1397" s="18"/>
      <c r="T1397" s="19"/>
      <c r="AT1397" s="13" t="s">
        <v>85</v>
      </c>
      <c r="AU1397" s="13" t="s">
        <v>29</v>
      </c>
    </row>
    <row r="1398" spans="1:51" s="10" customFormat="1" ht="12">
      <c r="A1398" s="181"/>
      <c r="B1398" s="182"/>
      <c r="C1398" s="181"/>
      <c r="D1398" s="179" t="s">
        <v>87</v>
      </c>
      <c r="E1398" s="181"/>
      <c r="F1398" s="184" t="s">
        <v>1881</v>
      </c>
      <c r="G1398" s="181"/>
      <c r="H1398" s="185">
        <v>4.537</v>
      </c>
      <c r="I1398" s="61"/>
      <c r="J1398" s="181"/>
      <c r="L1398" s="59"/>
      <c r="M1398" s="62"/>
      <c r="N1398" s="63"/>
      <c r="O1398" s="63"/>
      <c r="P1398" s="63"/>
      <c r="Q1398" s="63"/>
      <c r="R1398" s="63"/>
      <c r="S1398" s="63"/>
      <c r="T1398" s="64"/>
      <c r="AT1398" s="60" t="s">
        <v>87</v>
      </c>
      <c r="AU1398" s="60" t="s">
        <v>29</v>
      </c>
      <c r="AV1398" s="10" t="s">
        <v>29</v>
      </c>
      <c r="AW1398" s="10" t="s">
        <v>1</v>
      </c>
      <c r="AX1398" s="10" t="s">
        <v>28</v>
      </c>
      <c r="AY1398" s="60" t="s">
        <v>76</v>
      </c>
    </row>
    <row r="1399" spans="1:65" s="1" customFormat="1" ht="16.5" customHeight="1">
      <c r="A1399" s="96"/>
      <c r="B1399" s="100"/>
      <c r="C1399" s="173" t="s">
        <v>630</v>
      </c>
      <c r="D1399" s="173" t="s">
        <v>78</v>
      </c>
      <c r="E1399" s="174" t="s">
        <v>1882</v>
      </c>
      <c r="F1399" s="175" t="s">
        <v>1883</v>
      </c>
      <c r="G1399" s="176" t="s">
        <v>160</v>
      </c>
      <c r="H1399" s="177">
        <v>18</v>
      </c>
      <c r="I1399" s="52"/>
      <c r="J1399" s="178">
        <f>ROUND(I1399*H1399,2)</f>
        <v>0</v>
      </c>
      <c r="K1399" s="51" t="s">
        <v>82</v>
      </c>
      <c r="L1399" s="14"/>
      <c r="M1399" s="53" t="s">
        <v>0</v>
      </c>
      <c r="N1399" s="54" t="s">
        <v>15</v>
      </c>
      <c r="O1399" s="18"/>
      <c r="P1399" s="55">
        <f>O1399*H1399</f>
        <v>0</v>
      </c>
      <c r="Q1399" s="55">
        <v>0</v>
      </c>
      <c r="R1399" s="55">
        <f>Q1399*H1399</f>
        <v>0</v>
      </c>
      <c r="S1399" s="55">
        <v>0</v>
      </c>
      <c r="T1399" s="56">
        <f>S1399*H1399</f>
        <v>0</v>
      </c>
      <c r="AR1399" s="13" t="s">
        <v>83</v>
      </c>
      <c r="AT1399" s="13" t="s">
        <v>78</v>
      </c>
      <c r="AU1399" s="13" t="s">
        <v>29</v>
      </c>
      <c r="AY1399" s="13" t="s">
        <v>76</v>
      </c>
      <c r="BE1399" s="57">
        <f>IF(N1399="základní",J1399,0)</f>
        <v>0</v>
      </c>
      <c r="BF1399" s="57">
        <f>IF(N1399="snížená",J1399,0)</f>
        <v>0</v>
      </c>
      <c r="BG1399" s="57">
        <f>IF(N1399="zákl. přenesená",J1399,0)</f>
        <v>0</v>
      </c>
      <c r="BH1399" s="57">
        <f>IF(N1399="sníž. přenesená",J1399,0)</f>
        <v>0</v>
      </c>
      <c r="BI1399" s="57">
        <f>IF(N1399="nulová",J1399,0)</f>
        <v>0</v>
      </c>
      <c r="BJ1399" s="13" t="s">
        <v>28</v>
      </c>
      <c r="BK1399" s="57">
        <f>ROUND(I1399*H1399,2)</f>
        <v>0</v>
      </c>
      <c r="BL1399" s="13" t="s">
        <v>83</v>
      </c>
      <c r="BM1399" s="13" t="s">
        <v>1884</v>
      </c>
    </row>
    <row r="1400" spans="1:47" s="1" customFormat="1" ht="19.5">
      <c r="A1400" s="96"/>
      <c r="B1400" s="100"/>
      <c r="C1400" s="96"/>
      <c r="D1400" s="179" t="s">
        <v>85</v>
      </c>
      <c r="E1400" s="96"/>
      <c r="F1400" s="180" t="s">
        <v>1885</v>
      </c>
      <c r="G1400" s="96"/>
      <c r="H1400" s="96"/>
      <c r="I1400" s="26"/>
      <c r="J1400" s="96"/>
      <c r="L1400" s="14"/>
      <c r="M1400" s="58"/>
      <c r="N1400" s="18"/>
      <c r="O1400" s="18"/>
      <c r="P1400" s="18"/>
      <c r="Q1400" s="18"/>
      <c r="R1400" s="18"/>
      <c r="S1400" s="18"/>
      <c r="T1400" s="19"/>
      <c r="AT1400" s="13" t="s">
        <v>85</v>
      </c>
      <c r="AU1400" s="13" t="s">
        <v>29</v>
      </c>
    </row>
    <row r="1401" spans="1:51" s="10" customFormat="1" ht="12">
      <c r="A1401" s="181"/>
      <c r="B1401" s="182"/>
      <c r="C1401" s="181"/>
      <c r="D1401" s="179" t="s">
        <v>87</v>
      </c>
      <c r="E1401" s="183" t="s">
        <v>0</v>
      </c>
      <c r="F1401" s="184" t="s">
        <v>1886</v>
      </c>
      <c r="G1401" s="181"/>
      <c r="H1401" s="185">
        <v>18</v>
      </c>
      <c r="I1401" s="61"/>
      <c r="J1401" s="181"/>
      <c r="L1401" s="59"/>
      <c r="M1401" s="62"/>
      <c r="N1401" s="63"/>
      <c r="O1401" s="63"/>
      <c r="P1401" s="63"/>
      <c r="Q1401" s="63"/>
      <c r="R1401" s="63"/>
      <c r="S1401" s="63"/>
      <c r="T1401" s="64"/>
      <c r="AT1401" s="60" t="s">
        <v>87</v>
      </c>
      <c r="AU1401" s="60" t="s">
        <v>29</v>
      </c>
      <c r="AV1401" s="10" t="s">
        <v>29</v>
      </c>
      <c r="AW1401" s="10" t="s">
        <v>12</v>
      </c>
      <c r="AX1401" s="10" t="s">
        <v>24</v>
      </c>
      <c r="AY1401" s="60" t="s">
        <v>76</v>
      </c>
    </row>
    <row r="1402" spans="1:51" s="11" customFormat="1" ht="12">
      <c r="A1402" s="186"/>
      <c r="B1402" s="187"/>
      <c r="C1402" s="186"/>
      <c r="D1402" s="179" t="s">
        <v>87</v>
      </c>
      <c r="E1402" s="188" t="s">
        <v>1654</v>
      </c>
      <c r="F1402" s="189" t="s">
        <v>99</v>
      </c>
      <c r="G1402" s="186"/>
      <c r="H1402" s="190">
        <v>18</v>
      </c>
      <c r="I1402" s="67"/>
      <c r="J1402" s="186"/>
      <c r="L1402" s="65"/>
      <c r="M1402" s="68"/>
      <c r="N1402" s="69"/>
      <c r="O1402" s="69"/>
      <c r="P1402" s="69"/>
      <c r="Q1402" s="69"/>
      <c r="R1402" s="69"/>
      <c r="S1402" s="69"/>
      <c r="T1402" s="70"/>
      <c r="AT1402" s="66" t="s">
        <v>87</v>
      </c>
      <c r="AU1402" s="66" t="s">
        <v>29</v>
      </c>
      <c r="AV1402" s="11" t="s">
        <v>83</v>
      </c>
      <c r="AW1402" s="11" t="s">
        <v>12</v>
      </c>
      <c r="AX1402" s="11" t="s">
        <v>28</v>
      </c>
      <c r="AY1402" s="66" t="s">
        <v>76</v>
      </c>
    </row>
    <row r="1403" spans="1:65" s="1" customFormat="1" ht="16.5" customHeight="1">
      <c r="A1403" s="96"/>
      <c r="B1403" s="100"/>
      <c r="C1403" s="196" t="s">
        <v>636</v>
      </c>
      <c r="D1403" s="196" t="s">
        <v>305</v>
      </c>
      <c r="E1403" s="197" t="s">
        <v>1887</v>
      </c>
      <c r="F1403" s="198" t="s">
        <v>1888</v>
      </c>
      <c r="G1403" s="199" t="s">
        <v>160</v>
      </c>
      <c r="H1403" s="200">
        <v>18.27</v>
      </c>
      <c r="I1403" s="81"/>
      <c r="J1403" s="201">
        <f>ROUND(I1403*H1403,2)</f>
        <v>0</v>
      </c>
      <c r="K1403" s="80" t="s">
        <v>82</v>
      </c>
      <c r="L1403" s="82"/>
      <c r="M1403" s="83" t="s">
        <v>0</v>
      </c>
      <c r="N1403" s="84" t="s">
        <v>15</v>
      </c>
      <c r="O1403" s="18"/>
      <c r="P1403" s="55">
        <f>O1403*H1403</f>
        <v>0</v>
      </c>
      <c r="Q1403" s="55">
        <v>0.0077</v>
      </c>
      <c r="R1403" s="55">
        <f>Q1403*H1403</f>
        <v>0.140679</v>
      </c>
      <c r="S1403" s="55">
        <v>0</v>
      </c>
      <c r="T1403" s="56">
        <f>S1403*H1403</f>
        <v>0</v>
      </c>
      <c r="AR1403" s="13" t="s">
        <v>138</v>
      </c>
      <c r="AT1403" s="13" t="s">
        <v>305</v>
      </c>
      <c r="AU1403" s="13" t="s">
        <v>29</v>
      </c>
      <c r="AY1403" s="13" t="s">
        <v>76</v>
      </c>
      <c r="BE1403" s="57">
        <f>IF(N1403="základní",J1403,0)</f>
        <v>0</v>
      </c>
      <c r="BF1403" s="57">
        <f>IF(N1403="snížená",J1403,0)</f>
        <v>0</v>
      </c>
      <c r="BG1403" s="57">
        <f>IF(N1403="zákl. přenesená",J1403,0)</f>
        <v>0</v>
      </c>
      <c r="BH1403" s="57">
        <f>IF(N1403="sníž. přenesená",J1403,0)</f>
        <v>0</v>
      </c>
      <c r="BI1403" s="57">
        <f>IF(N1403="nulová",J1403,0)</f>
        <v>0</v>
      </c>
      <c r="BJ1403" s="13" t="s">
        <v>28</v>
      </c>
      <c r="BK1403" s="57">
        <f>ROUND(I1403*H1403,2)</f>
        <v>0</v>
      </c>
      <c r="BL1403" s="13" t="s">
        <v>83</v>
      </c>
      <c r="BM1403" s="13" t="s">
        <v>1889</v>
      </c>
    </row>
    <row r="1404" spans="1:47" s="1" customFormat="1" ht="12">
      <c r="A1404" s="96"/>
      <c r="B1404" s="100"/>
      <c r="C1404" s="96"/>
      <c r="D1404" s="179" t="s">
        <v>85</v>
      </c>
      <c r="E1404" s="96"/>
      <c r="F1404" s="180" t="s">
        <v>1890</v>
      </c>
      <c r="G1404" s="96"/>
      <c r="H1404" s="96"/>
      <c r="I1404" s="26"/>
      <c r="J1404" s="96"/>
      <c r="L1404" s="14"/>
      <c r="M1404" s="58"/>
      <c r="N1404" s="18"/>
      <c r="O1404" s="18"/>
      <c r="P1404" s="18"/>
      <c r="Q1404" s="18"/>
      <c r="R1404" s="18"/>
      <c r="S1404" s="18"/>
      <c r="T1404" s="19"/>
      <c r="AT1404" s="13" t="s">
        <v>85</v>
      </c>
      <c r="AU1404" s="13" t="s">
        <v>29</v>
      </c>
    </row>
    <row r="1405" spans="1:51" s="10" customFormat="1" ht="12">
      <c r="A1405" s="181"/>
      <c r="B1405" s="182"/>
      <c r="C1405" s="181"/>
      <c r="D1405" s="179" t="s">
        <v>87</v>
      </c>
      <c r="E1405" s="181"/>
      <c r="F1405" s="184" t="s">
        <v>1891</v>
      </c>
      <c r="G1405" s="181"/>
      <c r="H1405" s="185">
        <v>18.27</v>
      </c>
      <c r="I1405" s="61"/>
      <c r="J1405" s="181"/>
      <c r="L1405" s="59"/>
      <c r="M1405" s="62"/>
      <c r="N1405" s="63"/>
      <c r="O1405" s="63"/>
      <c r="P1405" s="63"/>
      <c r="Q1405" s="63"/>
      <c r="R1405" s="63"/>
      <c r="S1405" s="63"/>
      <c r="T1405" s="64"/>
      <c r="AT1405" s="60" t="s">
        <v>87</v>
      </c>
      <c r="AU1405" s="60" t="s">
        <v>29</v>
      </c>
      <c r="AV1405" s="10" t="s">
        <v>29</v>
      </c>
      <c r="AW1405" s="10" t="s">
        <v>1</v>
      </c>
      <c r="AX1405" s="10" t="s">
        <v>28</v>
      </c>
      <c r="AY1405" s="60" t="s">
        <v>76</v>
      </c>
    </row>
    <row r="1406" spans="1:65" s="1" customFormat="1" ht="16.5" customHeight="1">
      <c r="A1406" s="96"/>
      <c r="B1406" s="100"/>
      <c r="C1406" s="173" t="s">
        <v>641</v>
      </c>
      <c r="D1406" s="173" t="s">
        <v>78</v>
      </c>
      <c r="E1406" s="174" t="s">
        <v>1892</v>
      </c>
      <c r="F1406" s="175" t="s">
        <v>1893</v>
      </c>
      <c r="G1406" s="176" t="s">
        <v>279</v>
      </c>
      <c r="H1406" s="177">
        <v>4</v>
      </c>
      <c r="I1406" s="52"/>
      <c r="J1406" s="178">
        <f>ROUND(I1406*H1406,2)</f>
        <v>0</v>
      </c>
      <c r="K1406" s="51" t="s">
        <v>82</v>
      </c>
      <c r="L1406" s="14"/>
      <c r="M1406" s="53" t="s">
        <v>0</v>
      </c>
      <c r="N1406" s="54" t="s">
        <v>15</v>
      </c>
      <c r="O1406" s="18"/>
      <c r="P1406" s="55">
        <f>O1406*H1406</f>
        <v>0</v>
      </c>
      <c r="Q1406" s="55">
        <v>0</v>
      </c>
      <c r="R1406" s="55">
        <f>Q1406*H1406</f>
        <v>0</v>
      </c>
      <c r="S1406" s="55">
        <v>0</v>
      </c>
      <c r="T1406" s="56">
        <f>S1406*H1406</f>
        <v>0</v>
      </c>
      <c r="AR1406" s="13" t="s">
        <v>83</v>
      </c>
      <c r="AT1406" s="13" t="s">
        <v>78</v>
      </c>
      <c r="AU1406" s="13" t="s">
        <v>29</v>
      </c>
      <c r="AY1406" s="13" t="s">
        <v>76</v>
      </c>
      <c r="BE1406" s="57">
        <f>IF(N1406="základní",J1406,0)</f>
        <v>0</v>
      </c>
      <c r="BF1406" s="57">
        <f>IF(N1406="snížená",J1406,0)</f>
        <v>0</v>
      </c>
      <c r="BG1406" s="57">
        <f>IF(N1406="zákl. přenesená",J1406,0)</f>
        <v>0</v>
      </c>
      <c r="BH1406" s="57">
        <f>IF(N1406="sníž. přenesená",J1406,0)</f>
        <v>0</v>
      </c>
      <c r="BI1406" s="57">
        <f>IF(N1406="nulová",J1406,0)</f>
        <v>0</v>
      </c>
      <c r="BJ1406" s="13" t="s">
        <v>28</v>
      </c>
      <c r="BK1406" s="57">
        <f>ROUND(I1406*H1406,2)</f>
        <v>0</v>
      </c>
      <c r="BL1406" s="13" t="s">
        <v>83</v>
      </c>
      <c r="BM1406" s="13" t="s">
        <v>1894</v>
      </c>
    </row>
    <row r="1407" spans="1:47" s="1" customFormat="1" ht="12">
      <c r="A1407" s="96"/>
      <c r="B1407" s="100"/>
      <c r="C1407" s="96"/>
      <c r="D1407" s="179" t="s">
        <v>85</v>
      </c>
      <c r="E1407" s="96"/>
      <c r="F1407" s="180" t="s">
        <v>1895</v>
      </c>
      <c r="G1407" s="96"/>
      <c r="H1407" s="96"/>
      <c r="I1407" s="26"/>
      <c r="J1407" s="96"/>
      <c r="L1407" s="14"/>
      <c r="M1407" s="58"/>
      <c r="N1407" s="18"/>
      <c r="O1407" s="18"/>
      <c r="P1407" s="18"/>
      <c r="Q1407" s="18"/>
      <c r="R1407" s="18"/>
      <c r="S1407" s="18"/>
      <c r="T1407" s="19"/>
      <c r="AT1407" s="13" t="s">
        <v>85</v>
      </c>
      <c r="AU1407" s="13" t="s">
        <v>29</v>
      </c>
    </row>
    <row r="1408" spans="1:65" s="1" customFormat="1" ht="16.5" customHeight="1">
      <c r="A1408" s="96"/>
      <c r="B1408" s="100"/>
      <c r="C1408" s="196" t="s">
        <v>645</v>
      </c>
      <c r="D1408" s="196" t="s">
        <v>305</v>
      </c>
      <c r="E1408" s="197" t="s">
        <v>1896</v>
      </c>
      <c r="F1408" s="198" t="s">
        <v>1897</v>
      </c>
      <c r="G1408" s="199" t="s">
        <v>279</v>
      </c>
      <c r="H1408" s="200">
        <v>1</v>
      </c>
      <c r="I1408" s="81"/>
      <c r="J1408" s="201">
        <f>ROUND(I1408*H1408,2)</f>
        <v>0</v>
      </c>
      <c r="K1408" s="80" t="s">
        <v>82</v>
      </c>
      <c r="L1408" s="82"/>
      <c r="M1408" s="83" t="s">
        <v>0</v>
      </c>
      <c r="N1408" s="84" t="s">
        <v>15</v>
      </c>
      <c r="O1408" s="18"/>
      <c r="P1408" s="55">
        <f>O1408*H1408</f>
        <v>0</v>
      </c>
      <c r="Q1408" s="55">
        <v>0.00017</v>
      </c>
      <c r="R1408" s="55">
        <f>Q1408*H1408</f>
        <v>0.00017</v>
      </c>
      <c r="S1408" s="55">
        <v>0</v>
      </c>
      <c r="T1408" s="56">
        <f>S1408*H1408</f>
        <v>0</v>
      </c>
      <c r="AR1408" s="13" t="s">
        <v>138</v>
      </c>
      <c r="AT1408" s="13" t="s">
        <v>305</v>
      </c>
      <c r="AU1408" s="13" t="s">
        <v>29</v>
      </c>
      <c r="AY1408" s="13" t="s">
        <v>76</v>
      </c>
      <c r="BE1408" s="57">
        <f>IF(N1408="základní",J1408,0)</f>
        <v>0</v>
      </c>
      <c r="BF1408" s="57">
        <f>IF(N1408="snížená",J1408,0)</f>
        <v>0</v>
      </c>
      <c r="BG1408" s="57">
        <f>IF(N1408="zákl. přenesená",J1408,0)</f>
        <v>0</v>
      </c>
      <c r="BH1408" s="57">
        <f>IF(N1408="sníž. přenesená",J1408,0)</f>
        <v>0</v>
      </c>
      <c r="BI1408" s="57">
        <f>IF(N1408="nulová",J1408,0)</f>
        <v>0</v>
      </c>
      <c r="BJ1408" s="13" t="s">
        <v>28</v>
      </c>
      <c r="BK1408" s="57">
        <f>ROUND(I1408*H1408,2)</f>
        <v>0</v>
      </c>
      <c r="BL1408" s="13" t="s">
        <v>83</v>
      </c>
      <c r="BM1408" s="13" t="s">
        <v>1898</v>
      </c>
    </row>
    <row r="1409" spans="1:47" s="1" customFormat="1" ht="12">
      <c r="A1409" s="96"/>
      <c r="B1409" s="100"/>
      <c r="C1409" s="96"/>
      <c r="D1409" s="179" t="s">
        <v>85</v>
      </c>
      <c r="E1409" s="96"/>
      <c r="F1409" s="180" t="s">
        <v>1897</v>
      </c>
      <c r="G1409" s="96"/>
      <c r="H1409" s="96"/>
      <c r="I1409" s="26"/>
      <c r="J1409" s="96"/>
      <c r="L1409" s="14"/>
      <c r="M1409" s="58"/>
      <c r="N1409" s="18"/>
      <c r="O1409" s="18"/>
      <c r="P1409" s="18"/>
      <c r="Q1409" s="18"/>
      <c r="R1409" s="18"/>
      <c r="S1409" s="18"/>
      <c r="T1409" s="19"/>
      <c r="AT1409" s="13" t="s">
        <v>85</v>
      </c>
      <c r="AU1409" s="13" t="s">
        <v>29</v>
      </c>
    </row>
    <row r="1410" spans="1:65" s="1" customFormat="1" ht="16.5" customHeight="1">
      <c r="A1410" s="96"/>
      <c r="B1410" s="100"/>
      <c r="C1410" s="196" t="s">
        <v>651</v>
      </c>
      <c r="D1410" s="196" t="s">
        <v>305</v>
      </c>
      <c r="E1410" s="197" t="s">
        <v>1899</v>
      </c>
      <c r="F1410" s="198" t="s">
        <v>1900</v>
      </c>
      <c r="G1410" s="199" t="s">
        <v>279</v>
      </c>
      <c r="H1410" s="200">
        <v>3</v>
      </c>
      <c r="I1410" s="81"/>
      <c r="J1410" s="201">
        <f>ROUND(I1410*H1410,2)</f>
        <v>0</v>
      </c>
      <c r="K1410" s="80" t="s">
        <v>82</v>
      </c>
      <c r="L1410" s="82"/>
      <c r="M1410" s="83" t="s">
        <v>0</v>
      </c>
      <c r="N1410" s="84" t="s">
        <v>15</v>
      </c>
      <c r="O1410" s="18"/>
      <c r="P1410" s="55">
        <f>O1410*H1410</f>
        <v>0</v>
      </c>
      <c r="Q1410" s="55">
        <v>9E-05</v>
      </c>
      <c r="R1410" s="55">
        <f>Q1410*H1410</f>
        <v>0.00027</v>
      </c>
      <c r="S1410" s="55">
        <v>0</v>
      </c>
      <c r="T1410" s="56">
        <f>S1410*H1410</f>
        <v>0</v>
      </c>
      <c r="AR1410" s="13" t="s">
        <v>138</v>
      </c>
      <c r="AT1410" s="13" t="s">
        <v>305</v>
      </c>
      <c r="AU1410" s="13" t="s">
        <v>29</v>
      </c>
      <c r="AY1410" s="13" t="s">
        <v>76</v>
      </c>
      <c r="BE1410" s="57">
        <f>IF(N1410="základní",J1410,0)</f>
        <v>0</v>
      </c>
      <c r="BF1410" s="57">
        <f>IF(N1410="snížená",J1410,0)</f>
        <v>0</v>
      </c>
      <c r="BG1410" s="57">
        <f>IF(N1410="zákl. přenesená",J1410,0)</f>
        <v>0</v>
      </c>
      <c r="BH1410" s="57">
        <f>IF(N1410="sníž. přenesená",J1410,0)</f>
        <v>0</v>
      </c>
      <c r="BI1410" s="57">
        <f>IF(N1410="nulová",J1410,0)</f>
        <v>0</v>
      </c>
      <c r="BJ1410" s="13" t="s">
        <v>28</v>
      </c>
      <c r="BK1410" s="57">
        <f>ROUND(I1410*H1410,2)</f>
        <v>0</v>
      </c>
      <c r="BL1410" s="13" t="s">
        <v>83</v>
      </c>
      <c r="BM1410" s="13" t="s">
        <v>1901</v>
      </c>
    </row>
    <row r="1411" spans="1:47" s="1" customFormat="1" ht="12">
      <c r="A1411" s="96"/>
      <c r="B1411" s="100"/>
      <c r="C1411" s="96"/>
      <c r="D1411" s="179" t="s">
        <v>85</v>
      </c>
      <c r="E1411" s="96"/>
      <c r="F1411" s="180" t="s">
        <v>1900</v>
      </c>
      <c r="G1411" s="96"/>
      <c r="H1411" s="96"/>
      <c r="I1411" s="26"/>
      <c r="J1411" s="96"/>
      <c r="L1411" s="14"/>
      <c r="M1411" s="58"/>
      <c r="N1411" s="18"/>
      <c r="O1411" s="18"/>
      <c r="P1411" s="18"/>
      <c r="Q1411" s="18"/>
      <c r="R1411" s="18"/>
      <c r="S1411" s="18"/>
      <c r="T1411" s="19"/>
      <c r="AT1411" s="13" t="s">
        <v>85</v>
      </c>
      <c r="AU1411" s="13" t="s">
        <v>29</v>
      </c>
    </row>
    <row r="1412" spans="1:65" s="1" customFormat="1" ht="16.5" customHeight="1">
      <c r="A1412" s="96"/>
      <c r="B1412" s="100"/>
      <c r="C1412" s="173" t="s">
        <v>658</v>
      </c>
      <c r="D1412" s="173" t="s">
        <v>78</v>
      </c>
      <c r="E1412" s="174" t="s">
        <v>1902</v>
      </c>
      <c r="F1412" s="175" t="s">
        <v>1903</v>
      </c>
      <c r="G1412" s="176" t="s">
        <v>279</v>
      </c>
      <c r="H1412" s="177">
        <v>3</v>
      </c>
      <c r="I1412" s="52"/>
      <c r="J1412" s="178">
        <f>ROUND(I1412*H1412,2)</f>
        <v>0</v>
      </c>
      <c r="K1412" s="51" t="s">
        <v>82</v>
      </c>
      <c r="L1412" s="14"/>
      <c r="M1412" s="53" t="s">
        <v>0</v>
      </c>
      <c r="N1412" s="54" t="s">
        <v>15</v>
      </c>
      <c r="O1412" s="18"/>
      <c r="P1412" s="55">
        <f>O1412*H1412</f>
        <v>0</v>
      </c>
      <c r="Q1412" s="55">
        <v>0</v>
      </c>
      <c r="R1412" s="55">
        <f>Q1412*H1412</f>
        <v>0</v>
      </c>
      <c r="S1412" s="55">
        <v>0</v>
      </c>
      <c r="T1412" s="56">
        <f>S1412*H1412</f>
        <v>0</v>
      </c>
      <c r="AR1412" s="13" t="s">
        <v>83</v>
      </c>
      <c r="AT1412" s="13" t="s">
        <v>78</v>
      </c>
      <c r="AU1412" s="13" t="s">
        <v>29</v>
      </c>
      <c r="AY1412" s="13" t="s">
        <v>76</v>
      </c>
      <c r="BE1412" s="57">
        <f>IF(N1412="základní",J1412,0)</f>
        <v>0</v>
      </c>
      <c r="BF1412" s="57">
        <f>IF(N1412="snížená",J1412,0)</f>
        <v>0</v>
      </c>
      <c r="BG1412" s="57">
        <f>IF(N1412="zákl. přenesená",J1412,0)</f>
        <v>0</v>
      </c>
      <c r="BH1412" s="57">
        <f>IF(N1412="sníž. přenesená",J1412,0)</f>
        <v>0</v>
      </c>
      <c r="BI1412" s="57">
        <f>IF(N1412="nulová",J1412,0)</f>
        <v>0</v>
      </c>
      <c r="BJ1412" s="13" t="s">
        <v>28</v>
      </c>
      <c r="BK1412" s="57">
        <f>ROUND(I1412*H1412,2)</f>
        <v>0</v>
      </c>
      <c r="BL1412" s="13" t="s">
        <v>83</v>
      </c>
      <c r="BM1412" s="13" t="s">
        <v>1904</v>
      </c>
    </row>
    <row r="1413" spans="1:47" s="1" customFormat="1" ht="19.5">
      <c r="A1413" s="96"/>
      <c r="B1413" s="100"/>
      <c r="C1413" s="96"/>
      <c r="D1413" s="179" t="s">
        <v>85</v>
      </c>
      <c r="E1413" s="96"/>
      <c r="F1413" s="180" t="s">
        <v>1905</v>
      </c>
      <c r="G1413" s="96"/>
      <c r="H1413" s="96"/>
      <c r="I1413" s="26"/>
      <c r="J1413" s="96"/>
      <c r="L1413" s="14"/>
      <c r="M1413" s="58"/>
      <c r="N1413" s="18"/>
      <c r="O1413" s="18"/>
      <c r="P1413" s="18"/>
      <c r="Q1413" s="18"/>
      <c r="R1413" s="18"/>
      <c r="S1413" s="18"/>
      <c r="T1413" s="19"/>
      <c r="AT1413" s="13" t="s">
        <v>85</v>
      </c>
      <c r="AU1413" s="13" t="s">
        <v>29</v>
      </c>
    </row>
    <row r="1414" spans="1:65" s="1" customFormat="1" ht="16.5" customHeight="1">
      <c r="A1414" s="96"/>
      <c r="B1414" s="100"/>
      <c r="C1414" s="196" t="s">
        <v>664</v>
      </c>
      <c r="D1414" s="196" t="s">
        <v>305</v>
      </c>
      <c r="E1414" s="197" t="s">
        <v>1906</v>
      </c>
      <c r="F1414" s="198" t="s">
        <v>1907</v>
      </c>
      <c r="G1414" s="199" t="s">
        <v>279</v>
      </c>
      <c r="H1414" s="200">
        <v>2</v>
      </c>
      <c r="I1414" s="81"/>
      <c r="J1414" s="201">
        <f>ROUND(I1414*H1414,2)</f>
        <v>0</v>
      </c>
      <c r="K1414" s="80" t="s">
        <v>82</v>
      </c>
      <c r="L1414" s="82"/>
      <c r="M1414" s="83" t="s">
        <v>0</v>
      </c>
      <c r="N1414" s="84" t="s">
        <v>15</v>
      </c>
      <c r="O1414" s="18"/>
      <c r="P1414" s="55">
        <f>O1414*H1414</f>
        <v>0</v>
      </c>
      <c r="Q1414" s="55">
        <v>0.00181</v>
      </c>
      <c r="R1414" s="55">
        <f>Q1414*H1414</f>
        <v>0.00362</v>
      </c>
      <c r="S1414" s="55">
        <v>0</v>
      </c>
      <c r="T1414" s="56">
        <f>S1414*H1414</f>
        <v>0</v>
      </c>
      <c r="AR1414" s="13" t="s">
        <v>138</v>
      </c>
      <c r="AT1414" s="13" t="s">
        <v>305</v>
      </c>
      <c r="AU1414" s="13" t="s">
        <v>29</v>
      </c>
      <c r="AY1414" s="13" t="s">
        <v>76</v>
      </c>
      <c r="BE1414" s="57">
        <f>IF(N1414="základní",J1414,0)</f>
        <v>0</v>
      </c>
      <c r="BF1414" s="57">
        <f>IF(N1414="snížená",J1414,0)</f>
        <v>0</v>
      </c>
      <c r="BG1414" s="57">
        <f>IF(N1414="zákl. přenesená",J1414,0)</f>
        <v>0</v>
      </c>
      <c r="BH1414" s="57">
        <f>IF(N1414="sníž. přenesená",J1414,0)</f>
        <v>0</v>
      </c>
      <c r="BI1414" s="57">
        <f>IF(N1414="nulová",J1414,0)</f>
        <v>0</v>
      </c>
      <c r="BJ1414" s="13" t="s">
        <v>28</v>
      </c>
      <c r="BK1414" s="57">
        <f>ROUND(I1414*H1414,2)</f>
        <v>0</v>
      </c>
      <c r="BL1414" s="13" t="s">
        <v>83</v>
      </c>
      <c r="BM1414" s="13" t="s">
        <v>1908</v>
      </c>
    </row>
    <row r="1415" spans="1:47" s="1" customFormat="1" ht="12">
      <c r="A1415" s="96"/>
      <c r="B1415" s="100"/>
      <c r="C1415" s="96"/>
      <c r="D1415" s="179" t="s">
        <v>85</v>
      </c>
      <c r="E1415" s="96"/>
      <c r="F1415" s="180" t="s">
        <v>1907</v>
      </c>
      <c r="G1415" s="96"/>
      <c r="H1415" s="96"/>
      <c r="I1415" s="26"/>
      <c r="J1415" s="96"/>
      <c r="L1415" s="14"/>
      <c r="M1415" s="58"/>
      <c r="N1415" s="18"/>
      <c r="O1415" s="18"/>
      <c r="P1415" s="18"/>
      <c r="Q1415" s="18"/>
      <c r="R1415" s="18"/>
      <c r="S1415" s="18"/>
      <c r="T1415" s="19"/>
      <c r="AT1415" s="13" t="s">
        <v>85</v>
      </c>
      <c r="AU1415" s="13" t="s">
        <v>29</v>
      </c>
    </row>
    <row r="1416" spans="1:65" s="1" customFormat="1" ht="16.5" customHeight="1">
      <c r="A1416" s="96"/>
      <c r="B1416" s="100"/>
      <c r="C1416" s="196" t="s">
        <v>670</v>
      </c>
      <c r="D1416" s="196" t="s">
        <v>305</v>
      </c>
      <c r="E1416" s="197" t="s">
        <v>1909</v>
      </c>
      <c r="F1416" s="198" t="s">
        <v>1910</v>
      </c>
      <c r="G1416" s="199" t="s">
        <v>279</v>
      </c>
      <c r="H1416" s="200">
        <v>1</v>
      </c>
      <c r="I1416" s="81"/>
      <c r="J1416" s="201">
        <f>ROUND(I1416*H1416,2)</f>
        <v>0</v>
      </c>
      <c r="K1416" s="80" t="s">
        <v>82</v>
      </c>
      <c r="L1416" s="82"/>
      <c r="M1416" s="83" t="s">
        <v>0</v>
      </c>
      <c r="N1416" s="84" t="s">
        <v>15</v>
      </c>
      <c r="O1416" s="18"/>
      <c r="P1416" s="55">
        <f>O1416*H1416</f>
        <v>0</v>
      </c>
      <c r="Q1416" s="55">
        <v>0.00082</v>
      </c>
      <c r="R1416" s="55">
        <f>Q1416*H1416</f>
        <v>0.00082</v>
      </c>
      <c r="S1416" s="55">
        <v>0</v>
      </c>
      <c r="T1416" s="56">
        <f>S1416*H1416</f>
        <v>0</v>
      </c>
      <c r="AR1416" s="13" t="s">
        <v>138</v>
      </c>
      <c r="AT1416" s="13" t="s">
        <v>305</v>
      </c>
      <c r="AU1416" s="13" t="s">
        <v>29</v>
      </c>
      <c r="AY1416" s="13" t="s">
        <v>76</v>
      </c>
      <c r="BE1416" s="57">
        <f>IF(N1416="základní",J1416,0)</f>
        <v>0</v>
      </c>
      <c r="BF1416" s="57">
        <f>IF(N1416="snížená",J1416,0)</f>
        <v>0</v>
      </c>
      <c r="BG1416" s="57">
        <f>IF(N1416="zákl. přenesená",J1416,0)</f>
        <v>0</v>
      </c>
      <c r="BH1416" s="57">
        <f>IF(N1416="sníž. přenesená",J1416,0)</f>
        <v>0</v>
      </c>
      <c r="BI1416" s="57">
        <f>IF(N1416="nulová",J1416,0)</f>
        <v>0</v>
      </c>
      <c r="BJ1416" s="13" t="s">
        <v>28</v>
      </c>
      <c r="BK1416" s="57">
        <f>ROUND(I1416*H1416,2)</f>
        <v>0</v>
      </c>
      <c r="BL1416" s="13" t="s">
        <v>83</v>
      </c>
      <c r="BM1416" s="13" t="s">
        <v>1911</v>
      </c>
    </row>
    <row r="1417" spans="1:47" s="1" customFormat="1" ht="12">
      <c r="A1417" s="96"/>
      <c r="B1417" s="100"/>
      <c r="C1417" s="96"/>
      <c r="D1417" s="179" t="s">
        <v>85</v>
      </c>
      <c r="E1417" s="96"/>
      <c r="F1417" s="180" t="s">
        <v>1910</v>
      </c>
      <c r="G1417" s="96"/>
      <c r="H1417" s="96"/>
      <c r="I1417" s="26"/>
      <c r="J1417" s="96"/>
      <c r="L1417" s="14"/>
      <c r="M1417" s="58"/>
      <c r="N1417" s="18"/>
      <c r="O1417" s="18"/>
      <c r="P1417" s="18"/>
      <c r="Q1417" s="18"/>
      <c r="R1417" s="18"/>
      <c r="S1417" s="18"/>
      <c r="T1417" s="19"/>
      <c r="AT1417" s="13" t="s">
        <v>85</v>
      </c>
      <c r="AU1417" s="13" t="s">
        <v>29</v>
      </c>
    </row>
    <row r="1418" spans="1:65" s="1" customFormat="1" ht="16.5" customHeight="1">
      <c r="A1418" s="96"/>
      <c r="B1418" s="100"/>
      <c r="C1418" s="173" t="s">
        <v>676</v>
      </c>
      <c r="D1418" s="173" t="s">
        <v>78</v>
      </c>
      <c r="E1418" s="174" t="s">
        <v>1912</v>
      </c>
      <c r="F1418" s="175" t="s">
        <v>1913</v>
      </c>
      <c r="G1418" s="176" t="s">
        <v>279</v>
      </c>
      <c r="H1418" s="177">
        <v>2</v>
      </c>
      <c r="I1418" s="52"/>
      <c r="J1418" s="178">
        <f>ROUND(I1418*H1418,2)</f>
        <v>0</v>
      </c>
      <c r="K1418" s="51" t="s">
        <v>82</v>
      </c>
      <c r="L1418" s="14"/>
      <c r="M1418" s="53" t="s">
        <v>0</v>
      </c>
      <c r="N1418" s="54" t="s">
        <v>15</v>
      </c>
      <c r="O1418" s="18"/>
      <c r="P1418" s="55">
        <f>O1418*H1418</f>
        <v>0</v>
      </c>
      <c r="Q1418" s="55">
        <v>0.00086</v>
      </c>
      <c r="R1418" s="55">
        <f>Q1418*H1418</f>
        <v>0.00172</v>
      </c>
      <c r="S1418" s="55">
        <v>0</v>
      </c>
      <c r="T1418" s="56">
        <f>S1418*H1418</f>
        <v>0</v>
      </c>
      <c r="AR1418" s="13" t="s">
        <v>83</v>
      </c>
      <c r="AT1418" s="13" t="s">
        <v>78</v>
      </c>
      <c r="AU1418" s="13" t="s">
        <v>29</v>
      </c>
      <c r="AY1418" s="13" t="s">
        <v>76</v>
      </c>
      <c r="BE1418" s="57">
        <f>IF(N1418="základní",J1418,0)</f>
        <v>0</v>
      </c>
      <c r="BF1418" s="57">
        <f>IF(N1418="snížená",J1418,0)</f>
        <v>0</v>
      </c>
      <c r="BG1418" s="57">
        <f>IF(N1418="zákl. přenesená",J1418,0)</f>
        <v>0</v>
      </c>
      <c r="BH1418" s="57">
        <f>IF(N1418="sníž. přenesená",J1418,0)</f>
        <v>0</v>
      </c>
      <c r="BI1418" s="57">
        <f>IF(N1418="nulová",J1418,0)</f>
        <v>0</v>
      </c>
      <c r="BJ1418" s="13" t="s">
        <v>28</v>
      </c>
      <c r="BK1418" s="57">
        <f>ROUND(I1418*H1418,2)</f>
        <v>0</v>
      </c>
      <c r="BL1418" s="13" t="s">
        <v>83</v>
      </c>
      <c r="BM1418" s="13" t="s">
        <v>1914</v>
      </c>
    </row>
    <row r="1419" spans="1:47" s="1" customFormat="1" ht="19.5">
      <c r="A1419" s="96"/>
      <c r="B1419" s="100"/>
      <c r="C1419" s="96"/>
      <c r="D1419" s="179" t="s">
        <v>85</v>
      </c>
      <c r="E1419" s="96"/>
      <c r="F1419" s="180" t="s">
        <v>1915</v>
      </c>
      <c r="G1419" s="96"/>
      <c r="H1419" s="96"/>
      <c r="I1419" s="26"/>
      <c r="J1419" s="96"/>
      <c r="L1419" s="14"/>
      <c r="M1419" s="58"/>
      <c r="N1419" s="18"/>
      <c r="O1419" s="18"/>
      <c r="P1419" s="18"/>
      <c r="Q1419" s="18"/>
      <c r="R1419" s="18"/>
      <c r="S1419" s="18"/>
      <c r="T1419" s="19"/>
      <c r="AT1419" s="13" t="s">
        <v>85</v>
      </c>
      <c r="AU1419" s="13" t="s">
        <v>29</v>
      </c>
    </row>
    <row r="1420" spans="1:65" s="1" customFormat="1" ht="16.5" customHeight="1">
      <c r="A1420" s="96"/>
      <c r="B1420" s="100"/>
      <c r="C1420" s="196" t="s">
        <v>682</v>
      </c>
      <c r="D1420" s="196" t="s">
        <v>305</v>
      </c>
      <c r="E1420" s="197" t="s">
        <v>1916</v>
      </c>
      <c r="F1420" s="198" t="s">
        <v>1917</v>
      </c>
      <c r="G1420" s="199" t="s">
        <v>1787</v>
      </c>
      <c r="H1420" s="200">
        <v>1</v>
      </c>
      <c r="I1420" s="81"/>
      <c r="J1420" s="201">
        <f>ROUND(I1420*H1420,2)</f>
        <v>0</v>
      </c>
      <c r="K1420" s="80" t="s">
        <v>82</v>
      </c>
      <c r="L1420" s="82"/>
      <c r="M1420" s="83" t="s">
        <v>0</v>
      </c>
      <c r="N1420" s="84" t="s">
        <v>15</v>
      </c>
      <c r="O1420" s="18"/>
      <c r="P1420" s="55">
        <f>O1420*H1420</f>
        <v>0</v>
      </c>
      <c r="Q1420" s="55">
        <v>0.018</v>
      </c>
      <c r="R1420" s="55">
        <f>Q1420*H1420</f>
        <v>0.018</v>
      </c>
      <c r="S1420" s="55">
        <v>0</v>
      </c>
      <c r="T1420" s="56">
        <f>S1420*H1420</f>
        <v>0</v>
      </c>
      <c r="AR1420" s="13" t="s">
        <v>138</v>
      </c>
      <c r="AT1420" s="13" t="s">
        <v>305</v>
      </c>
      <c r="AU1420" s="13" t="s">
        <v>29</v>
      </c>
      <c r="AY1420" s="13" t="s">
        <v>76</v>
      </c>
      <c r="BE1420" s="57">
        <f>IF(N1420="základní",J1420,0)</f>
        <v>0</v>
      </c>
      <c r="BF1420" s="57">
        <f>IF(N1420="snížená",J1420,0)</f>
        <v>0</v>
      </c>
      <c r="BG1420" s="57">
        <f>IF(N1420="zákl. přenesená",J1420,0)</f>
        <v>0</v>
      </c>
      <c r="BH1420" s="57">
        <f>IF(N1420="sníž. přenesená",J1420,0)</f>
        <v>0</v>
      </c>
      <c r="BI1420" s="57">
        <f>IF(N1420="nulová",J1420,0)</f>
        <v>0</v>
      </c>
      <c r="BJ1420" s="13" t="s">
        <v>28</v>
      </c>
      <c r="BK1420" s="57">
        <f>ROUND(I1420*H1420,2)</f>
        <v>0</v>
      </c>
      <c r="BL1420" s="13" t="s">
        <v>83</v>
      </c>
      <c r="BM1420" s="13" t="s">
        <v>1918</v>
      </c>
    </row>
    <row r="1421" spans="1:47" s="1" customFormat="1" ht="12">
      <c r="A1421" s="96"/>
      <c r="B1421" s="100"/>
      <c r="C1421" s="96"/>
      <c r="D1421" s="179" t="s">
        <v>85</v>
      </c>
      <c r="E1421" s="96"/>
      <c r="F1421" s="180" t="s">
        <v>1917</v>
      </c>
      <c r="G1421" s="96"/>
      <c r="H1421" s="96"/>
      <c r="I1421" s="26"/>
      <c r="J1421" s="96"/>
      <c r="L1421" s="14"/>
      <c r="M1421" s="58"/>
      <c r="N1421" s="18"/>
      <c r="O1421" s="18"/>
      <c r="P1421" s="18"/>
      <c r="Q1421" s="18"/>
      <c r="R1421" s="18"/>
      <c r="S1421" s="18"/>
      <c r="T1421" s="19"/>
      <c r="AT1421" s="13" t="s">
        <v>85</v>
      </c>
      <c r="AU1421" s="13" t="s">
        <v>29</v>
      </c>
    </row>
    <row r="1422" spans="1:65" s="1" customFormat="1" ht="16.5" customHeight="1">
      <c r="A1422" s="96"/>
      <c r="B1422" s="100"/>
      <c r="C1422" s="196" t="s">
        <v>312</v>
      </c>
      <c r="D1422" s="196" t="s">
        <v>305</v>
      </c>
      <c r="E1422" s="197" t="s">
        <v>1919</v>
      </c>
      <c r="F1422" s="198" t="s">
        <v>1920</v>
      </c>
      <c r="G1422" s="199" t="s">
        <v>1787</v>
      </c>
      <c r="H1422" s="200">
        <v>1</v>
      </c>
      <c r="I1422" s="81"/>
      <c r="J1422" s="201">
        <f>ROUND(I1422*H1422,2)</f>
        <v>0</v>
      </c>
      <c r="K1422" s="80" t="s">
        <v>82</v>
      </c>
      <c r="L1422" s="82"/>
      <c r="M1422" s="83" t="s">
        <v>0</v>
      </c>
      <c r="N1422" s="84" t="s">
        <v>15</v>
      </c>
      <c r="O1422" s="18"/>
      <c r="P1422" s="55">
        <f>O1422*H1422</f>
        <v>0</v>
      </c>
      <c r="Q1422" s="55">
        <v>0.006</v>
      </c>
      <c r="R1422" s="55">
        <f>Q1422*H1422</f>
        <v>0.006</v>
      </c>
      <c r="S1422" s="55">
        <v>0</v>
      </c>
      <c r="T1422" s="56">
        <f>S1422*H1422</f>
        <v>0</v>
      </c>
      <c r="AR1422" s="13" t="s">
        <v>138</v>
      </c>
      <c r="AT1422" s="13" t="s">
        <v>305</v>
      </c>
      <c r="AU1422" s="13" t="s">
        <v>29</v>
      </c>
      <c r="AY1422" s="13" t="s">
        <v>76</v>
      </c>
      <c r="BE1422" s="57">
        <f>IF(N1422="základní",J1422,0)</f>
        <v>0</v>
      </c>
      <c r="BF1422" s="57">
        <f>IF(N1422="snížená",J1422,0)</f>
        <v>0</v>
      </c>
      <c r="BG1422" s="57">
        <f>IF(N1422="zákl. přenesená",J1422,0)</f>
        <v>0</v>
      </c>
      <c r="BH1422" s="57">
        <f>IF(N1422="sníž. přenesená",J1422,0)</f>
        <v>0</v>
      </c>
      <c r="BI1422" s="57">
        <f>IF(N1422="nulová",J1422,0)</f>
        <v>0</v>
      </c>
      <c r="BJ1422" s="13" t="s">
        <v>28</v>
      </c>
      <c r="BK1422" s="57">
        <f>ROUND(I1422*H1422,2)</f>
        <v>0</v>
      </c>
      <c r="BL1422" s="13" t="s">
        <v>83</v>
      </c>
      <c r="BM1422" s="13" t="s">
        <v>1921</v>
      </c>
    </row>
    <row r="1423" spans="1:47" s="1" customFormat="1" ht="12">
      <c r="A1423" s="96"/>
      <c r="B1423" s="100"/>
      <c r="C1423" s="96"/>
      <c r="D1423" s="179" t="s">
        <v>85</v>
      </c>
      <c r="E1423" s="96"/>
      <c r="F1423" s="180" t="s">
        <v>1922</v>
      </c>
      <c r="G1423" s="96"/>
      <c r="H1423" s="96"/>
      <c r="I1423" s="26"/>
      <c r="J1423" s="96"/>
      <c r="L1423" s="14"/>
      <c r="M1423" s="58"/>
      <c r="N1423" s="18"/>
      <c r="O1423" s="18"/>
      <c r="P1423" s="18"/>
      <c r="Q1423" s="18"/>
      <c r="R1423" s="18"/>
      <c r="S1423" s="18"/>
      <c r="T1423" s="19"/>
      <c r="AT1423" s="13" t="s">
        <v>85</v>
      </c>
      <c r="AU1423" s="13" t="s">
        <v>29</v>
      </c>
    </row>
    <row r="1424" spans="1:65" s="1" customFormat="1" ht="16.5" customHeight="1">
      <c r="A1424" s="96"/>
      <c r="B1424" s="100"/>
      <c r="C1424" s="173" t="s">
        <v>692</v>
      </c>
      <c r="D1424" s="173" t="s">
        <v>78</v>
      </c>
      <c r="E1424" s="174" t="s">
        <v>1923</v>
      </c>
      <c r="F1424" s="175" t="s">
        <v>1924</v>
      </c>
      <c r="G1424" s="176" t="s">
        <v>279</v>
      </c>
      <c r="H1424" s="177">
        <v>1</v>
      </c>
      <c r="I1424" s="52"/>
      <c r="J1424" s="178">
        <f>ROUND(I1424*H1424,2)</f>
        <v>0</v>
      </c>
      <c r="K1424" s="51" t="s">
        <v>82</v>
      </c>
      <c r="L1424" s="14"/>
      <c r="M1424" s="53" t="s">
        <v>0</v>
      </c>
      <c r="N1424" s="54" t="s">
        <v>15</v>
      </c>
      <c r="O1424" s="18"/>
      <c r="P1424" s="55">
        <f>O1424*H1424</f>
        <v>0</v>
      </c>
      <c r="Q1424" s="55">
        <v>0</v>
      </c>
      <c r="R1424" s="55">
        <f>Q1424*H1424</f>
        <v>0</v>
      </c>
      <c r="S1424" s="55">
        <v>0</v>
      </c>
      <c r="T1424" s="56">
        <f>S1424*H1424</f>
        <v>0</v>
      </c>
      <c r="AR1424" s="13" t="s">
        <v>83</v>
      </c>
      <c r="AT1424" s="13" t="s">
        <v>78</v>
      </c>
      <c r="AU1424" s="13" t="s">
        <v>29</v>
      </c>
      <c r="AY1424" s="13" t="s">
        <v>76</v>
      </c>
      <c r="BE1424" s="57">
        <f>IF(N1424="základní",J1424,0)</f>
        <v>0</v>
      </c>
      <c r="BF1424" s="57">
        <f>IF(N1424="snížená",J1424,0)</f>
        <v>0</v>
      </c>
      <c r="BG1424" s="57">
        <f>IF(N1424="zákl. přenesená",J1424,0)</f>
        <v>0</v>
      </c>
      <c r="BH1424" s="57">
        <f>IF(N1424="sníž. přenesená",J1424,0)</f>
        <v>0</v>
      </c>
      <c r="BI1424" s="57">
        <f>IF(N1424="nulová",J1424,0)</f>
        <v>0</v>
      </c>
      <c r="BJ1424" s="13" t="s">
        <v>28</v>
      </c>
      <c r="BK1424" s="57">
        <f>ROUND(I1424*H1424,2)</f>
        <v>0</v>
      </c>
      <c r="BL1424" s="13" t="s">
        <v>83</v>
      </c>
      <c r="BM1424" s="13" t="s">
        <v>1925</v>
      </c>
    </row>
    <row r="1425" spans="1:47" s="1" customFormat="1" ht="19.5">
      <c r="A1425" s="96"/>
      <c r="B1425" s="100"/>
      <c r="C1425" s="96"/>
      <c r="D1425" s="179" t="s">
        <v>85</v>
      </c>
      <c r="E1425" s="96"/>
      <c r="F1425" s="180" t="s">
        <v>1926</v>
      </c>
      <c r="G1425" s="96"/>
      <c r="H1425" s="96"/>
      <c r="I1425" s="26"/>
      <c r="J1425" s="96"/>
      <c r="L1425" s="14"/>
      <c r="M1425" s="58"/>
      <c r="N1425" s="18"/>
      <c r="O1425" s="18"/>
      <c r="P1425" s="18"/>
      <c r="Q1425" s="18"/>
      <c r="R1425" s="18"/>
      <c r="S1425" s="18"/>
      <c r="T1425" s="19"/>
      <c r="AT1425" s="13" t="s">
        <v>85</v>
      </c>
      <c r="AU1425" s="13" t="s">
        <v>29</v>
      </c>
    </row>
    <row r="1426" spans="1:65" s="1" customFormat="1" ht="16.5" customHeight="1">
      <c r="A1426" s="96"/>
      <c r="B1426" s="100"/>
      <c r="C1426" s="196" t="s">
        <v>697</v>
      </c>
      <c r="D1426" s="196" t="s">
        <v>305</v>
      </c>
      <c r="E1426" s="197" t="s">
        <v>1927</v>
      </c>
      <c r="F1426" s="198" t="s">
        <v>1928</v>
      </c>
      <c r="G1426" s="199" t="s">
        <v>279</v>
      </c>
      <c r="H1426" s="200">
        <v>1</v>
      </c>
      <c r="I1426" s="81"/>
      <c r="J1426" s="201">
        <f>ROUND(I1426*H1426,2)</f>
        <v>0</v>
      </c>
      <c r="K1426" s="80" t="s">
        <v>82</v>
      </c>
      <c r="L1426" s="82"/>
      <c r="M1426" s="83" t="s">
        <v>0</v>
      </c>
      <c r="N1426" s="84" t="s">
        <v>15</v>
      </c>
      <c r="O1426" s="18"/>
      <c r="P1426" s="55">
        <f>O1426*H1426</f>
        <v>0</v>
      </c>
      <c r="Q1426" s="55">
        <v>0.0027</v>
      </c>
      <c r="R1426" s="55">
        <f>Q1426*H1426</f>
        <v>0.0027</v>
      </c>
      <c r="S1426" s="55">
        <v>0</v>
      </c>
      <c r="T1426" s="56">
        <f>S1426*H1426</f>
        <v>0</v>
      </c>
      <c r="AR1426" s="13" t="s">
        <v>138</v>
      </c>
      <c r="AT1426" s="13" t="s">
        <v>305</v>
      </c>
      <c r="AU1426" s="13" t="s">
        <v>29</v>
      </c>
      <c r="AY1426" s="13" t="s">
        <v>76</v>
      </c>
      <c r="BE1426" s="57">
        <f>IF(N1426="základní",J1426,0)</f>
        <v>0</v>
      </c>
      <c r="BF1426" s="57">
        <f>IF(N1426="snížená",J1426,0)</f>
        <v>0</v>
      </c>
      <c r="BG1426" s="57">
        <f>IF(N1426="zákl. přenesená",J1426,0)</f>
        <v>0</v>
      </c>
      <c r="BH1426" s="57">
        <f>IF(N1426="sníž. přenesená",J1426,0)</f>
        <v>0</v>
      </c>
      <c r="BI1426" s="57">
        <f>IF(N1426="nulová",J1426,0)</f>
        <v>0</v>
      </c>
      <c r="BJ1426" s="13" t="s">
        <v>28</v>
      </c>
      <c r="BK1426" s="57">
        <f>ROUND(I1426*H1426,2)</f>
        <v>0</v>
      </c>
      <c r="BL1426" s="13" t="s">
        <v>83</v>
      </c>
      <c r="BM1426" s="13" t="s">
        <v>1929</v>
      </c>
    </row>
    <row r="1427" spans="1:47" s="1" customFormat="1" ht="12">
      <c r="A1427" s="96"/>
      <c r="B1427" s="100"/>
      <c r="C1427" s="96"/>
      <c r="D1427" s="179" t="s">
        <v>85</v>
      </c>
      <c r="E1427" s="96"/>
      <c r="F1427" s="180" t="s">
        <v>1928</v>
      </c>
      <c r="G1427" s="96"/>
      <c r="H1427" s="96"/>
      <c r="I1427" s="26"/>
      <c r="J1427" s="96"/>
      <c r="L1427" s="14"/>
      <c r="M1427" s="58"/>
      <c r="N1427" s="18"/>
      <c r="O1427" s="18"/>
      <c r="P1427" s="18"/>
      <c r="Q1427" s="18"/>
      <c r="R1427" s="18"/>
      <c r="S1427" s="18"/>
      <c r="T1427" s="19"/>
      <c r="AT1427" s="13" t="s">
        <v>85</v>
      </c>
      <c r="AU1427" s="13" t="s">
        <v>29</v>
      </c>
    </row>
    <row r="1428" spans="1:65" s="1" customFormat="1" ht="16.5" customHeight="1">
      <c r="A1428" s="96"/>
      <c r="B1428" s="100"/>
      <c r="C1428" s="196" t="s">
        <v>701</v>
      </c>
      <c r="D1428" s="196" t="s">
        <v>305</v>
      </c>
      <c r="E1428" s="197" t="s">
        <v>1930</v>
      </c>
      <c r="F1428" s="198" t="s">
        <v>1931</v>
      </c>
      <c r="G1428" s="199" t="s">
        <v>279</v>
      </c>
      <c r="H1428" s="200">
        <v>1</v>
      </c>
      <c r="I1428" s="81"/>
      <c r="J1428" s="201">
        <f>ROUND(I1428*H1428,2)</f>
        <v>0</v>
      </c>
      <c r="K1428" s="80" t="s">
        <v>82</v>
      </c>
      <c r="L1428" s="82"/>
      <c r="M1428" s="83" t="s">
        <v>0</v>
      </c>
      <c r="N1428" s="84" t="s">
        <v>15</v>
      </c>
      <c r="O1428" s="18"/>
      <c r="P1428" s="55">
        <f>O1428*H1428</f>
        <v>0</v>
      </c>
      <c r="Q1428" s="55">
        <v>0.002</v>
      </c>
      <c r="R1428" s="55">
        <f>Q1428*H1428</f>
        <v>0.002</v>
      </c>
      <c r="S1428" s="55">
        <v>0</v>
      </c>
      <c r="T1428" s="56">
        <f>S1428*H1428</f>
        <v>0</v>
      </c>
      <c r="AR1428" s="13" t="s">
        <v>138</v>
      </c>
      <c r="AT1428" s="13" t="s">
        <v>305</v>
      </c>
      <c r="AU1428" s="13" t="s">
        <v>29</v>
      </c>
      <c r="AY1428" s="13" t="s">
        <v>76</v>
      </c>
      <c r="BE1428" s="57">
        <f>IF(N1428="základní",J1428,0)</f>
        <v>0</v>
      </c>
      <c r="BF1428" s="57">
        <f>IF(N1428="snížená",J1428,0)</f>
        <v>0</v>
      </c>
      <c r="BG1428" s="57">
        <f>IF(N1428="zákl. přenesená",J1428,0)</f>
        <v>0</v>
      </c>
      <c r="BH1428" s="57">
        <f>IF(N1428="sníž. přenesená",J1428,0)</f>
        <v>0</v>
      </c>
      <c r="BI1428" s="57">
        <f>IF(N1428="nulová",J1428,0)</f>
        <v>0</v>
      </c>
      <c r="BJ1428" s="13" t="s">
        <v>28</v>
      </c>
      <c r="BK1428" s="57">
        <f>ROUND(I1428*H1428,2)</f>
        <v>0</v>
      </c>
      <c r="BL1428" s="13" t="s">
        <v>83</v>
      </c>
      <c r="BM1428" s="13" t="s">
        <v>1932</v>
      </c>
    </row>
    <row r="1429" spans="1:47" s="1" customFormat="1" ht="12">
      <c r="A1429" s="96"/>
      <c r="B1429" s="100"/>
      <c r="C1429" s="96"/>
      <c r="D1429" s="179" t="s">
        <v>85</v>
      </c>
      <c r="E1429" s="96"/>
      <c r="F1429" s="180" t="s">
        <v>1933</v>
      </c>
      <c r="G1429" s="96"/>
      <c r="H1429" s="96"/>
      <c r="I1429" s="26"/>
      <c r="J1429" s="96"/>
      <c r="L1429" s="14"/>
      <c r="M1429" s="58"/>
      <c r="N1429" s="18"/>
      <c r="O1429" s="18"/>
      <c r="P1429" s="18"/>
      <c r="Q1429" s="18"/>
      <c r="R1429" s="18"/>
      <c r="S1429" s="18"/>
      <c r="T1429" s="19"/>
      <c r="AT1429" s="13" t="s">
        <v>85</v>
      </c>
      <c r="AU1429" s="13" t="s">
        <v>29</v>
      </c>
    </row>
    <row r="1430" spans="1:65" s="1" customFormat="1" ht="16.5" customHeight="1">
      <c r="A1430" s="96"/>
      <c r="B1430" s="100"/>
      <c r="C1430" s="173" t="s">
        <v>707</v>
      </c>
      <c r="D1430" s="173" t="s">
        <v>78</v>
      </c>
      <c r="E1430" s="174" t="s">
        <v>1934</v>
      </c>
      <c r="F1430" s="175" t="s">
        <v>1935</v>
      </c>
      <c r="G1430" s="176" t="s">
        <v>279</v>
      </c>
      <c r="H1430" s="177">
        <v>1</v>
      </c>
      <c r="I1430" s="52"/>
      <c r="J1430" s="178">
        <f>ROUND(I1430*H1430,2)</f>
        <v>0</v>
      </c>
      <c r="K1430" s="51" t="s">
        <v>82</v>
      </c>
      <c r="L1430" s="14"/>
      <c r="M1430" s="53" t="s">
        <v>0</v>
      </c>
      <c r="N1430" s="54" t="s">
        <v>15</v>
      </c>
      <c r="O1430" s="18"/>
      <c r="P1430" s="55">
        <f>O1430*H1430</f>
        <v>0</v>
      </c>
      <c r="Q1430" s="55">
        <v>0.00063</v>
      </c>
      <c r="R1430" s="55">
        <f>Q1430*H1430</f>
        <v>0.00063</v>
      </c>
      <c r="S1430" s="55">
        <v>0</v>
      </c>
      <c r="T1430" s="56">
        <f>S1430*H1430</f>
        <v>0</v>
      </c>
      <c r="AR1430" s="13" t="s">
        <v>83</v>
      </c>
      <c r="AT1430" s="13" t="s">
        <v>78</v>
      </c>
      <c r="AU1430" s="13" t="s">
        <v>29</v>
      </c>
      <c r="AY1430" s="13" t="s">
        <v>76</v>
      </c>
      <c r="BE1430" s="57">
        <f>IF(N1430="základní",J1430,0)</f>
        <v>0</v>
      </c>
      <c r="BF1430" s="57">
        <f>IF(N1430="snížená",J1430,0)</f>
        <v>0</v>
      </c>
      <c r="BG1430" s="57">
        <f>IF(N1430="zákl. přenesená",J1430,0)</f>
        <v>0</v>
      </c>
      <c r="BH1430" s="57">
        <f>IF(N1430="sníž. přenesená",J1430,0)</f>
        <v>0</v>
      </c>
      <c r="BI1430" s="57">
        <f>IF(N1430="nulová",J1430,0)</f>
        <v>0</v>
      </c>
      <c r="BJ1430" s="13" t="s">
        <v>28</v>
      </c>
      <c r="BK1430" s="57">
        <f>ROUND(I1430*H1430,2)</f>
        <v>0</v>
      </c>
      <c r="BL1430" s="13" t="s">
        <v>83</v>
      </c>
      <c r="BM1430" s="13" t="s">
        <v>1936</v>
      </c>
    </row>
    <row r="1431" spans="1:47" s="1" customFormat="1" ht="12">
      <c r="A1431" s="96"/>
      <c r="B1431" s="100"/>
      <c r="C1431" s="96"/>
      <c r="D1431" s="179" t="s">
        <v>85</v>
      </c>
      <c r="E1431" s="96"/>
      <c r="F1431" s="180" t="s">
        <v>1937</v>
      </c>
      <c r="G1431" s="96"/>
      <c r="H1431" s="96"/>
      <c r="I1431" s="26"/>
      <c r="J1431" s="96"/>
      <c r="L1431" s="14"/>
      <c r="M1431" s="58"/>
      <c r="N1431" s="18"/>
      <c r="O1431" s="18"/>
      <c r="P1431" s="18"/>
      <c r="Q1431" s="18"/>
      <c r="R1431" s="18"/>
      <c r="S1431" s="18"/>
      <c r="T1431" s="19"/>
      <c r="AT1431" s="13" t="s">
        <v>85</v>
      </c>
      <c r="AU1431" s="13" t="s">
        <v>29</v>
      </c>
    </row>
    <row r="1432" spans="1:65" s="1" customFormat="1" ht="16.5" customHeight="1">
      <c r="A1432" s="96"/>
      <c r="B1432" s="100"/>
      <c r="C1432" s="196" t="s">
        <v>713</v>
      </c>
      <c r="D1432" s="196" t="s">
        <v>305</v>
      </c>
      <c r="E1432" s="197" t="s">
        <v>1938</v>
      </c>
      <c r="F1432" s="198" t="s">
        <v>1939</v>
      </c>
      <c r="G1432" s="199" t="s">
        <v>279</v>
      </c>
      <c r="H1432" s="200">
        <v>1</v>
      </c>
      <c r="I1432" s="81"/>
      <c r="J1432" s="201">
        <f>ROUND(I1432*H1432,2)</f>
        <v>0</v>
      </c>
      <c r="K1432" s="80" t="s">
        <v>82</v>
      </c>
      <c r="L1432" s="82"/>
      <c r="M1432" s="83" t="s">
        <v>0</v>
      </c>
      <c r="N1432" s="84" t="s">
        <v>15</v>
      </c>
      <c r="O1432" s="18"/>
      <c r="P1432" s="55">
        <f>O1432*H1432</f>
        <v>0</v>
      </c>
      <c r="Q1432" s="55">
        <v>0.006</v>
      </c>
      <c r="R1432" s="55">
        <f>Q1432*H1432</f>
        <v>0.006</v>
      </c>
      <c r="S1432" s="55">
        <v>0</v>
      </c>
      <c r="T1432" s="56">
        <f>S1432*H1432</f>
        <v>0</v>
      </c>
      <c r="AR1432" s="13" t="s">
        <v>138</v>
      </c>
      <c r="AT1432" s="13" t="s">
        <v>305</v>
      </c>
      <c r="AU1432" s="13" t="s">
        <v>29</v>
      </c>
      <c r="AY1432" s="13" t="s">
        <v>76</v>
      </c>
      <c r="BE1432" s="57">
        <f>IF(N1432="základní",J1432,0)</f>
        <v>0</v>
      </c>
      <c r="BF1432" s="57">
        <f>IF(N1432="snížená",J1432,0)</f>
        <v>0</v>
      </c>
      <c r="BG1432" s="57">
        <f>IF(N1432="zákl. přenesená",J1432,0)</f>
        <v>0</v>
      </c>
      <c r="BH1432" s="57">
        <f>IF(N1432="sníž. přenesená",J1432,0)</f>
        <v>0</v>
      </c>
      <c r="BI1432" s="57">
        <f>IF(N1432="nulová",J1432,0)</f>
        <v>0</v>
      </c>
      <c r="BJ1432" s="13" t="s">
        <v>28</v>
      </c>
      <c r="BK1432" s="57">
        <f>ROUND(I1432*H1432,2)</f>
        <v>0</v>
      </c>
      <c r="BL1432" s="13" t="s">
        <v>83</v>
      </c>
      <c r="BM1432" s="13" t="s">
        <v>1940</v>
      </c>
    </row>
    <row r="1433" spans="1:47" s="1" customFormat="1" ht="12">
      <c r="A1433" s="96"/>
      <c r="B1433" s="100"/>
      <c r="C1433" s="96"/>
      <c r="D1433" s="179" t="s">
        <v>85</v>
      </c>
      <c r="E1433" s="96"/>
      <c r="F1433" s="180" t="s">
        <v>1941</v>
      </c>
      <c r="G1433" s="96"/>
      <c r="H1433" s="96"/>
      <c r="I1433" s="26"/>
      <c r="J1433" s="96"/>
      <c r="L1433" s="14"/>
      <c r="M1433" s="58"/>
      <c r="N1433" s="18"/>
      <c r="O1433" s="18"/>
      <c r="P1433" s="18"/>
      <c r="Q1433" s="18"/>
      <c r="R1433" s="18"/>
      <c r="S1433" s="18"/>
      <c r="T1433" s="19"/>
      <c r="AT1433" s="13" t="s">
        <v>85</v>
      </c>
      <c r="AU1433" s="13" t="s">
        <v>29</v>
      </c>
    </row>
    <row r="1434" spans="1:65" s="1" customFormat="1" ht="16.5" customHeight="1">
      <c r="A1434" s="96"/>
      <c r="B1434" s="100"/>
      <c r="C1434" s="173" t="s">
        <v>719</v>
      </c>
      <c r="D1434" s="173" t="s">
        <v>78</v>
      </c>
      <c r="E1434" s="174" t="s">
        <v>1942</v>
      </c>
      <c r="F1434" s="175" t="s">
        <v>1943</v>
      </c>
      <c r="G1434" s="176" t="s">
        <v>160</v>
      </c>
      <c r="H1434" s="177">
        <v>47.8</v>
      </c>
      <c r="I1434" s="52"/>
      <c r="J1434" s="178">
        <f>ROUND(I1434*H1434,2)</f>
        <v>0</v>
      </c>
      <c r="K1434" s="51" t="s">
        <v>82</v>
      </c>
      <c r="L1434" s="14"/>
      <c r="M1434" s="53" t="s">
        <v>0</v>
      </c>
      <c r="N1434" s="54" t="s">
        <v>15</v>
      </c>
      <c r="O1434" s="18"/>
      <c r="P1434" s="55">
        <f>O1434*H1434</f>
        <v>0</v>
      </c>
      <c r="Q1434" s="55">
        <v>0</v>
      </c>
      <c r="R1434" s="55">
        <f>Q1434*H1434</f>
        <v>0</v>
      </c>
      <c r="S1434" s="55">
        <v>0</v>
      </c>
      <c r="T1434" s="56">
        <f>S1434*H1434</f>
        <v>0</v>
      </c>
      <c r="AR1434" s="13" t="s">
        <v>83</v>
      </c>
      <c r="AT1434" s="13" t="s">
        <v>78</v>
      </c>
      <c r="AU1434" s="13" t="s">
        <v>29</v>
      </c>
      <c r="AY1434" s="13" t="s">
        <v>76</v>
      </c>
      <c r="BE1434" s="57">
        <f>IF(N1434="základní",J1434,0)</f>
        <v>0</v>
      </c>
      <c r="BF1434" s="57">
        <f>IF(N1434="snížená",J1434,0)</f>
        <v>0</v>
      </c>
      <c r="BG1434" s="57">
        <f>IF(N1434="zákl. přenesená",J1434,0)</f>
        <v>0</v>
      </c>
      <c r="BH1434" s="57">
        <f>IF(N1434="sníž. přenesená",J1434,0)</f>
        <v>0</v>
      </c>
      <c r="BI1434" s="57">
        <f>IF(N1434="nulová",J1434,0)</f>
        <v>0</v>
      </c>
      <c r="BJ1434" s="13" t="s">
        <v>28</v>
      </c>
      <c r="BK1434" s="57">
        <f>ROUND(I1434*H1434,2)</f>
        <v>0</v>
      </c>
      <c r="BL1434" s="13" t="s">
        <v>83</v>
      </c>
      <c r="BM1434" s="13" t="s">
        <v>1944</v>
      </c>
    </row>
    <row r="1435" spans="1:47" s="1" customFormat="1" ht="12">
      <c r="A1435" s="96"/>
      <c r="B1435" s="100"/>
      <c r="C1435" s="96"/>
      <c r="D1435" s="179" t="s">
        <v>85</v>
      </c>
      <c r="E1435" s="96"/>
      <c r="F1435" s="180" t="s">
        <v>1945</v>
      </c>
      <c r="G1435" s="96"/>
      <c r="H1435" s="96"/>
      <c r="I1435" s="26"/>
      <c r="J1435" s="96"/>
      <c r="L1435" s="14"/>
      <c r="M1435" s="58"/>
      <c r="N1435" s="18"/>
      <c r="O1435" s="18"/>
      <c r="P1435" s="18"/>
      <c r="Q1435" s="18"/>
      <c r="R1435" s="18"/>
      <c r="S1435" s="18"/>
      <c r="T1435" s="19"/>
      <c r="AT1435" s="13" t="s">
        <v>85</v>
      </c>
      <c r="AU1435" s="13" t="s">
        <v>29</v>
      </c>
    </row>
    <row r="1436" spans="1:51" s="10" customFormat="1" ht="12">
      <c r="A1436" s="181"/>
      <c r="B1436" s="182"/>
      <c r="C1436" s="181"/>
      <c r="D1436" s="179" t="s">
        <v>87</v>
      </c>
      <c r="E1436" s="183" t="s">
        <v>0</v>
      </c>
      <c r="F1436" s="184" t="s">
        <v>1651</v>
      </c>
      <c r="G1436" s="181"/>
      <c r="H1436" s="185">
        <v>47.8</v>
      </c>
      <c r="I1436" s="61"/>
      <c r="J1436" s="181"/>
      <c r="L1436" s="59"/>
      <c r="M1436" s="62"/>
      <c r="N1436" s="63"/>
      <c r="O1436" s="63"/>
      <c r="P1436" s="63"/>
      <c r="Q1436" s="63"/>
      <c r="R1436" s="63"/>
      <c r="S1436" s="63"/>
      <c r="T1436" s="64"/>
      <c r="AT1436" s="60" t="s">
        <v>87</v>
      </c>
      <c r="AU1436" s="60" t="s">
        <v>29</v>
      </c>
      <c r="AV1436" s="10" t="s">
        <v>29</v>
      </c>
      <c r="AW1436" s="10" t="s">
        <v>12</v>
      </c>
      <c r="AX1436" s="10" t="s">
        <v>28</v>
      </c>
      <c r="AY1436" s="60" t="s">
        <v>76</v>
      </c>
    </row>
    <row r="1437" spans="1:65" s="1" customFormat="1" ht="16.5" customHeight="1">
      <c r="A1437" s="96"/>
      <c r="B1437" s="100"/>
      <c r="C1437" s="173" t="s">
        <v>725</v>
      </c>
      <c r="D1437" s="173" t="s">
        <v>78</v>
      </c>
      <c r="E1437" s="174" t="s">
        <v>1946</v>
      </c>
      <c r="F1437" s="175" t="s">
        <v>1947</v>
      </c>
      <c r="G1437" s="176" t="s">
        <v>160</v>
      </c>
      <c r="H1437" s="177">
        <v>38.64</v>
      </c>
      <c r="I1437" s="52"/>
      <c r="J1437" s="178">
        <f>ROUND(I1437*H1437,2)</f>
        <v>0</v>
      </c>
      <c r="K1437" s="51" t="s">
        <v>82</v>
      </c>
      <c r="L1437" s="14"/>
      <c r="M1437" s="53" t="s">
        <v>0</v>
      </c>
      <c r="N1437" s="54" t="s">
        <v>15</v>
      </c>
      <c r="O1437" s="18"/>
      <c r="P1437" s="55">
        <f>O1437*H1437</f>
        <v>0</v>
      </c>
      <c r="Q1437" s="55">
        <v>0</v>
      </c>
      <c r="R1437" s="55">
        <f>Q1437*H1437</f>
        <v>0</v>
      </c>
      <c r="S1437" s="55">
        <v>0</v>
      </c>
      <c r="T1437" s="56">
        <f>S1437*H1437</f>
        <v>0</v>
      </c>
      <c r="AR1437" s="13" t="s">
        <v>83</v>
      </c>
      <c r="AT1437" s="13" t="s">
        <v>78</v>
      </c>
      <c r="AU1437" s="13" t="s">
        <v>29</v>
      </c>
      <c r="AY1437" s="13" t="s">
        <v>76</v>
      </c>
      <c r="BE1437" s="57">
        <f>IF(N1437="základní",J1437,0)</f>
        <v>0</v>
      </c>
      <c r="BF1437" s="57">
        <f>IF(N1437="snížená",J1437,0)</f>
        <v>0</v>
      </c>
      <c r="BG1437" s="57">
        <f>IF(N1437="zákl. přenesená",J1437,0)</f>
        <v>0</v>
      </c>
      <c r="BH1437" s="57">
        <f>IF(N1437="sníž. přenesená",J1437,0)</f>
        <v>0</v>
      </c>
      <c r="BI1437" s="57">
        <f>IF(N1437="nulová",J1437,0)</f>
        <v>0</v>
      </c>
      <c r="BJ1437" s="13" t="s">
        <v>28</v>
      </c>
      <c r="BK1437" s="57">
        <f>ROUND(I1437*H1437,2)</f>
        <v>0</v>
      </c>
      <c r="BL1437" s="13" t="s">
        <v>83</v>
      </c>
      <c r="BM1437" s="13" t="s">
        <v>1948</v>
      </c>
    </row>
    <row r="1438" spans="1:47" s="1" customFormat="1" ht="12">
      <c r="A1438" s="96"/>
      <c r="B1438" s="100"/>
      <c r="C1438" s="96"/>
      <c r="D1438" s="179" t="s">
        <v>85</v>
      </c>
      <c r="E1438" s="96"/>
      <c r="F1438" s="180" t="s">
        <v>1949</v>
      </c>
      <c r="G1438" s="96"/>
      <c r="H1438" s="96"/>
      <c r="I1438" s="26"/>
      <c r="J1438" s="96"/>
      <c r="L1438" s="14"/>
      <c r="M1438" s="58"/>
      <c r="N1438" s="18"/>
      <c r="O1438" s="18"/>
      <c r="P1438" s="18"/>
      <c r="Q1438" s="18"/>
      <c r="R1438" s="18"/>
      <c r="S1438" s="18"/>
      <c r="T1438" s="19"/>
      <c r="AT1438" s="13" t="s">
        <v>85</v>
      </c>
      <c r="AU1438" s="13" t="s">
        <v>29</v>
      </c>
    </row>
    <row r="1439" spans="1:51" s="10" customFormat="1" ht="12">
      <c r="A1439" s="181"/>
      <c r="B1439" s="182"/>
      <c r="C1439" s="181"/>
      <c r="D1439" s="179" t="s">
        <v>87</v>
      </c>
      <c r="E1439" s="183" t="s">
        <v>0</v>
      </c>
      <c r="F1439" s="184" t="s">
        <v>1650</v>
      </c>
      <c r="G1439" s="181"/>
      <c r="H1439" s="185">
        <v>38.64</v>
      </c>
      <c r="I1439" s="61"/>
      <c r="J1439" s="181"/>
      <c r="L1439" s="59"/>
      <c r="M1439" s="62"/>
      <c r="N1439" s="63"/>
      <c r="O1439" s="63"/>
      <c r="P1439" s="63"/>
      <c r="Q1439" s="63"/>
      <c r="R1439" s="63"/>
      <c r="S1439" s="63"/>
      <c r="T1439" s="64"/>
      <c r="AT1439" s="60" t="s">
        <v>87</v>
      </c>
      <c r="AU1439" s="60" t="s">
        <v>29</v>
      </c>
      <c r="AV1439" s="10" t="s">
        <v>29</v>
      </c>
      <c r="AW1439" s="10" t="s">
        <v>12</v>
      </c>
      <c r="AX1439" s="10" t="s">
        <v>28</v>
      </c>
      <c r="AY1439" s="60" t="s">
        <v>76</v>
      </c>
    </row>
    <row r="1440" spans="1:65" s="1" customFormat="1" ht="16.5" customHeight="1">
      <c r="A1440" s="96"/>
      <c r="B1440" s="100"/>
      <c r="C1440" s="173" t="s">
        <v>733</v>
      </c>
      <c r="D1440" s="173" t="s">
        <v>78</v>
      </c>
      <c r="E1440" s="174" t="s">
        <v>1950</v>
      </c>
      <c r="F1440" s="175" t="s">
        <v>1951</v>
      </c>
      <c r="G1440" s="176" t="s">
        <v>160</v>
      </c>
      <c r="H1440" s="177">
        <v>18</v>
      </c>
      <c r="I1440" s="52"/>
      <c r="J1440" s="178">
        <f>ROUND(I1440*H1440,2)</f>
        <v>0</v>
      </c>
      <c r="K1440" s="51" t="s">
        <v>82</v>
      </c>
      <c r="L1440" s="14"/>
      <c r="M1440" s="53" t="s">
        <v>0</v>
      </c>
      <c r="N1440" s="54" t="s">
        <v>15</v>
      </c>
      <c r="O1440" s="18"/>
      <c r="P1440" s="55">
        <f>O1440*H1440</f>
        <v>0</v>
      </c>
      <c r="Q1440" s="55">
        <v>0</v>
      </c>
      <c r="R1440" s="55">
        <f>Q1440*H1440</f>
        <v>0</v>
      </c>
      <c r="S1440" s="55">
        <v>0</v>
      </c>
      <c r="T1440" s="56">
        <f>S1440*H1440</f>
        <v>0</v>
      </c>
      <c r="AR1440" s="13" t="s">
        <v>83</v>
      </c>
      <c r="AT1440" s="13" t="s">
        <v>78</v>
      </c>
      <c r="AU1440" s="13" t="s">
        <v>29</v>
      </c>
      <c r="AY1440" s="13" t="s">
        <v>76</v>
      </c>
      <c r="BE1440" s="57">
        <f>IF(N1440="základní",J1440,0)</f>
        <v>0</v>
      </c>
      <c r="BF1440" s="57">
        <f>IF(N1440="snížená",J1440,0)</f>
        <v>0</v>
      </c>
      <c r="BG1440" s="57">
        <f>IF(N1440="zákl. přenesená",J1440,0)</f>
        <v>0</v>
      </c>
      <c r="BH1440" s="57">
        <f>IF(N1440="sníž. přenesená",J1440,0)</f>
        <v>0</v>
      </c>
      <c r="BI1440" s="57">
        <f>IF(N1440="nulová",J1440,0)</f>
        <v>0</v>
      </c>
      <c r="BJ1440" s="13" t="s">
        <v>28</v>
      </c>
      <c r="BK1440" s="57">
        <f>ROUND(I1440*H1440,2)</f>
        <v>0</v>
      </c>
      <c r="BL1440" s="13" t="s">
        <v>83</v>
      </c>
      <c r="BM1440" s="13" t="s">
        <v>1952</v>
      </c>
    </row>
    <row r="1441" spans="1:47" s="1" customFormat="1" ht="12">
      <c r="A1441" s="96"/>
      <c r="B1441" s="100"/>
      <c r="C1441" s="96"/>
      <c r="D1441" s="179" t="s">
        <v>85</v>
      </c>
      <c r="E1441" s="96"/>
      <c r="F1441" s="180" t="s">
        <v>1953</v>
      </c>
      <c r="G1441" s="96"/>
      <c r="H1441" s="96"/>
      <c r="I1441" s="26"/>
      <c r="J1441" s="96"/>
      <c r="L1441" s="14"/>
      <c r="M1441" s="58"/>
      <c r="N1441" s="18"/>
      <c r="O1441" s="18"/>
      <c r="P1441" s="18"/>
      <c r="Q1441" s="18"/>
      <c r="R1441" s="18"/>
      <c r="S1441" s="18"/>
      <c r="T1441" s="19"/>
      <c r="AT1441" s="13" t="s">
        <v>85</v>
      </c>
      <c r="AU1441" s="13" t="s">
        <v>29</v>
      </c>
    </row>
    <row r="1442" spans="1:51" s="10" customFormat="1" ht="12">
      <c r="A1442" s="181"/>
      <c r="B1442" s="182"/>
      <c r="C1442" s="181"/>
      <c r="D1442" s="179" t="s">
        <v>87</v>
      </c>
      <c r="E1442" s="183" t="s">
        <v>0</v>
      </c>
      <c r="F1442" s="184" t="s">
        <v>1654</v>
      </c>
      <c r="G1442" s="181"/>
      <c r="H1442" s="185">
        <v>18</v>
      </c>
      <c r="I1442" s="61"/>
      <c r="J1442" s="181"/>
      <c r="L1442" s="59"/>
      <c r="M1442" s="62"/>
      <c r="N1442" s="63"/>
      <c r="O1442" s="63"/>
      <c r="P1442" s="63"/>
      <c r="Q1442" s="63"/>
      <c r="R1442" s="63"/>
      <c r="S1442" s="63"/>
      <c r="T1442" s="64"/>
      <c r="AT1442" s="60" t="s">
        <v>87</v>
      </c>
      <c r="AU1442" s="60" t="s">
        <v>29</v>
      </c>
      <c r="AV1442" s="10" t="s">
        <v>29</v>
      </c>
      <c r="AW1442" s="10" t="s">
        <v>12</v>
      </c>
      <c r="AX1442" s="10" t="s">
        <v>28</v>
      </c>
      <c r="AY1442" s="60" t="s">
        <v>76</v>
      </c>
    </row>
    <row r="1443" spans="1:65" s="1" customFormat="1" ht="16.5" customHeight="1">
      <c r="A1443" s="96"/>
      <c r="B1443" s="100"/>
      <c r="C1443" s="173" t="s">
        <v>740</v>
      </c>
      <c r="D1443" s="173" t="s">
        <v>78</v>
      </c>
      <c r="E1443" s="174" t="s">
        <v>1954</v>
      </c>
      <c r="F1443" s="175" t="s">
        <v>1955</v>
      </c>
      <c r="G1443" s="176" t="s">
        <v>160</v>
      </c>
      <c r="H1443" s="177">
        <v>86.44</v>
      </c>
      <c r="I1443" s="52"/>
      <c r="J1443" s="178">
        <f>ROUND(I1443*H1443,2)</f>
        <v>0</v>
      </c>
      <c r="K1443" s="51" t="s">
        <v>82</v>
      </c>
      <c r="L1443" s="14"/>
      <c r="M1443" s="53" t="s">
        <v>0</v>
      </c>
      <c r="N1443" s="54" t="s">
        <v>15</v>
      </c>
      <c r="O1443" s="18"/>
      <c r="P1443" s="55">
        <f>O1443*H1443</f>
        <v>0</v>
      </c>
      <c r="Q1443" s="55">
        <v>0</v>
      </c>
      <c r="R1443" s="55">
        <f>Q1443*H1443</f>
        <v>0</v>
      </c>
      <c r="S1443" s="55">
        <v>0</v>
      </c>
      <c r="T1443" s="56">
        <f>S1443*H1443</f>
        <v>0</v>
      </c>
      <c r="AR1443" s="13" t="s">
        <v>83</v>
      </c>
      <c r="AT1443" s="13" t="s">
        <v>78</v>
      </c>
      <c r="AU1443" s="13" t="s">
        <v>29</v>
      </c>
      <c r="AY1443" s="13" t="s">
        <v>76</v>
      </c>
      <c r="BE1443" s="57">
        <f>IF(N1443="základní",J1443,0)</f>
        <v>0</v>
      </c>
      <c r="BF1443" s="57">
        <f>IF(N1443="snížená",J1443,0)</f>
        <v>0</v>
      </c>
      <c r="BG1443" s="57">
        <f>IF(N1443="zákl. přenesená",J1443,0)</f>
        <v>0</v>
      </c>
      <c r="BH1443" s="57">
        <f>IF(N1443="sníž. přenesená",J1443,0)</f>
        <v>0</v>
      </c>
      <c r="BI1443" s="57">
        <f>IF(N1443="nulová",J1443,0)</f>
        <v>0</v>
      </c>
      <c r="BJ1443" s="13" t="s">
        <v>28</v>
      </c>
      <c r="BK1443" s="57">
        <f>ROUND(I1443*H1443,2)</f>
        <v>0</v>
      </c>
      <c r="BL1443" s="13" t="s">
        <v>83</v>
      </c>
      <c r="BM1443" s="13" t="s">
        <v>1956</v>
      </c>
    </row>
    <row r="1444" spans="1:47" s="1" customFormat="1" ht="12">
      <c r="A1444" s="96"/>
      <c r="B1444" s="100"/>
      <c r="C1444" s="96"/>
      <c r="D1444" s="179" t="s">
        <v>85</v>
      </c>
      <c r="E1444" s="96"/>
      <c r="F1444" s="180" t="s">
        <v>1955</v>
      </c>
      <c r="G1444" s="96"/>
      <c r="H1444" s="96"/>
      <c r="I1444" s="26"/>
      <c r="J1444" s="96"/>
      <c r="L1444" s="14"/>
      <c r="M1444" s="58"/>
      <c r="N1444" s="18"/>
      <c r="O1444" s="18"/>
      <c r="P1444" s="18"/>
      <c r="Q1444" s="18"/>
      <c r="R1444" s="18"/>
      <c r="S1444" s="18"/>
      <c r="T1444" s="19"/>
      <c r="AT1444" s="13" t="s">
        <v>85</v>
      </c>
      <c r="AU1444" s="13" t="s">
        <v>29</v>
      </c>
    </row>
    <row r="1445" spans="1:51" s="10" customFormat="1" ht="12">
      <c r="A1445" s="181"/>
      <c r="B1445" s="182"/>
      <c r="C1445" s="181"/>
      <c r="D1445" s="179" t="s">
        <v>87</v>
      </c>
      <c r="E1445" s="183" t="s">
        <v>0</v>
      </c>
      <c r="F1445" s="184" t="s">
        <v>1957</v>
      </c>
      <c r="G1445" s="181"/>
      <c r="H1445" s="185">
        <v>86.44</v>
      </c>
      <c r="I1445" s="61"/>
      <c r="J1445" s="181"/>
      <c r="L1445" s="59"/>
      <c r="M1445" s="62"/>
      <c r="N1445" s="63"/>
      <c r="O1445" s="63"/>
      <c r="P1445" s="63"/>
      <c r="Q1445" s="63"/>
      <c r="R1445" s="63"/>
      <c r="S1445" s="63"/>
      <c r="T1445" s="64"/>
      <c r="AT1445" s="60" t="s">
        <v>87</v>
      </c>
      <c r="AU1445" s="60" t="s">
        <v>29</v>
      </c>
      <c r="AV1445" s="10" t="s">
        <v>29</v>
      </c>
      <c r="AW1445" s="10" t="s">
        <v>12</v>
      </c>
      <c r="AX1445" s="10" t="s">
        <v>28</v>
      </c>
      <c r="AY1445" s="60" t="s">
        <v>76</v>
      </c>
    </row>
    <row r="1446" spans="1:65" s="1" customFormat="1" ht="16.5" customHeight="1">
      <c r="A1446" s="96"/>
      <c r="B1446" s="100"/>
      <c r="C1446" s="173" t="s">
        <v>742</v>
      </c>
      <c r="D1446" s="173" t="s">
        <v>78</v>
      </c>
      <c r="E1446" s="174" t="s">
        <v>1958</v>
      </c>
      <c r="F1446" s="175" t="s">
        <v>1959</v>
      </c>
      <c r="G1446" s="176" t="s">
        <v>279</v>
      </c>
      <c r="H1446" s="177">
        <v>4</v>
      </c>
      <c r="I1446" s="52"/>
      <c r="J1446" s="178">
        <f>ROUND(I1446*H1446,2)</f>
        <v>0</v>
      </c>
      <c r="K1446" s="51" t="s">
        <v>82</v>
      </c>
      <c r="L1446" s="14"/>
      <c r="M1446" s="53" t="s">
        <v>0</v>
      </c>
      <c r="N1446" s="54" t="s">
        <v>15</v>
      </c>
      <c r="O1446" s="18"/>
      <c r="P1446" s="55">
        <f>O1446*H1446</f>
        <v>0</v>
      </c>
      <c r="Q1446" s="55">
        <v>0.46009</v>
      </c>
      <c r="R1446" s="55">
        <f>Q1446*H1446</f>
        <v>1.84036</v>
      </c>
      <c r="S1446" s="55">
        <v>0</v>
      </c>
      <c r="T1446" s="56">
        <f>S1446*H1446</f>
        <v>0</v>
      </c>
      <c r="AR1446" s="13" t="s">
        <v>83</v>
      </c>
      <c r="AT1446" s="13" t="s">
        <v>78</v>
      </c>
      <c r="AU1446" s="13" t="s">
        <v>29</v>
      </c>
      <c r="AY1446" s="13" t="s">
        <v>76</v>
      </c>
      <c r="BE1446" s="57">
        <f>IF(N1446="základní",J1446,0)</f>
        <v>0</v>
      </c>
      <c r="BF1446" s="57">
        <f>IF(N1446="snížená",J1446,0)</f>
        <v>0</v>
      </c>
      <c r="BG1446" s="57">
        <f>IF(N1446="zákl. přenesená",J1446,0)</f>
        <v>0</v>
      </c>
      <c r="BH1446" s="57">
        <f>IF(N1446="sníž. přenesená",J1446,0)</f>
        <v>0</v>
      </c>
      <c r="BI1446" s="57">
        <f>IF(N1446="nulová",J1446,0)</f>
        <v>0</v>
      </c>
      <c r="BJ1446" s="13" t="s">
        <v>28</v>
      </c>
      <c r="BK1446" s="57">
        <f>ROUND(I1446*H1446,2)</f>
        <v>0</v>
      </c>
      <c r="BL1446" s="13" t="s">
        <v>83</v>
      </c>
      <c r="BM1446" s="13" t="s">
        <v>1960</v>
      </c>
    </row>
    <row r="1447" spans="1:47" s="1" customFormat="1" ht="12">
      <c r="A1447" s="96"/>
      <c r="B1447" s="100"/>
      <c r="C1447" s="96"/>
      <c r="D1447" s="179" t="s">
        <v>85</v>
      </c>
      <c r="E1447" s="96"/>
      <c r="F1447" s="180" t="s">
        <v>1961</v>
      </c>
      <c r="G1447" s="96"/>
      <c r="H1447" s="96"/>
      <c r="I1447" s="26"/>
      <c r="J1447" s="96"/>
      <c r="L1447" s="14"/>
      <c r="M1447" s="58"/>
      <c r="N1447" s="18"/>
      <c r="O1447" s="18"/>
      <c r="P1447" s="18"/>
      <c r="Q1447" s="18"/>
      <c r="R1447" s="18"/>
      <c r="S1447" s="18"/>
      <c r="T1447" s="19"/>
      <c r="AT1447" s="13" t="s">
        <v>85</v>
      </c>
      <c r="AU1447" s="13" t="s">
        <v>29</v>
      </c>
    </row>
    <row r="1448" spans="1:65" s="1" customFormat="1" ht="16.5" customHeight="1">
      <c r="A1448" s="96"/>
      <c r="B1448" s="100"/>
      <c r="C1448" s="173" t="s">
        <v>745</v>
      </c>
      <c r="D1448" s="173" t="s">
        <v>78</v>
      </c>
      <c r="E1448" s="174" t="s">
        <v>1962</v>
      </c>
      <c r="F1448" s="175" t="s">
        <v>1963</v>
      </c>
      <c r="G1448" s="176" t="s">
        <v>279</v>
      </c>
      <c r="H1448" s="177">
        <v>1</v>
      </c>
      <c r="I1448" s="52"/>
      <c r="J1448" s="178">
        <f>ROUND(I1448*H1448,2)</f>
        <v>0</v>
      </c>
      <c r="K1448" s="51" t="s">
        <v>82</v>
      </c>
      <c r="L1448" s="14"/>
      <c r="M1448" s="53" t="s">
        <v>0</v>
      </c>
      <c r="N1448" s="54" t="s">
        <v>15</v>
      </c>
      <c r="O1448" s="18"/>
      <c r="P1448" s="55">
        <f>O1448*H1448</f>
        <v>0</v>
      </c>
      <c r="Q1448" s="55">
        <v>0.43786</v>
      </c>
      <c r="R1448" s="55">
        <f>Q1448*H1448</f>
        <v>0.43786</v>
      </c>
      <c r="S1448" s="55">
        <v>0</v>
      </c>
      <c r="T1448" s="56">
        <f>S1448*H1448</f>
        <v>0</v>
      </c>
      <c r="AR1448" s="13" t="s">
        <v>83</v>
      </c>
      <c r="AT1448" s="13" t="s">
        <v>78</v>
      </c>
      <c r="AU1448" s="13" t="s">
        <v>29</v>
      </c>
      <c r="AY1448" s="13" t="s">
        <v>76</v>
      </c>
      <c r="BE1448" s="57">
        <f>IF(N1448="základní",J1448,0)</f>
        <v>0</v>
      </c>
      <c r="BF1448" s="57">
        <f>IF(N1448="snížená",J1448,0)</f>
        <v>0</v>
      </c>
      <c r="BG1448" s="57">
        <f>IF(N1448="zákl. přenesená",J1448,0)</f>
        <v>0</v>
      </c>
      <c r="BH1448" s="57">
        <f>IF(N1448="sníž. přenesená",J1448,0)</f>
        <v>0</v>
      </c>
      <c r="BI1448" s="57">
        <f>IF(N1448="nulová",J1448,0)</f>
        <v>0</v>
      </c>
      <c r="BJ1448" s="13" t="s">
        <v>28</v>
      </c>
      <c r="BK1448" s="57">
        <f>ROUND(I1448*H1448,2)</f>
        <v>0</v>
      </c>
      <c r="BL1448" s="13" t="s">
        <v>83</v>
      </c>
      <c r="BM1448" s="13" t="s">
        <v>1964</v>
      </c>
    </row>
    <row r="1449" spans="1:47" s="1" customFormat="1" ht="19.5">
      <c r="A1449" s="96"/>
      <c r="B1449" s="100"/>
      <c r="C1449" s="96"/>
      <c r="D1449" s="179" t="s">
        <v>85</v>
      </c>
      <c r="E1449" s="96"/>
      <c r="F1449" s="180" t="s">
        <v>1965</v>
      </c>
      <c r="G1449" s="96"/>
      <c r="H1449" s="96"/>
      <c r="I1449" s="26"/>
      <c r="J1449" s="96"/>
      <c r="L1449" s="14"/>
      <c r="M1449" s="58"/>
      <c r="N1449" s="18"/>
      <c r="O1449" s="18"/>
      <c r="P1449" s="18"/>
      <c r="Q1449" s="18"/>
      <c r="R1449" s="18"/>
      <c r="S1449" s="18"/>
      <c r="T1449" s="19"/>
      <c r="AT1449" s="13" t="s">
        <v>85</v>
      </c>
      <c r="AU1449" s="13" t="s">
        <v>29</v>
      </c>
    </row>
    <row r="1450" spans="1:65" s="1" customFormat="1" ht="16.5" customHeight="1">
      <c r="A1450" s="96"/>
      <c r="B1450" s="100"/>
      <c r="C1450" s="196" t="s">
        <v>749</v>
      </c>
      <c r="D1450" s="196" t="s">
        <v>305</v>
      </c>
      <c r="E1450" s="197" t="s">
        <v>1966</v>
      </c>
      <c r="F1450" s="198" t="s">
        <v>1967</v>
      </c>
      <c r="G1450" s="199" t="s">
        <v>279</v>
      </c>
      <c r="H1450" s="200">
        <v>1</v>
      </c>
      <c r="I1450" s="81"/>
      <c r="J1450" s="201">
        <f>ROUND(I1450*H1450,2)</f>
        <v>0</v>
      </c>
      <c r="K1450" s="80" t="s">
        <v>82</v>
      </c>
      <c r="L1450" s="82"/>
      <c r="M1450" s="83" t="s">
        <v>0</v>
      </c>
      <c r="N1450" s="84" t="s">
        <v>15</v>
      </c>
      <c r="O1450" s="18"/>
      <c r="P1450" s="55">
        <f>O1450*H1450</f>
        <v>0</v>
      </c>
      <c r="Q1450" s="55">
        <v>0.087</v>
      </c>
      <c r="R1450" s="55">
        <f>Q1450*H1450</f>
        <v>0.087</v>
      </c>
      <c r="S1450" s="55">
        <v>0</v>
      </c>
      <c r="T1450" s="56">
        <f>S1450*H1450</f>
        <v>0</v>
      </c>
      <c r="AR1450" s="13" t="s">
        <v>138</v>
      </c>
      <c r="AT1450" s="13" t="s">
        <v>305</v>
      </c>
      <c r="AU1450" s="13" t="s">
        <v>29</v>
      </c>
      <c r="AY1450" s="13" t="s">
        <v>76</v>
      </c>
      <c r="BE1450" s="57">
        <f>IF(N1450="základní",J1450,0)</f>
        <v>0</v>
      </c>
      <c r="BF1450" s="57">
        <f>IF(N1450="snížená",J1450,0)</f>
        <v>0</v>
      </c>
      <c r="BG1450" s="57">
        <f>IF(N1450="zákl. přenesená",J1450,0)</f>
        <v>0</v>
      </c>
      <c r="BH1450" s="57">
        <f>IF(N1450="sníž. přenesená",J1450,0)</f>
        <v>0</v>
      </c>
      <c r="BI1450" s="57">
        <f>IF(N1450="nulová",J1450,0)</f>
        <v>0</v>
      </c>
      <c r="BJ1450" s="13" t="s">
        <v>28</v>
      </c>
      <c r="BK1450" s="57">
        <f>ROUND(I1450*H1450,2)</f>
        <v>0</v>
      </c>
      <c r="BL1450" s="13" t="s">
        <v>83</v>
      </c>
      <c r="BM1450" s="13" t="s">
        <v>1968</v>
      </c>
    </row>
    <row r="1451" spans="1:47" s="1" customFormat="1" ht="12">
      <c r="A1451" s="96"/>
      <c r="B1451" s="100"/>
      <c r="C1451" s="96"/>
      <c r="D1451" s="179" t="s">
        <v>85</v>
      </c>
      <c r="E1451" s="96"/>
      <c r="F1451" s="180" t="s">
        <v>1969</v>
      </c>
      <c r="G1451" s="96"/>
      <c r="H1451" s="96"/>
      <c r="I1451" s="26"/>
      <c r="J1451" s="96"/>
      <c r="L1451" s="14"/>
      <c r="M1451" s="58"/>
      <c r="N1451" s="18"/>
      <c r="O1451" s="18"/>
      <c r="P1451" s="18"/>
      <c r="Q1451" s="18"/>
      <c r="R1451" s="18"/>
      <c r="S1451" s="18"/>
      <c r="T1451" s="19"/>
      <c r="AT1451" s="13" t="s">
        <v>85</v>
      </c>
      <c r="AU1451" s="13" t="s">
        <v>29</v>
      </c>
    </row>
    <row r="1452" spans="1:65" s="1" customFormat="1" ht="16.5" customHeight="1">
      <c r="A1452" s="96"/>
      <c r="B1452" s="100"/>
      <c r="C1452" s="173" t="s">
        <v>754</v>
      </c>
      <c r="D1452" s="173" t="s">
        <v>78</v>
      </c>
      <c r="E1452" s="174" t="s">
        <v>1970</v>
      </c>
      <c r="F1452" s="175" t="s">
        <v>1971</v>
      </c>
      <c r="G1452" s="176" t="s">
        <v>279</v>
      </c>
      <c r="H1452" s="177">
        <v>4</v>
      </c>
      <c r="I1452" s="52"/>
      <c r="J1452" s="178">
        <f>ROUND(I1452*H1452,2)</f>
        <v>0</v>
      </c>
      <c r="K1452" s="51" t="s">
        <v>82</v>
      </c>
      <c r="L1452" s="14"/>
      <c r="M1452" s="53" t="s">
        <v>0</v>
      </c>
      <c r="N1452" s="54" t="s">
        <v>15</v>
      </c>
      <c r="O1452" s="18"/>
      <c r="P1452" s="55">
        <f>O1452*H1452</f>
        <v>0</v>
      </c>
      <c r="Q1452" s="55">
        <v>0.1149966</v>
      </c>
      <c r="R1452" s="55">
        <f>Q1452*H1452</f>
        <v>0.4599864</v>
      </c>
      <c r="S1452" s="55">
        <v>0</v>
      </c>
      <c r="T1452" s="56">
        <f>S1452*H1452</f>
        <v>0</v>
      </c>
      <c r="AR1452" s="13" t="s">
        <v>83</v>
      </c>
      <c r="AT1452" s="13" t="s">
        <v>78</v>
      </c>
      <c r="AU1452" s="13" t="s">
        <v>29</v>
      </c>
      <c r="AY1452" s="13" t="s">
        <v>76</v>
      </c>
      <c r="BE1452" s="57">
        <f>IF(N1452="základní",J1452,0)</f>
        <v>0</v>
      </c>
      <c r="BF1452" s="57">
        <f>IF(N1452="snížená",J1452,0)</f>
        <v>0</v>
      </c>
      <c r="BG1452" s="57">
        <f>IF(N1452="zákl. přenesená",J1452,0)</f>
        <v>0</v>
      </c>
      <c r="BH1452" s="57">
        <f>IF(N1452="sníž. přenesená",J1452,0)</f>
        <v>0</v>
      </c>
      <c r="BI1452" s="57">
        <f>IF(N1452="nulová",J1452,0)</f>
        <v>0</v>
      </c>
      <c r="BJ1452" s="13" t="s">
        <v>28</v>
      </c>
      <c r="BK1452" s="57">
        <f>ROUND(I1452*H1452,2)</f>
        <v>0</v>
      </c>
      <c r="BL1452" s="13" t="s">
        <v>83</v>
      </c>
      <c r="BM1452" s="13" t="s">
        <v>1972</v>
      </c>
    </row>
    <row r="1453" spans="1:47" s="1" customFormat="1" ht="12">
      <c r="A1453" s="96"/>
      <c r="B1453" s="100"/>
      <c r="C1453" s="96"/>
      <c r="D1453" s="179" t="s">
        <v>85</v>
      </c>
      <c r="E1453" s="96"/>
      <c r="F1453" s="180" t="s">
        <v>1971</v>
      </c>
      <c r="G1453" s="96"/>
      <c r="H1453" s="96"/>
      <c r="I1453" s="26"/>
      <c r="J1453" s="96"/>
      <c r="L1453" s="14"/>
      <c r="M1453" s="58"/>
      <c r="N1453" s="18"/>
      <c r="O1453" s="18"/>
      <c r="P1453" s="18"/>
      <c r="Q1453" s="18"/>
      <c r="R1453" s="18"/>
      <c r="S1453" s="18"/>
      <c r="T1453" s="19"/>
      <c r="AT1453" s="13" t="s">
        <v>85</v>
      </c>
      <c r="AU1453" s="13" t="s">
        <v>29</v>
      </c>
    </row>
    <row r="1454" spans="1:51" s="10" customFormat="1" ht="12">
      <c r="A1454" s="181"/>
      <c r="B1454" s="182"/>
      <c r="C1454" s="181"/>
      <c r="D1454" s="179" t="s">
        <v>87</v>
      </c>
      <c r="E1454" s="183" t="s">
        <v>0</v>
      </c>
      <c r="F1454" s="184" t="s">
        <v>1973</v>
      </c>
      <c r="G1454" s="181"/>
      <c r="H1454" s="185">
        <v>1</v>
      </c>
      <c r="I1454" s="61"/>
      <c r="J1454" s="181"/>
      <c r="L1454" s="59"/>
      <c r="M1454" s="62"/>
      <c r="N1454" s="63"/>
      <c r="O1454" s="63"/>
      <c r="P1454" s="63"/>
      <c r="Q1454" s="63"/>
      <c r="R1454" s="63"/>
      <c r="S1454" s="63"/>
      <c r="T1454" s="64"/>
      <c r="AT1454" s="60" t="s">
        <v>87</v>
      </c>
      <c r="AU1454" s="60" t="s">
        <v>29</v>
      </c>
      <c r="AV1454" s="10" t="s">
        <v>29</v>
      </c>
      <c r="AW1454" s="10" t="s">
        <v>12</v>
      </c>
      <c r="AX1454" s="10" t="s">
        <v>24</v>
      </c>
      <c r="AY1454" s="60" t="s">
        <v>76</v>
      </c>
    </row>
    <row r="1455" spans="1:51" s="10" customFormat="1" ht="12">
      <c r="A1455" s="181"/>
      <c r="B1455" s="182"/>
      <c r="C1455" s="181"/>
      <c r="D1455" s="179" t="s">
        <v>87</v>
      </c>
      <c r="E1455" s="183" t="s">
        <v>0</v>
      </c>
      <c r="F1455" s="184" t="s">
        <v>1974</v>
      </c>
      <c r="G1455" s="181"/>
      <c r="H1455" s="185">
        <v>3</v>
      </c>
      <c r="I1455" s="61"/>
      <c r="J1455" s="181"/>
      <c r="L1455" s="59"/>
      <c r="M1455" s="62"/>
      <c r="N1455" s="63"/>
      <c r="O1455" s="63"/>
      <c r="P1455" s="63"/>
      <c r="Q1455" s="63"/>
      <c r="R1455" s="63"/>
      <c r="S1455" s="63"/>
      <c r="T1455" s="64"/>
      <c r="AT1455" s="60" t="s">
        <v>87</v>
      </c>
      <c r="AU1455" s="60" t="s">
        <v>29</v>
      </c>
      <c r="AV1455" s="10" t="s">
        <v>29</v>
      </c>
      <c r="AW1455" s="10" t="s">
        <v>12</v>
      </c>
      <c r="AX1455" s="10" t="s">
        <v>24</v>
      </c>
      <c r="AY1455" s="60" t="s">
        <v>76</v>
      </c>
    </row>
    <row r="1456" spans="1:51" s="11" customFormat="1" ht="12">
      <c r="A1456" s="186"/>
      <c r="B1456" s="187"/>
      <c r="C1456" s="186"/>
      <c r="D1456" s="179" t="s">
        <v>87</v>
      </c>
      <c r="E1456" s="188" t="s">
        <v>0</v>
      </c>
      <c r="F1456" s="189" t="s">
        <v>99</v>
      </c>
      <c r="G1456" s="186"/>
      <c r="H1456" s="190">
        <v>4</v>
      </c>
      <c r="I1456" s="67"/>
      <c r="J1456" s="186"/>
      <c r="L1456" s="65"/>
      <c r="M1456" s="68"/>
      <c r="N1456" s="69"/>
      <c r="O1456" s="69"/>
      <c r="P1456" s="69"/>
      <c r="Q1456" s="69"/>
      <c r="R1456" s="69"/>
      <c r="S1456" s="69"/>
      <c r="T1456" s="70"/>
      <c r="AT1456" s="66" t="s">
        <v>87</v>
      </c>
      <c r="AU1456" s="66" t="s">
        <v>29</v>
      </c>
      <c r="AV1456" s="11" t="s">
        <v>83</v>
      </c>
      <c r="AW1456" s="11" t="s">
        <v>12</v>
      </c>
      <c r="AX1456" s="11" t="s">
        <v>28</v>
      </c>
      <c r="AY1456" s="66" t="s">
        <v>76</v>
      </c>
    </row>
    <row r="1457" spans="1:65" s="1" customFormat="1" ht="16.5" customHeight="1">
      <c r="A1457" s="96"/>
      <c r="B1457" s="100"/>
      <c r="C1457" s="196" t="s">
        <v>759</v>
      </c>
      <c r="D1457" s="196" t="s">
        <v>305</v>
      </c>
      <c r="E1457" s="197" t="s">
        <v>1975</v>
      </c>
      <c r="F1457" s="198" t="s">
        <v>1976</v>
      </c>
      <c r="G1457" s="199" t="s">
        <v>1787</v>
      </c>
      <c r="H1457" s="200">
        <v>1</v>
      </c>
      <c r="I1457" s="81"/>
      <c r="J1457" s="201">
        <f>ROUND(I1457*H1457,2)</f>
        <v>0</v>
      </c>
      <c r="K1457" s="80" t="s">
        <v>82</v>
      </c>
      <c r="L1457" s="82"/>
      <c r="M1457" s="83" t="s">
        <v>0</v>
      </c>
      <c r="N1457" s="84" t="s">
        <v>15</v>
      </c>
      <c r="O1457" s="18"/>
      <c r="P1457" s="55">
        <f>O1457*H1457</f>
        <v>0</v>
      </c>
      <c r="Q1457" s="55">
        <v>0.007</v>
      </c>
      <c r="R1457" s="55">
        <f>Q1457*H1457</f>
        <v>0.007</v>
      </c>
      <c r="S1457" s="55">
        <v>0</v>
      </c>
      <c r="T1457" s="56">
        <f>S1457*H1457</f>
        <v>0</v>
      </c>
      <c r="AR1457" s="13" t="s">
        <v>138</v>
      </c>
      <c r="AT1457" s="13" t="s">
        <v>305</v>
      </c>
      <c r="AU1457" s="13" t="s">
        <v>29</v>
      </c>
      <c r="AY1457" s="13" t="s">
        <v>76</v>
      </c>
      <c r="BE1457" s="57">
        <f>IF(N1457="základní",J1457,0)</f>
        <v>0</v>
      </c>
      <c r="BF1457" s="57">
        <f>IF(N1457="snížená",J1457,0)</f>
        <v>0</v>
      </c>
      <c r="BG1457" s="57">
        <f>IF(N1457="zákl. přenesená",J1457,0)</f>
        <v>0</v>
      </c>
      <c r="BH1457" s="57">
        <f>IF(N1457="sníž. přenesená",J1457,0)</f>
        <v>0</v>
      </c>
      <c r="BI1457" s="57">
        <f>IF(N1457="nulová",J1457,0)</f>
        <v>0</v>
      </c>
      <c r="BJ1457" s="13" t="s">
        <v>28</v>
      </c>
      <c r="BK1457" s="57">
        <f>ROUND(I1457*H1457,2)</f>
        <v>0</v>
      </c>
      <c r="BL1457" s="13" t="s">
        <v>83</v>
      </c>
      <c r="BM1457" s="13" t="s">
        <v>1977</v>
      </c>
    </row>
    <row r="1458" spans="1:47" s="1" customFormat="1" ht="12">
      <c r="A1458" s="96"/>
      <c r="B1458" s="100"/>
      <c r="C1458" s="96"/>
      <c r="D1458" s="179" t="s">
        <v>85</v>
      </c>
      <c r="E1458" s="96"/>
      <c r="F1458" s="180" t="s">
        <v>1976</v>
      </c>
      <c r="G1458" s="96"/>
      <c r="H1458" s="96"/>
      <c r="I1458" s="26"/>
      <c r="J1458" s="96"/>
      <c r="L1458" s="14"/>
      <c r="M1458" s="58"/>
      <c r="N1458" s="18"/>
      <c r="O1458" s="18"/>
      <c r="P1458" s="18"/>
      <c r="Q1458" s="18"/>
      <c r="R1458" s="18"/>
      <c r="S1458" s="18"/>
      <c r="T1458" s="19"/>
      <c r="AT1458" s="13" t="s">
        <v>85</v>
      </c>
      <c r="AU1458" s="13" t="s">
        <v>29</v>
      </c>
    </row>
    <row r="1459" spans="1:65" s="1" customFormat="1" ht="16.5" customHeight="1">
      <c r="A1459" s="96"/>
      <c r="B1459" s="100"/>
      <c r="C1459" s="196" t="s">
        <v>769</v>
      </c>
      <c r="D1459" s="196" t="s">
        <v>305</v>
      </c>
      <c r="E1459" s="197" t="s">
        <v>1978</v>
      </c>
      <c r="F1459" s="198" t="s">
        <v>1979</v>
      </c>
      <c r="G1459" s="199" t="s">
        <v>279</v>
      </c>
      <c r="H1459" s="200">
        <v>3</v>
      </c>
      <c r="I1459" s="81"/>
      <c r="J1459" s="201">
        <f>ROUND(I1459*H1459,2)</f>
        <v>0</v>
      </c>
      <c r="K1459" s="80" t="s">
        <v>82</v>
      </c>
      <c r="L1459" s="82"/>
      <c r="M1459" s="83" t="s">
        <v>0</v>
      </c>
      <c r="N1459" s="84" t="s">
        <v>15</v>
      </c>
      <c r="O1459" s="18"/>
      <c r="P1459" s="55">
        <f>O1459*H1459</f>
        <v>0</v>
      </c>
      <c r="Q1459" s="55">
        <v>0.0043</v>
      </c>
      <c r="R1459" s="55">
        <f>Q1459*H1459</f>
        <v>0.0129</v>
      </c>
      <c r="S1459" s="55">
        <v>0</v>
      </c>
      <c r="T1459" s="56">
        <f>S1459*H1459</f>
        <v>0</v>
      </c>
      <c r="AR1459" s="13" t="s">
        <v>138</v>
      </c>
      <c r="AT1459" s="13" t="s">
        <v>305</v>
      </c>
      <c r="AU1459" s="13" t="s">
        <v>29</v>
      </c>
      <c r="AY1459" s="13" t="s">
        <v>76</v>
      </c>
      <c r="BE1459" s="57">
        <f>IF(N1459="základní",J1459,0)</f>
        <v>0</v>
      </c>
      <c r="BF1459" s="57">
        <f>IF(N1459="snížená",J1459,0)</f>
        <v>0</v>
      </c>
      <c r="BG1459" s="57">
        <f>IF(N1459="zákl. přenesená",J1459,0)</f>
        <v>0</v>
      </c>
      <c r="BH1459" s="57">
        <f>IF(N1459="sníž. přenesená",J1459,0)</f>
        <v>0</v>
      </c>
      <c r="BI1459" s="57">
        <f>IF(N1459="nulová",J1459,0)</f>
        <v>0</v>
      </c>
      <c r="BJ1459" s="13" t="s">
        <v>28</v>
      </c>
      <c r="BK1459" s="57">
        <f>ROUND(I1459*H1459,2)</f>
        <v>0</v>
      </c>
      <c r="BL1459" s="13" t="s">
        <v>83</v>
      </c>
      <c r="BM1459" s="13" t="s">
        <v>1980</v>
      </c>
    </row>
    <row r="1460" spans="1:47" s="1" customFormat="1" ht="12">
      <c r="A1460" s="96"/>
      <c r="B1460" s="100"/>
      <c r="C1460" s="96"/>
      <c r="D1460" s="179" t="s">
        <v>85</v>
      </c>
      <c r="E1460" s="96"/>
      <c r="F1460" s="180" t="s">
        <v>1979</v>
      </c>
      <c r="G1460" s="96"/>
      <c r="H1460" s="96"/>
      <c r="I1460" s="26"/>
      <c r="J1460" s="96"/>
      <c r="L1460" s="14"/>
      <c r="M1460" s="58"/>
      <c r="N1460" s="18"/>
      <c r="O1460" s="18"/>
      <c r="P1460" s="18"/>
      <c r="Q1460" s="18"/>
      <c r="R1460" s="18"/>
      <c r="S1460" s="18"/>
      <c r="T1460" s="19"/>
      <c r="AT1460" s="13" t="s">
        <v>85</v>
      </c>
      <c r="AU1460" s="13" t="s">
        <v>29</v>
      </c>
    </row>
    <row r="1461" spans="1:65" s="1" customFormat="1" ht="16.5" customHeight="1">
      <c r="A1461" s="96"/>
      <c r="B1461" s="100"/>
      <c r="C1461" s="173" t="s">
        <v>775</v>
      </c>
      <c r="D1461" s="173" t="s">
        <v>78</v>
      </c>
      <c r="E1461" s="174" t="s">
        <v>1981</v>
      </c>
      <c r="F1461" s="175" t="s">
        <v>1982</v>
      </c>
      <c r="G1461" s="176" t="s">
        <v>160</v>
      </c>
      <c r="H1461" s="177">
        <v>110.44</v>
      </c>
      <c r="I1461" s="52"/>
      <c r="J1461" s="178">
        <f>ROUND(I1461*H1461,2)</f>
        <v>0</v>
      </c>
      <c r="K1461" s="51" t="s">
        <v>82</v>
      </c>
      <c r="L1461" s="14"/>
      <c r="M1461" s="53" t="s">
        <v>0</v>
      </c>
      <c r="N1461" s="54" t="s">
        <v>15</v>
      </c>
      <c r="O1461" s="18"/>
      <c r="P1461" s="55">
        <f>O1461*H1461</f>
        <v>0</v>
      </c>
      <c r="Q1461" s="55">
        <v>0.00019</v>
      </c>
      <c r="R1461" s="55">
        <f>Q1461*H1461</f>
        <v>0.0209836</v>
      </c>
      <c r="S1461" s="55">
        <v>0</v>
      </c>
      <c r="T1461" s="56">
        <f>S1461*H1461</f>
        <v>0</v>
      </c>
      <c r="AR1461" s="13" t="s">
        <v>83</v>
      </c>
      <c r="AT1461" s="13" t="s">
        <v>78</v>
      </c>
      <c r="AU1461" s="13" t="s">
        <v>29</v>
      </c>
      <c r="AY1461" s="13" t="s">
        <v>76</v>
      </c>
      <c r="BE1461" s="57">
        <f>IF(N1461="základní",J1461,0)</f>
        <v>0</v>
      </c>
      <c r="BF1461" s="57">
        <f>IF(N1461="snížená",J1461,0)</f>
        <v>0</v>
      </c>
      <c r="BG1461" s="57">
        <f>IF(N1461="zákl. přenesená",J1461,0)</f>
        <v>0</v>
      </c>
      <c r="BH1461" s="57">
        <f>IF(N1461="sníž. přenesená",J1461,0)</f>
        <v>0</v>
      </c>
      <c r="BI1461" s="57">
        <f>IF(N1461="nulová",J1461,0)</f>
        <v>0</v>
      </c>
      <c r="BJ1461" s="13" t="s">
        <v>28</v>
      </c>
      <c r="BK1461" s="57">
        <f>ROUND(I1461*H1461,2)</f>
        <v>0</v>
      </c>
      <c r="BL1461" s="13" t="s">
        <v>83</v>
      </c>
      <c r="BM1461" s="13" t="s">
        <v>1983</v>
      </c>
    </row>
    <row r="1462" spans="1:47" s="1" customFormat="1" ht="12">
      <c r="A1462" s="96"/>
      <c r="B1462" s="100"/>
      <c r="C1462" s="96"/>
      <c r="D1462" s="179" t="s">
        <v>85</v>
      </c>
      <c r="E1462" s="96"/>
      <c r="F1462" s="180" t="s">
        <v>1984</v>
      </c>
      <c r="G1462" s="96"/>
      <c r="H1462" s="96"/>
      <c r="I1462" s="26"/>
      <c r="J1462" s="96"/>
      <c r="L1462" s="14"/>
      <c r="M1462" s="58"/>
      <c r="N1462" s="18"/>
      <c r="O1462" s="18"/>
      <c r="P1462" s="18"/>
      <c r="Q1462" s="18"/>
      <c r="R1462" s="18"/>
      <c r="S1462" s="18"/>
      <c r="T1462" s="19"/>
      <c r="AT1462" s="13" t="s">
        <v>85</v>
      </c>
      <c r="AU1462" s="13" t="s">
        <v>29</v>
      </c>
    </row>
    <row r="1463" spans="1:51" s="12" customFormat="1" ht="12">
      <c r="A1463" s="192"/>
      <c r="B1463" s="193"/>
      <c r="C1463" s="192"/>
      <c r="D1463" s="179" t="s">
        <v>87</v>
      </c>
      <c r="E1463" s="194" t="s">
        <v>0</v>
      </c>
      <c r="F1463" s="195" t="s">
        <v>1985</v>
      </c>
      <c r="G1463" s="192"/>
      <c r="H1463" s="194" t="s">
        <v>0</v>
      </c>
      <c r="I1463" s="76"/>
      <c r="J1463" s="192"/>
      <c r="L1463" s="74"/>
      <c r="M1463" s="77"/>
      <c r="N1463" s="78"/>
      <c r="O1463" s="78"/>
      <c r="P1463" s="78"/>
      <c r="Q1463" s="78"/>
      <c r="R1463" s="78"/>
      <c r="S1463" s="78"/>
      <c r="T1463" s="79"/>
      <c r="AT1463" s="75" t="s">
        <v>87</v>
      </c>
      <c r="AU1463" s="75" t="s">
        <v>29</v>
      </c>
      <c r="AV1463" s="12" t="s">
        <v>28</v>
      </c>
      <c r="AW1463" s="12" t="s">
        <v>12</v>
      </c>
      <c r="AX1463" s="12" t="s">
        <v>24</v>
      </c>
      <c r="AY1463" s="75" t="s">
        <v>76</v>
      </c>
    </row>
    <row r="1464" spans="1:51" s="10" customFormat="1" ht="12">
      <c r="A1464" s="181"/>
      <c r="B1464" s="182"/>
      <c r="C1464" s="181"/>
      <c r="D1464" s="179" t="s">
        <v>87</v>
      </c>
      <c r="E1464" s="183" t="s">
        <v>0</v>
      </c>
      <c r="F1464" s="184" t="s">
        <v>1986</v>
      </c>
      <c r="G1464" s="181"/>
      <c r="H1464" s="185">
        <v>40.64</v>
      </c>
      <c r="I1464" s="61"/>
      <c r="J1464" s="181"/>
      <c r="L1464" s="59"/>
      <c r="M1464" s="62"/>
      <c r="N1464" s="63"/>
      <c r="O1464" s="63"/>
      <c r="P1464" s="63"/>
      <c r="Q1464" s="63"/>
      <c r="R1464" s="63"/>
      <c r="S1464" s="63"/>
      <c r="T1464" s="64"/>
      <c r="AT1464" s="60" t="s">
        <v>87</v>
      </c>
      <c r="AU1464" s="60" t="s">
        <v>29</v>
      </c>
      <c r="AV1464" s="10" t="s">
        <v>29</v>
      </c>
      <c r="AW1464" s="10" t="s">
        <v>12</v>
      </c>
      <c r="AX1464" s="10" t="s">
        <v>24</v>
      </c>
      <c r="AY1464" s="60" t="s">
        <v>76</v>
      </c>
    </row>
    <row r="1465" spans="1:51" s="10" customFormat="1" ht="12">
      <c r="A1465" s="181"/>
      <c r="B1465" s="182"/>
      <c r="C1465" s="181"/>
      <c r="D1465" s="179" t="s">
        <v>87</v>
      </c>
      <c r="E1465" s="183" t="s">
        <v>0</v>
      </c>
      <c r="F1465" s="184" t="s">
        <v>1987</v>
      </c>
      <c r="G1465" s="181"/>
      <c r="H1465" s="185">
        <v>49.8</v>
      </c>
      <c r="I1465" s="61"/>
      <c r="J1465" s="181"/>
      <c r="L1465" s="59"/>
      <c r="M1465" s="62"/>
      <c r="N1465" s="63"/>
      <c r="O1465" s="63"/>
      <c r="P1465" s="63"/>
      <c r="Q1465" s="63"/>
      <c r="R1465" s="63"/>
      <c r="S1465" s="63"/>
      <c r="T1465" s="64"/>
      <c r="AT1465" s="60" t="s">
        <v>87</v>
      </c>
      <c r="AU1465" s="60" t="s">
        <v>29</v>
      </c>
      <c r="AV1465" s="10" t="s">
        <v>29</v>
      </c>
      <c r="AW1465" s="10" t="s">
        <v>12</v>
      </c>
      <c r="AX1465" s="10" t="s">
        <v>24</v>
      </c>
      <c r="AY1465" s="60" t="s">
        <v>76</v>
      </c>
    </row>
    <row r="1466" spans="1:51" s="10" customFormat="1" ht="12">
      <c r="A1466" s="181"/>
      <c r="B1466" s="182"/>
      <c r="C1466" s="181"/>
      <c r="D1466" s="179" t="s">
        <v>87</v>
      </c>
      <c r="E1466" s="183" t="s">
        <v>0</v>
      </c>
      <c r="F1466" s="184" t="s">
        <v>1988</v>
      </c>
      <c r="G1466" s="181"/>
      <c r="H1466" s="185">
        <v>20</v>
      </c>
      <c r="I1466" s="61"/>
      <c r="J1466" s="181"/>
      <c r="L1466" s="59"/>
      <c r="M1466" s="62"/>
      <c r="N1466" s="63"/>
      <c r="O1466" s="63"/>
      <c r="P1466" s="63"/>
      <c r="Q1466" s="63"/>
      <c r="R1466" s="63"/>
      <c r="S1466" s="63"/>
      <c r="T1466" s="64"/>
      <c r="AT1466" s="60" t="s">
        <v>87</v>
      </c>
      <c r="AU1466" s="60" t="s">
        <v>29</v>
      </c>
      <c r="AV1466" s="10" t="s">
        <v>29</v>
      </c>
      <c r="AW1466" s="10" t="s">
        <v>12</v>
      </c>
      <c r="AX1466" s="10" t="s">
        <v>24</v>
      </c>
      <c r="AY1466" s="60" t="s">
        <v>76</v>
      </c>
    </row>
    <row r="1467" spans="1:51" s="11" customFormat="1" ht="12">
      <c r="A1467" s="186"/>
      <c r="B1467" s="187"/>
      <c r="C1467" s="186"/>
      <c r="D1467" s="179" t="s">
        <v>87</v>
      </c>
      <c r="E1467" s="188" t="s">
        <v>0</v>
      </c>
      <c r="F1467" s="189" t="s">
        <v>99</v>
      </c>
      <c r="G1467" s="186"/>
      <c r="H1467" s="190">
        <v>110.44</v>
      </c>
      <c r="I1467" s="67"/>
      <c r="J1467" s="186"/>
      <c r="L1467" s="65"/>
      <c r="M1467" s="68"/>
      <c r="N1467" s="69"/>
      <c r="O1467" s="69"/>
      <c r="P1467" s="69"/>
      <c r="Q1467" s="69"/>
      <c r="R1467" s="69"/>
      <c r="S1467" s="69"/>
      <c r="T1467" s="70"/>
      <c r="AT1467" s="66" t="s">
        <v>87</v>
      </c>
      <c r="AU1467" s="66" t="s">
        <v>29</v>
      </c>
      <c r="AV1467" s="11" t="s">
        <v>83</v>
      </c>
      <c r="AW1467" s="11" t="s">
        <v>12</v>
      </c>
      <c r="AX1467" s="11" t="s">
        <v>28</v>
      </c>
      <c r="AY1467" s="66" t="s">
        <v>76</v>
      </c>
    </row>
    <row r="1468" spans="1:65" s="1" customFormat="1" ht="16.5" customHeight="1">
      <c r="A1468" s="96"/>
      <c r="B1468" s="100"/>
      <c r="C1468" s="173" t="s">
        <v>781</v>
      </c>
      <c r="D1468" s="173" t="s">
        <v>78</v>
      </c>
      <c r="E1468" s="174" t="s">
        <v>1989</v>
      </c>
      <c r="F1468" s="175" t="s">
        <v>1990</v>
      </c>
      <c r="G1468" s="176" t="s">
        <v>160</v>
      </c>
      <c r="H1468" s="177">
        <v>104.44</v>
      </c>
      <c r="I1468" s="52"/>
      <c r="J1468" s="178">
        <f>ROUND(I1468*H1468,2)</f>
        <v>0</v>
      </c>
      <c r="K1468" s="51" t="s">
        <v>82</v>
      </c>
      <c r="L1468" s="14"/>
      <c r="M1468" s="53" t="s">
        <v>0</v>
      </c>
      <c r="N1468" s="54" t="s">
        <v>15</v>
      </c>
      <c r="O1468" s="18"/>
      <c r="P1468" s="55">
        <f>O1468*H1468</f>
        <v>0</v>
      </c>
      <c r="Q1468" s="55">
        <v>7E-05</v>
      </c>
      <c r="R1468" s="55">
        <f>Q1468*H1468</f>
        <v>0.007310799999999999</v>
      </c>
      <c r="S1468" s="55">
        <v>0</v>
      </c>
      <c r="T1468" s="56">
        <f>S1468*H1468</f>
        <v>0</v>
      </c>
      <c r="AR1468" s="13" t="s">
        <v>83</v>
      </c>
      <c r="AT1468" s="13" t="s">
        <v>78</v>
      </c>
      <c r="AU1468" s="13" t="s">
        <v>29</v>
      </c>
      <c r="AY1468" s="13" t="s">
        <v>76</v>
      </c>
      <c r="BE1468" s="57">
        <f>IF(N1468="základní",J1468,0)</f>
        <v>0</v>
      </c>
      <c r="BF1468" s="57">
        <f>IF(N1468="snížená",J1468,0)</f>
        <v>0</v>
      </c>
      <c r="BG1468" s="57">
        <f>IF(N1468="zákl. přenesená",J1468,0)</f>
        <v>0</v>
      </c>
      <c r="BH1468" s="57">
        <f>IF(N1468="sníž. přenesená",J1468,0)</f>
        <v>0</v>
      </c>
      <c r="BI1468" s="57">
        <f>IF(N1468="nulová",J1468,0)</f>
        <v>0</v>
      </c>
      <c r="BJ1468" s="13" t="s">
        <v>28</v>
      </c>
      <c r="BK1468" s="57">
        <f>ROUND(I1468*H1468,2)</f>
        <v>0</v>
      </c>
      <c r="BL1468" s="13" t="s">
        <v>83</v>
      </c>
      <c r="BM1468" s="13" t="s">
        <v>1991</v>
      </c>
    </row>
    <row r="1469" spans="1:47" s="1" customFormat="1" ht="12">
      <c r="A1469" s="96"/>
      <c r="B1469" s="100"/>
      <c r="C1469" s="96"/>
      <c r="D1469" s="179" t="s">
        <v>85</v>
      </c>
      <c r="E1469" s="96"/>
      <c r="F1469" s="180" t="s">
        <v>1992</v>
      </c>
      <c r="G1469" s="96"/>
      <c r="H1469" s="96"/>
      <c r="I1469" s="26"/>
      <c r="J1469" s="96"/>
      <c r="L1469" s="14"/>
      <c r="M1469" s="58"/>
      <c r="N1469" s="18"/>
      <c r="O1469" s="18"/>
      <c r="P1469" s="18"/>
      <c r="Q1469" s="18"/>
      <c r="R1469" s="18"/>
      <c r="S1469" s="18"/>
      <c r="T1469" s="19"/>
      <c r="AT1469" s="13" t="s">
        <v>85</v>
      </c>
      <c r="AU1469" s="13" t="s">
        <v>29</v>
      </c>
    </row>
    <row r="1470" spans="1:51" s="12" customFormat="1" ht="12">
      <c r="A1470" s="192"/>
      <c r="B1470" s="193"/>
      <c r="C1470" s="192"/>
      <c r="D1470" s="179" t="s">
        <v>87</v>
      </c>
      <c r="E1470" s="194" t="s">
        <v>0</v>
      </c>
      <c r="F1470" s="195" t="s">
        <v>1993</v>
      </c>
      <c r="G1470" s="192"/>
      <c r="H1470" s="194" t="s">
        <v>0</v>
      </c>
      <c r="I1470" s="76"/>
      <c r="J1470" s="192"/>
      <c r="L1470" s="74"/>
      <c r="M1470" s="77"/>
      <c r="N1470" s="78"/>
      <c r="O1470" s="78"/>
      <c r="P1470" s="78"/>
      <c r="Q1470" s="78"/>
      <c r="R1470" s="78"/>
      <c r="S1470" s="78"/>
      <c r="T1470" s="79"/>
      <c r="AT1470" s="75" t="s">
        <v>87</v>
      </c>
      <c r="AU1470" s="75" t="s">
        <v>29</v>
      </c>
      <c r="AV1470" s="12" t="s">
        <v>28</v>
      </c>
      <c r="AW1470" s="12" t="s">
        <v>12</v>
      </c>
      <c r="AX1470" s="12" t="s">
        <v>24</v>
      </c>
      <c r="AY1470" s="75" t="s">
        <v>76</v>
      </c>
    </row>
    <row r="1471" spans="1:51" s="10" customFormat="1" ht="12">
      <c r="A1471" s="181"/>
      <c r="B1471" s="182"/>
      <c r="C1471" s="181"/>
      <c r="D1471" s="179" t="s">
        <v>87</v>
      </c>
      <c r="E1471" s="183" t="s">
        <v>0</v>
      </c>
      <c r="F1471" s="184" t="s">
        <v>1650</v>
      </c>
      <c r="G1471" s="181"/>
      <c r="H1471" s="185">
        <v>38.64</v>
      </c>
      <c r="I1471" s="61"/>
      <c r="J1471" s="181"/>
      <c r="L1471" s="59"/>
      <c r="M1471" s="62"/>
      <c r="N1471" s="63"/>
      <c r="O1471" s="63"/>
      <c r="P1471" s="63"/>
      <c r="Q1471" s="63"/>
      <c r="R1471" s="63"/>
      <c r="S1471" s="63"/>
      <c r="T1471" s="64"/>
      <c r="AT1471" s="60" t="s">
        <v>87</v>
      </c>
      <c r="AU1471" s="60" t="s">
        <v>29</v>
      </c>
      <c r="AV1471" s="10" t="s">
        <v>29</v>
      </c>
      <c r="AW1471" s="10" t="s">
        <v>12</v>
      </c>
      <c r="AX1471" s="10" t="s">
        <v>24</v>
      </c>
      <c r="AY1471" s="60" t="s">
        <v>76</v>
      </c>
    </row>
    <row r="1472" spans="1:51" s="10" customFormat="1" ht="12">
      <c r="A1472" s="181"/>
      <c r="B1472" s="182"/>
      <c r="C1472" s="181"/>
      <c r="D1472" s="179" t="s">
        <v>87</v>
      </c>
      <c r="E1472" s="183" t="s">
        <v>0</v>
      </c>
      <c r="F1472" s="184" t="s">
        <v>1651</v>
      </c>
      <c r="G1472" s="181"/>
      <c r="H1472" s="185">
        <v>47.8</v>
      </c>
      <c r="I1472" s="61"/>
      <c r="J1472" s="181"/>
      <c r="L1472" s="59"/>
      <c r="M1472" s="62"/>
      <c r="N1472" s="63"/>
      <c r="O1472" s="63"/>
      <c r="P1472" s="63"/>
      <c r="Q1472" s="63"/>
      <c r="R1472" s="63"/>
      <c r="S1472" s="63"/>
      <c r="T1472" s="64"/>
      <c r="AT1472" s="60" t="s">
        <v>87</v>
      </c>
      <c r="AU1472" s="60" t="s">
        <v>29</v>
      </c>
      <c r="AV1472" s="10" t="s">
        <v>29</v>
      </c>
      <c r="AW1472" s="10" t="s">
        <v>12</v>
      </c>
      <c r="AX1472" s="10" t="s">
        <v>24</v>
      </c>
      <c r="AY1472" s="60" t="s">
        <v>76</v>
      </c>
    </row>
    <row r="1473" spans="1:51" s="10" customFormat="1" ht="12">
      <c r="A1473" s="181"/>
      <c r="B1473" s="182"/>
      <c r="C1473" s="181"/>
      <c r="D1473" s="179" t="s">
        <v>87</v>
      </c>
      <c r="E1473" s="183" t="s">
        <v>0</v>
      </c>
      <c r="F1473" s="184" t="s">
        <v>1654</v>
      </c>
      <c r="G1473" s="181"/>
      <c r="H1473" s="185">
        <v>18</v>
      </c>
      <c r="I1473" s="61"/>
      <c r="J1473" s="181"/>
      <c r="L1473" s="59"/>
      <c r="M1473" s="62"/>
      <c r="N1473" s="63"/>
      <c r="O1473" s="63"/>
      <c r="P1473" s="63"/>
      <c r="Q1473" s="63"/>
      <c r="R1473" s="63"/>
      <c r="S1473" s="63"/>
      <c r="T1473" s="64"/>
      <c r="AT1473" s="60" t="s">
        <v>87</v>
      </c>
      <c r="AU1473" s="60" t="s">
        <v>29</v>
      </c>
      <c r="AV1473" s="10" t="s">
        <v>29</v>
      </c>
      <c r="AW1473" s="10" t="s">
        <v>12</v>
      </c>
      <c r="AX1473" s="10" t="s">
        <v>24</v>
      </c>
      <c r="AY1473" s="60" t="s">
        <v>76</v>
      </c>
    </row>
    <row r="1474" spans="1:51" s="11" customFormat="1" ht="12">
      <c r="A1474" s="186"/>
      <c r="B1474" s="187"/>
      <c r="C1474" s="186"/>
      <c r="D1474" s="179" t="s">
        <v>87</v>
      </c>
      <c r="E1474" s="188" t="s">
        <v>0</v>
      </c>
      <c r="F1474" s="189" t="s">
        <v>99</v>
      </c>
      <c r="G1474" s="186"/>
      <c r="H1474" s="190">
        <v>104.44</v>
      </c>
      <c r="I1474" s="67"/>
      <c r="J1474" s="186"/>
      <c r="L1474" s="65"/>
      <c r="M1474" s="68"/>
      <c r="N1474" s="69"/>
      <c r="O1474" s="69"/>
      <c r="P1474" s="69"/>
      <c r="Q1474" s="69"/>
      <c r="R1474" s="69"/>
      <c r="S1474" s="69"/>
      <c r="T1474" s="70"/>
      <c r="AT1474" s="66" t="s">
        <v>87</v>
      </c>
      <c r="AU1474" s="66" t="s">
        <v>29</v>
      </c>
      <c r="AV1474" s="11" t="s">
        <v>83</v>
      </c>
      <c r="AW1474" s="11" t="s">
        <v>12</v>
      </c>
      <c r="AX1474" s="11" t="s">
        <v>28</v>
      </c>
      <c r="AY1474" s="66" t="s">
        <v>76</v>
      </c>
    </row>
    <row r="1475" spans="1:63" s="9" customFormat="1" ht="22.9" customHeight="1">
      <c r="A1475" s="166"/>
      <c r="B1475" s="167"/>
      <c r="C1475" s="166"/>
      <c r="D1475" s="168" t="s">
        <v>23</v>
      </c>
      <c r="E1475" s="171" t="s">
        <v>747</v>
      </c>
      <c r="F1475" s="171" t="s">
        <v>748</v>
      </c>
      <c r="G1475" s="166"/>
      <c r="H1475" s="166"/>
      <c r="I1475" s="44"/>
      <c r="J1475" s="172">
        <f>BK1475</f>
        <v>0</v>
      </c>
      <c r="L1475" s="42"/>
      <c r="M1475" s="45"/>
      <c r="N1475" s="46"/>
      <c r="O1475" s="46"/>
      <c r="P1475" s="47">
        <f>SUM(P1476:P1477)</f>
        <v>0</v>
      </c>
      <c r="Q1475" s="46"/>
      <c r="R1475" s="47">
        <f>SUM(R1476:R1477)</f>
        <v>0</v>
      </c>
      <c r="S1475" s="46"/>
      <c r="T1475" s="48">
        <f>SUM(T1476:T1477)</f>
        <v>0</v>
      </c>
      <c r="AR1475" s="43" t="s">
        <v>28</v>
      </c>
      <c r="AT1475" s="49" t="s">
        <v>23</v>
      </c>
      <c r="AU1475" s="49" t="s">
        <v>28</v>
      </c>
      <c r="AY1475" s="43" t="s">
        <v>76</v>
      </c>
      <c r="BK1475" s="50">
        <f>SUM(BK1476:BK1477)</f>
        <v>0</v>
      </c>
    </row>
    <row r="1476" spans="1:65" s="1" customFormat="1" ht="16.5" customHeight="1">
      <c r="A1476" s="96"/>
      <c r="B1476" s="100"/>
      <c r="C1476" s="173" t="s">
        <v>790</v>
      </c>
      <c r="D1476" s="173" t="s">
        <v>78</v>
      </c>
      <c r="E1476" s="174" t="s">
        <v>1994</v>
      </c>
      <c r="F1476" s="175" t="s">
        <v>1995</v>
      </c>
      <c r="G1476" s="176" t="s">
        <v>199</v>
      </c>
      <c r="H1476" s="177">
        <v>76.373</v>
      </c>
      <c r="I1476" s="52"/>
      <c r="J1476" s="178">
        <f>ROUND(I1476*H1476,2)</f>
        <v>0</v>
      </c>
      <c r="K1476" s="51" t="s">
        <v>82</v>
      </c>
      <c r="L1476" s="14"/>
      <c r="M1476" s="53" t="s">
        <v>0</v>
      </c>
      <c r="N1476" s="54" t="s">
        <v>15</v>
      </c>
      <c r="O1476" s="18"/>
      <c r="P1476" s="55">
        <f>O1476*H1476</f>
        <v>0</v>
      </c>
      <c r="Q1476" s="55">
        <v>0</v>
      </c>
      <c r="R1476" s="55">
        <f>Q1476*H1476</f>
        <v>0</v>
      </c>
      <c r="S1476" s="55">
        <v>0</v>
      </c>
      <c r="T1476" s="56">
        <f>S1476*H1476</f>
        <v>0</v>
      </c>
      <c r="AR1476" s="13" t="s">
        <v>83</v>
      </c>
      <c r="AT1476" s="13" t="s">
        <v>78</v>
      </c>
      <c r="AU1476" s="13" t="s">
        <v>29</v>
      </c>
      <c r="AY1476" s="13" t="s">
        <v>76</v>
      </c>
      <c r="BE1476" s="57">
        <f>IF(N1476="základní",J1476,0)</f>
        <v>0</v>
      </c>
      <c r="BF1476" s="57">
        <f>IF(N1476="snížená",J1476,0)</f>
        <v>0</v>
      </c>
      <c r="BG1476" s="57">
        <f>IF(N1476="zákl. přenesená",J1476,0)</f>
        <v>0</v>
      </c>
      <c r="BH1476" s="57">
        <f>IF(N1476="sníž. přenesená",J1476,0)</f>
        <v>0</v>
      </c>
      <c r="BI1476" s="57">
        <f>IF(N1476="nulová",J1476,0)</f>
        <v>0</v>
      </c>
      <c r="BJ1476" s="13" t="s">
        <v>28</v>
      </c>
      <c r="BK1476" s="57">
        <f>ROUND(I1476*H1476,2)</f>
        <v>0</v>
      </c>
      <c r="BL1476" s="13" t="s">
        <v>83</v>
      </c>
      <c r="BM1476" s="13" t="s">
        <v>1996</v>
      </c>
    </row>
    <row r="1477" spans="1:47" s="1" customFormat="1" ht="19.5">
      <c r="A1477" s="96"/>
      <c r="B1477" s="100"/>
      <c r="C1477" s="96"/>
      <c r="D1477" s="179" t="s">
        <v>85</v>
      </c>
      <c r="E1477" s="96"/>
      <c r="F1477" s="180" t="s">
        <v>1997</v>
      </c>
      <c r="G1477" s="96"/>
      <c r="H1477" s="96"/>
      <c r="I1477" s="26"/>
      <c r="J1477" s="96"/>
      <c r="L1477" s="14"/>
      <c r="M1477" s="58"/>
      <c r="N1477" s="18"/>
      <c r="O1477" s="18"/>
      <c r="P1477" s="18"/>
      <c r="Q1477" s="18"/>
      <c r="R1477" s="18"/>
      <c r="S1477" s="18"/>
      <c r="T1477" s="19"/>
      <c r="AT1477" s="13" t="s">
        <v>85</v>
      </c>
      <c r="AU1477" s="13" t="s">
        <v>29</v>
      </c>
    </row>
    <row r="1478" spans="1:63" s="9" customFormat="1" ht="25.9" customHeight="1">
      <c r="A1478" s="166"/>
      <c r="B1478" s="167"/>
      <c r="C1478" s="166"/>
      <c r="D1478" s="168" t="s">
        <v>23</v>
      </c>
      <c r="E1478" s="169" t="s">
        <v>305</v>
      </c>
      <c r="F1478" s="169" t="s">
        <v>306</v>
      </c>
      <c r="G1478" s="166"/>
      <c r="H1478" s="166"/>
      <c r="I1478" s="44"/>
      <c r="J1478" s="170">
        <f>BK1478</f>
        <v>0</v>
      </c>
      <c r="L1478" s="42"/>
      <c r="M1478" s="45"/>
      <c r="N1478" s="46"/>
      <c r="O1478" s="46"/>
      <c r="P1478" s="47">
        <f>P1479</f>
        <v>0</v>
      </c>
      <c r="Q1478" s="46"/>
      <c r="R1478" s="47">
        <f>R1479</f>
        <v>0.01431</v>
      </c>
      <c r="S1478" s="46"/>
      <c r="T1478" s="48">
        <f>T1479</f>
        <v>0</v>
      </c>
      <c r="AR1478" s="43" t="s">
        <v>100</v>
      </c>
      <c r="AT1478" s="49" t="s">
        <v>23</v>
      </c>
      <c r="AU1478" s="49" t="s">
        <v>24</v>
      </c>
      <c r="AY1478" s="43" t="s">
        <v>76</v>
      </c>
      <c r="BK1478" s="50">
        <f>BK1479</f>
        <v>0</v>
      </c>
    </row>
    <row r="1479" spans="1:63" s="9" customFormat="1" ht="22.9" customHeight="1">
      <c r="A1479" s="166"/>
      <c r="B1479" s="167"/>
      <c r="C1479" s="166"/>
      <c r="D1479" s="168" t="s">
        <v>23</v>
      </c>
      <c r="E1479" s="171" t="s">
        <v>307</v>
      </c>
      <c r="F1479" s="171" t="s">
        <v>308</v>
      </c>
      <c r="G1479" s="166"/>
      <c r="H1479" s="166"/>
      <c r="I1479" s="44"/>
      <c r="J1479" s="172">
        <f>BK1479</f>
        <v>0</v>
      </c>
      <c r="L1479" s="42"/>
      <c r="M1479" s="45"/>
      <c r="N1479" s="46"/>
      <c r="O1479" s="46"/>
      <c r="P1479" s="47">
        <f>SUM(P1480:P1484)</f>
        <v>0</v>
      </c>
      <c r="Q1479" s="46"/>
      <c r="R1479" s="47">
        <f>SUM(R1480:R1484)</f>
        <v>0.01431</v>
      </c>
      <c r="S1479" s="46"/>
      <c r="T1479" s="48">
        <f>SUM(T1480:T1484)</f>
        <v>0</v>
      </c>
      <c r="AR1479" s="43" t="s">
        <v>100</v>
      </c>
      <c r="AT1479" s="49" t="s">
        <v>23</v>
      </c>
      <c r="AU1479" s="49" t="s">
        <v>28</v>
      </c>
      <c r="AY1479" s="43" t="s">
        <v>76</v>
      </c>
      <c r="BK1479" s="50">
        <f>SUM(BK1480:BK1484)</f>
        <v>0</v>
      </c>
    </row>
    <row r="1480" spans="1:65" s="1" customFormat="1" ht="16.5" customHeight="1">
      <c r="A1480" s="96"/>
      <c r="B1480" s="100"/>
      <c r="C1480" s="173" t="s">
        <v>795</v>
      </c>
      <c r="D1480" s="173" t="s">
        <v>78</v>
      </c>
      <c r="E1480" s="174" t="s">
        <v>1998</v>
      </c>
      <c r="F1480" s="175" t="s">
        <v>1999</v>
      </c>
      <c r="G1480" s="176" t="s">
        <v>160</v>
      </c>
      <c r="H1480" s="177">
        <v>4.5</v>
      </c>
      <c r="I1480" s="52"/>
      <c r="J1480" s="178">
        <f>ROUND(I1480*H1480,2)</f>
        <v>0</v>
      </c>
      <c r="K1480" s="51" t="s">
        <v>82</v>
      </c>
      <c r="L1480" s="14"/>
      <c r="M1480" s="53" t="s">
        <v>0</v>
      </c>
      <c r="N1480" s="54" t="s">
        <v>15</v>
      </c>
      <c r="O1480" s="18"/>
      <c r="P1480" s="55">
        <f>O1480*H1480</f>
        <v>0</v>
      </c>
      <c r="Q1480" s="55">
        <v>0</v>
      </c>
      <c r="R1480" s="55">
        <f>Q1480*H1480</f>
        <v>0</v>
      </c>
      <c r="S1480" s="55">
        <v>0</v>
      </c>
      <c r="T1480" s="56">
        <f>S1480*H1480</f>
        <v>0</v>
      </c>
      <c r="AR1480" s="13" t="s">
        <v>312</v>
      </c>
      <c r="AT1480" s="13" t="s">
        <v>78</v>
      </c>
      <c r="AU1480" s="13" t="s">
        <v>29</v>
      </c>
      <c r="AY1480" s="13" t="s">
        <v>76</v>
      </c>
      <c r="BE1480" s="57">
        <f>IF(N1480="základní",J1480,0)</f>
        <v>0</v>
      </c>
      <c r="BF1480" s="57">
        <f>IF(N1480="snížená",J1480,0)</f>
        <v>0</v>
      </c>
      <c r="BG1480" s="57">
        <f>IF(N1480="zákl. přenesená",J1480,0)</f>
        <v>0</v>
      </c>
      <c r="BH1480" s="57">
        <f>IF(N1480="sníž. přenesená",J1480,0)</f>
        <v>0</v>
      </c>
      <c r="BI1480" s="57">
        <f>IF(N1480="nulová",J1480,0)</f>
        <v>0</v>
      </c>
      <c r="BJ1480" s="13" t="s">
        <v>28</v>
      </c>
      <c r="BK1480" s="57">
        <f>ROUND(I1480*H1480,2)</f>
        <v>0</v>
      </c>
      <c r="BL1480" s="13" t="s">
        <v>312</v>
      </c>
      <c r="BM1480" s="13" t="s">
        <v>2000</v>
      </c>
    </row>
    <row r="1481" spans="1:47" s="1" customFormat="1" ht="12">
      <c r="A1481" s="96"/>
      <c r="B1481" s="100"/>
      <c r="C1481" s="96"/>
      <c r="D1481" s="179" t="s">
        <v>85</v>
      </c>
      <c r="E1481" s="96"/>
      <c r="F1481" s="180" t="s">
        <v>2001</v>
      </c>
      <c r="G1481" s="96"/>
      <c r="H1481" s="96"/>
      <c r="I1481" s="26"/>
      <c r="J1481" s="96"/>
      <c r="L1481" s="14"/>
      <c r="M1481" s="58"/>
      <c r="N1481" s="18"/>
      <c r="O1481" s="18"/>
      <c r="P1481" s="18"/>
      <c r="Q1481" s="18"/>
      <c r="R1481" s="18"/>
      <c r="S1481" s="18"/>
      <c r="T1481" s="19"/>
      <c r="AT1481" s="13" t="s">
        <v>85</v>
      </c>
      <c r="AU1481" s="13" t="s">
        <v>29</v>
      </c>
    </row>
    <row r="1482" spans="1:51" s="10" customFormat="1" ht="12">
      <c r="A1482" s="181"/>
      <c r="B1482" s="182"/>
      <c r="C1482" s="181"/>
      <c r="D1482" s="179" t="s">
        <v>87</v>
      </c>
      <c r="E1482" s="183" t="s">
        <v>0</v>
      </c>
      <c r="F1482" s="184" t="s">
        <v>2002</v>
      </c>
      <c r="G1482" s="181"/>
      <c r="H1482" s="185">
        <v>4.5</v>
      </c>
      <c r="I1482" s="61"/>
      <c r="J1482" s="181"/>
      <c r="L1482" s="59"/>
      <c r="M1482" s="62"/>
      <c r="N1482" s="63"/>
      <c r="O1482" s="63"/>
      <c r="P1482" s="63"/>
      <c r="Q1482" s="63"/>
      <c r="R1482" s="63"/>
      <c r="S1482" s="63"/>
      <c r="T1482" s="64"/>
      <c r="AT1482" s="60" t="s">
        <v>87</v>
      </c>
      <c r="AU1482" s="60" t="s">
        <v>29</v>
      </c>
      <c r="AV1482" s="10" t="s">
        <v>29</v>
      </c>
      <c r="AW1482" s="10" t="s">
        <v>12</v>
      </c>
      <c r="AX1482" s="10" t="s">
        <v>28</v>
      </c>
      <c r="AY1482" s="60" t="s">
        <v>76</v>
      </c>
    </row>
    <row r="1483" spans="1:65" s="1" customFormat="1" ht="16.5" customHeight="1">
      <c r="A1483" s="96"/>
      <c r="B1483" s="100"/>
      <c r="C1483" s="196" t="s">
        <v>802</v>
      </c>
      <c r="D1483" s="196" t="s">
        <v>305</v>
      </c>
      <c r="E1483" s="197" t="s">
        <v>2003</v>
      </c>
      <c r="F1483" s="198" t="s">
        <v>2004</v>
      </c>
      <c r="G1483" s="199" t="s">
        <v>160</v>
      </c>
      <c r="H1483" s="200">
        <v>4.5</v>
      </c>
      <c r="I1483" s="81"/>
      <c r="J1483" s="201">
        <f>ROUND(I1483*H1483,2)</f>
        <v>0</v>
      </c>
      <c r="K1483" s="80" t="s">
        <v>82</v>
      </c>
      <c r="L1483" s="82"/>
      <c r="M1483" s="83" t="s">
        <v>0</v>
      </c>
      <c r="N1483" s="84" t="s">
        <v>15</v>
      </c>
      <c r="O1483" s="18"/>
      <c r="P1483" s="55">
        <f>O1483*H1483</f>
        <v>0</v>
      </c>
      <c r="Q1483" s="55">
        <v>0.00318</v>
      </c>
      <c r="R1483" s="55">
        <f>Q1483*H1483</f>
        <v>0.01431</v>
      </c>
      <c r="S1483" s="55">
        <v>0</v>
      </c>
      <c r="T1483" s="56">
        <f>S1483*H1483</f>
        <v>0</v>
      </c>
      <c r="AR1483" s="13" t="s">
        <v>909</v>
      </c>
      <c r="AT1483" s="13" t="s">
        <v>305</v>
      </c>
      <c r="AU1483" s="13" t="s">
        <v>29</v>
      </c>
      <c r="AY1483" s="13" t="s">
        <v>76</v>
      </c>
      <c r="BE1483" s="57">
        <f>IF(N1483="základní",J1483,0)</f>
        <v>0</v>
      </c>
      <c r="BF1483" s="57">
        <f>IF(N1483="snížená",J1483,0)</f>
        <v>0</v>
      </c>
      <c r="BG1483" s="57">
        <f>IF(N1483="zákl. přenesená",J1483,0)</f>
        <v>0</v>
      </c>
      <c r="BH1483" s="57">
        <f>IF(N1483="sníž. přenesená",J1483,0)</f>
        <v>0</v>
      </c>
      <c r="BI1483" s="57">
        <f>IF(N1483="nulová",J1483,0)</f>
        <v>0</v>
      </c>
      <c r="BJ1483" s="13" t="s">
        <v>28</v>
      </c>
      <c r="BK1483" s="57">
        <f>ROUND(I1483*H1483,2)</f>
        <v>0</v>
      </c>
      <c r="BL1483" s="13" t="s">
        <v>909</v>
      </c>
      <c r="BM1483" s="13" t="s">
        <v>2005</v>
      </c>
    </row>
    <row r="1484" spans="1:47" s="1" customFormat="1" ht="12">
      <c r="A1484" s="96"/>
      <c r="B1484" s="100"/>
      <c r="C1484" s="96"/>
      <c r="D1484" s="179" t="s">
        <v>85</v>
      </c>
      <c r="E1484" s="96"/>
      <c r="F1484" s="180" t="s">
        <v>2004</v>
      </c>
      <c r="G1484" s="96"/>
      <c r="H1484" s="96"/>
      <c r="I1484" s="26"/>
      <c r="J1484" s="96"/>
      <c r="L1484" s="14"/>
      <c r="M1484" s="85"/>
      <c r="N1484" s="86"/>
      <c r="O1484" s="86"/>
      <c r="P1484" s="86"/>
      <c r="Q1484" s="86"/>
      <c r="R1484" s="86"/>
      <c r="S1484" s="86"/>
      <c r="T1484" s="87"/>
      <c r="AT1484" s="13" t="s">
        <v>85</v>
      </c>
      <c r="AU1484" s="13" t="s">
        <v>29</v>
      </c>
    </row>
    <row r="1485" spans="1:12" s="1" customFormat="1" ht="6.95" customHeight="1">
      <c r="A1485" s="96"/>
      <c r="B1485" s="136"/>
      <c r="C1485" s="137"/>
      <c r="D1485" s="137"/>
      <c r="E1485" s="137"/>
      <c r="F1485" s="137"/>
      <c r="G1485" s="137"/>
      <c r="H1485" s="137"/>
      <c r="I1485" s="29"/>
      <c r="J1485" s="137"/>
      <c r="K1485" s="15"/>
      <c r="L1485" s="14"/>
    </row>
    <row r="1486" ht="12">
      <c r="I1486" s="25"/>
    </row>
    <row r="1487" spans="1:12" s="1" customFormat="1" ht="12.75" customHeight="1">
      <c r="A1487" s="96"/>
      <c r="B1487" s="97"/>
      <c r="C1487" s="98"/>
      <c r="D1487" s="98"/>
      <c r="E1487" s="98"/>
      <c r="F1487" s="98"/>
      <c r="G1487" s="98"/>
      <c r="H1487" s="98"/>
      <c r="I1487" s="30"/>
      <c r="J1487" s="98"/>
      <c r="K1487" s="16"/>
      <c r="L1487" s="14"/>
    </row>
    <row r="1488" spans="1:12" s="1" customFormat="1" ht="24.95" customHeight="1">
      <c r="A1488" s="96"/>
      <c r="B1488" s="100"/>
      <c r="C1488" s="101" t="s">
        <v>43</v>
      </c>
      <c r="D1488" s="96"/>
      <c r="E1488" s="96"/>
      <c r="F1488" s="96"/>
      <c r="G1488" s="96"/>
      <c r="H1488" s="96"/>
      <c r="I1488" s="26"/>
      <c r="J1488" s="96"/>
      <c r="L1488" s="14"/>
    </row>
    <row r="1489" spans="1:12" s="1" customFormat="1" ht="6.95" customHeight="1">
      <c r="A1489" s="96"/>
      <c r="B1489" s="100"/>
      <c r="C1489" s="96"/>
      <c r="D1489" s="96"/>
      <c r="E1489" s="96"/>
      <c r="F1489" s="96"/>
      <c r="G1489" s="96"/>
      <c r="H1489" s="96"/>
      <c r="I1489" s="26"/>
      <c r="J1489" s="96"/>
      <c r="L1489" s="14"/>
    </row>
    <row r="1490" spans="1:12" s="1" customFormat="1" ht="12" customHeight="1">
      <c r="A1490" s="96"/>
      <c r="B1490" s="100"/>
      <c r="C1490" s="103" t="s">
        <v>5</v>
      </c>
      <c r="D1490" s="96"/>
      <c r="E1490" s="96"/>
      <c r="F1490" s="96"/>
      <c r="G1490" s="96"/>
      <c r="H1490" s="96"/>
      <c r="I1490" s="26"/>
      <c r="J1490" s="96"/>
      <c r="L1490" s="14"/>
    </row>
    <row r="1491" spans="1:12" s="1" customFormat="1" ht="16.5" customHeight="1">
      <c r="A1491" s="96"/>
      <c r="B1491" s="100"/>
      <c r="C1491" s="96"/>
      <c r="D1491" s="96"/>
      <c r="E1491" s="139" t="str">
        <f>E6</f>
        <v>Dolní Slivno vodojem a ATS, rekonstrukce</v>
      </c>
      <c r="F1491" s="140"/>
      <c r="G1491" s="140"/>
      <c r="H1491" s="140"/>
      <c r="I1491" s="26"/>
      <c r="J1491" s="96"/>
      <c r="L1491" s="14"/>
    </row>
    <row r="1492" spans="1:12" s="1" customFormat="1" ht="12" customHeight="1">
      <c r="A1492" s="96"/>
      <c r="B1492" s="100"/>
      <c r="C1492" s="103" t="s">
        <v>42</v>
      </c>
      <c r="D1492" s="96"/>
      <c r="E1492" s="96"/>
      <c r="F1492" s="96"/>
      <c r="G1492" s="96"/>
      <c r="H1492" s="96"/>
      <c r="I1492" s="26"/>
      <c r="J1492" s="96"/>
      <c r="L1492" s="14"/>
    </row>
    <row r="1493" spans="1:12" s="1" customFormat="1" ht="16.5" customHeight="1">
      <c r="A1493" s="96"/>
      <c r="B1493" s="100"/>
      <c r="C1493" s="96"/>
      <c r="D1493" s="96"/>
      <c r="E1493" s="141" t="str">
        <f>F21</f>
        <v>SO 05 - Přípojka NN</v>
      </c>
      <c r="F1493" s="142"/>
      <c r="G1493" s="142"/>
      <c r="H1493" s="142"/>
      <c r="I1493" s="26"/>
      <c r="J1493" s="96"/>
      <c r="L1493" s="14"/>
    </row>
    <row r="1494" spans="1:12" s="1" customFormat="1" ht="6.95" customHeight="1">
      <c r="A1494" s="96"/>
      <c r="B1494" s="100"/>
      <c r="C1494" s="96"/>
      <c r="D1494" s="96"/>
      <c r="E1494" s="96"/>
      <c r="F1494" s="96"/>
      <c r="G1494" s="96"/>
      <c r="H1494" s="96"/>
      <c r="I1494" s="26"/>
      <c r="J1494" s="96"/>
      <c r="L1494" s="14"/>
    </row>
    <row r="1495" spans="1:12" s="1" customFormat="1" ht="12" customHeight="1">
      <c r="A1495" s="96"/>
      <c r="B1495" s="100"/>
      <c r="C1495" s="103" t="s">
        <v>6</v>
      </c>
      <c r="D1495" s="96"/>
      <c r="E1495" s="96"/>
      <c r="F1495" s="143"/>
      <c r="G1495" s="96"/>
      <c r="H1495" s="96"/>
      <c r="I1495" s="27" t="s">
        <v>8</v>
      </c>
      <c r="J1495" s="144"/>
      <c r="L1495" s="14"/>
    </row>
    <row r="1496" spans="1:12" s="1" customFormat="1" ht="6.95" customHeight="1">
      <c r="A1496" s="96"/>
      <c r="B1496" s="100"/>
      <c r="C1496" s="96"/>
      <c r="D1496" s="96"/>
      <c r="E1496" s="96"/>
      <c r="F1496" s="96"/>
      <c r="G1496" s="96"/>
      <c r="H1496" s="96"/>
      <c r="I1496" s="26"/>
      <c r="J1496" s="96"/>
      <c r="L1496" s="14"/>
    </row>
    <row r="1497" spans="1:12" s="1" customFormat="1" ht="24.95" customHeight="1">
      <c r="A1497" s="96"/>
      <c r="B1497" s="100"/>
      <c r="C1497" s="103" t="s">
        <v>9</v>
      </c>
      <c r="D1497" s="96"/>
      <c r="E1497" s="96"/>
      <c r="F1497" s="143"/>
      <c r="G1497" s="96"/>
      <c r="H1497" s="96"/>
      <c r="I1497" s="27" t="s">
        <v>11</v>
      </c>
      <c r="J1497" s="145"/>
      <c r="L1497" s="14"/>
    </row>
    <row r="1498" spans="1:12" s="1" customFormat="1" ht="13.7" customHeight="1">
      <c r="A1498" s="96"/>
      <c r="B1498" s="100"/>
      <c r="C1498" s="103" t="s">
        <v>10</v>
      </c>
      <c r="D1498" s="96"/>
      <c r="E1498" s="96"/>
      <c r="F1498" s="143"/>
      <c r="G1498" s="96"/>
      <c r="H1498" s="96"/>
      <c r="I1498" s="27" t="s">
        <v>13</v>
      </c>
      <c r="J1498" s="145"/>
      <c r="L1498" s="14"/>
    </row>
    <row r="1499" spans="1:12" s="1" customFormat="1" ht="10.35" customHeight="1">
      <c r="A1499" s="96"/>
      <c r="B1499" s="100"/>
      <c r="C1499" s="96"/>
      <c r="D1499" s="96"/>
      <c r="E1499" s="96"/>
      <c r="F1499" s="96"/>
      <c r="G1499" s="96"/>
      <c r="H1499" s="96"/>
      <c r="I1499" s="26"/>
      <c r="J1499" s="96"/>
      <c r="L1499" s="14"/>
    </row>
    <row r="1500" spans="1:12" s="1" customFormat="1" ht="29.25" customHeight="1">
      <c r="A1500" s="96"/>
      <c r="B1500" s="100"/>
      <c r="C1500" s="146" t="s">
        <v>44</v>
      </c>
      <c r="D1500" s="147"/>
      <c r="E1500" s="147"/>
      <c r="F1500" s="147"/>
      <c r="G1500" s="147"/>
      <c r="H1500" s="147"/>
      <c r="I1500" s="31"/>
      <c r="J1500" s="148" t="s">
        <v>45</v>
      </c>
      <c r="K1500" s="28"/>
      <c r="L1500" s="14"/>
    </row>
    <row r="1501" spans="1:12" s="1" customFormat="1" ht="10.35" customHeight="1">
      <c r="A1501" s="96"/>
      <c r="B1501" s="100"/>
      <c r="C1501" s="96"/>
      <c r="D1501" s="96"/>
      <c r="E1501" s="96"/>
      <c r="F1501" s="96"/>
      <c r="G1501" s="96"/>
      <c r="H1501" s="96"/>
      <c r="I1501" s="26"/>
      <c r="J1501" s="96"/>
      <c r="L1501" s="14"/>
    </row>
    <row r="1502" spans="1:47" s="1" customFormat="1" ht="22.9" customHeight="1">
      <c r="A1502" s="96"/>
      <c r="B1502" s="100"/>
      <c r="C1502" s="149" t="s">
        <v>46</v>
      </c>
      <c r="D1502" s="96"/>
      <c r="E1502" s="96"/>
      <c r="F1502" s="96"/>
      <c r="G1502" s="96"/>
      <c r="H1502" s="96"/>
      <c r="I1502" s="26"/>
      <c r="J1502" s="150">
        <f>ROUND(J1503+J1506+J1509+J1511,0)</f>
        <v>0</v>
      </c>
      <c r="L1502" s="14"/>
      <c r="AU1502" s="13" t="s">
        <v>47</v>
      </c>
    </row>
    <row r="1503" spans="1:12" s="6" customFormat="1" ht="24.95" customHeight="1">
      <c r="A1503" s="151"/>
      <c r="B1503" s="152"/>
      <c r="C1503" s="151"/>
      <c r="D1503" s="153" t="s">
        <v>48</v>
      </c>
      <c r="E1503" s="154"/>
      <c r="F1503" s="154"/>
      <c r="G1503" s="154"/>
      <c r="H1503" s="154"/>
      <c r="I1503" s="33"/>
      <c r="J1503" s="155">
        <f>SUM(J1504:J1505)</f>
        <v>0</v>
      </c>
      <c r="L1503" s="32"/>
    </row>
    <row r="1504" spans="1:12" s="7" customFormat="1" ht="19.9" customHeight="1">
      <c r="A1504" s="130"/>
      <c r="B1504" s="156"/>
      <c r="C1504" s="130"/>
      <c r="D1504" s="157" t="s">
        <v>324</v>
      </c>
      <c r="E1504" s="158"/>
      <c r="F1504" s="158"/>
      <c r="G1504" s="158"/>
      <c r="H1504" s="158"/>
      <c r="I1504" s="35"/>
      <c r="J1504" s="159">
        <f>J1523</f>
        <v>0</v>
      </c>
      <c r="L1504" s="34"/>
    </row>
    <row r="1505" spans="1:12" s="7" customFormat="1" ht="19.9" customHeight="1">
      <c r="A1505" s="130"/>
      <c r="B1505" s="156"/>
      <c r="C1505" s="130"/>
      <c r="D1505" s="157" t="s">
        <v>2006</v>
      </c>
      <c r="E1505" s="158"/>
      <c r="F1505" s="158"/>
      <c r="G1505" s="158"/>
      <c r="H1505" s="158"/>
      <c r="I1505" s="35"/>
      <c r="J1505" s="159">
        <f>J1534</f>
        <v>0</v>
      </c>
      <c r="L1505" s="34"/>
    </row>
    <row r="1506" spans="1:12" s="6" customFormat="1" ht="24.95" customHeight="1">
      <c r="A1506" s="151"/>
      <c r="B1506" s="152"/>
      <c r="C1506" s="151"/>
      <c r="D1506" s="153" t="s">
        <v>54</v>
      </c>
      <c r="E1506" s="154"/>
      <c r="F1506" s="154"/>
      <c r="G1506" s="154"/>
      <c r="H1506" s="154"/>
      <c r="I1506" s="33"/>
      <c r="J1506" s="155">
        <f>SUM(J1507:J1508)</f>
        <v>0</v>
      </c>
      <c r="L1506" s="32"/>
    </row>
    <row r="1507" spans="1:12" s="7" customFormat="1" ht="19.9" customHeight="1">
      <c r="A1507" s="130"/>
      <c r="B1507" s="156"/>
      <c r="C1507" s="130"/>
      <c r="D1507" s="157" t="s">
        <v>2007</v>
      </c>
      <c r="E1507" s="158"/>
      <c r="F1507" s="158"/>
      <c r="G1507" s="158"/>
      <c r="H1507" s="158"/>
      <c r="I1507" s="35"/>
      <c r="J1507" s="159">
        <f>J1541</f>
        <v>0</v>
      </c>
      <c r="L1507" s="34"/>
    </row>
    <row r="1508" spans="1:12" s="7" customFormat="1" ht="19.9" customHeight="1">
      <c r="A1508" s="130"/>
      <c r="B1508" s="156"/>
      <c r="C1508" s="130"/>
      <c r="D1508" s="157" t="s">
        <v>335</v>
      </c>
      <c r="E1508" s="158"/>
      <c r="F1508" s="158"/>
      <c r="G1508" s="158"/>
      <c r="H1508" s="158"/>
      <c r="I1508" s="35"/>
      <c r="J1508" s="159">
        <f>J1566</f>
        <v>0</v>
      </c>
      <c r="L1508" s="34"/>
    </row>
    <row r="1509" spans="1:12" s="6" customFormat="1" ht="24.95" customHeight="1">
      <c r="A1509" s="151"/>
      <c r="B1509" s="152"/>
      <c r="C1509" s="151"/>
      <c r="D1509" s="153" t="s">
        <v>59</v>
      </c>
      <c r="E1509" s="154"/>
      <c r="F1509" s="154"/>
      <c r="G1509" s="154"/>
      <c r="H1509" s="154"/>
      <c r="I1509" s="33"/>
      <c r="J1509" s="155">
        <f>J1510</f>
        <v>0</v>
      </c>
      <c r="L1509" s="32"/>
    </row>
    <row r="1510" spans="1:12" s="7" customFormat="1" ht="19.9" customHeight="1">
      <c r="A1510" s="130"/>
      <c r="B1510" s="156"/>
      <c r="C1510" s="130"/>
      <c r="D1510" s="157" t="s">
        <v>2008</v>
      </c>
      <c r="E1510" s="158"/>
      <c r="F1510" s="158"/>
      <c r="G1510" s="158"/>
      <c r="H1510" s="158"/>
      <c r="I1510" s="35"/>
      <c r="J1510" s="159">
        <f>J1570</f>
        <v>0</v>
      </c>
      <c r="L1510" s="34"/>
    </row>
    <row r="1511" spans="1:12" s="6" customFormat="1" ht="24.95" customHeight="1">
      <c r="A1511" s="151"/>
      <c r="B1511" s="152"/>
      <c r="C1511" s="151"/>
      <c r="D1511" s="153" t="s">
        <v>2009</v>
      </c>
      <c r="E1511" s="154"/>
      <c r="F1511" s="154"/>
      <c r="G1511" s="154"/>
      <c r="H1511" s="154"/>
      <c r="I1511" s="33"/>
      <c r="J1511" s="155">
        <f>J1580</f>
        <v>0</v>
      </c>
      <c r="L1511" s="32"/>
    </row>
    <row r="1512" spans="1:12" s="1" customFormat="1" ht="21.75" customHeight="1">
      <c r="A1512" s="96"/>
      <c r="B1512" s="100"/>
      <c r="C1512" s="96"/>
      <c r="D1512" s="96"/>
      <c r="E1512" s="96"/>
      <c r="F1512" s="96"/>
      <c r="G1512" s="96"/>
      <c r="H1512" s="96"/>
      <c r="I1512" s="26"/>
      <c r="J1512" s="96"/>
      <c r="L1512" s="14"/>
    </row>
    <row r="1513" spans="1:12" s="1" customFormat="1" ht="6.95" customHeight="1">
      <c r="A1513" s="96"/>
      <c r="B1513" s="136"/>
      <c r="C1513" s="137"/>
      <c r="D1513" s="137"/>
      <c r="E1513" s="137"/>
      <c r="F1513" s="137"/>
      <c r="G1513" s="137"/>
      <c r="H1513" s="137"/>
      <c r="I1513" s="29"/>
      <c r="J1513" s="137"/>
      <c r="K1513" s="15"/>
      <c r="L1513" s="14"/>
    </row>
    <row r="1514" ht="12">
      <c r="I1514" s="25"/>
    </row>
    <row r="1515" ht="12">
      <c r="I1515" s="25"/>
    </row>
    <row r="1516" ht="12">
      <c r="I1516" s="25"/>
    </row>
    <row r="1517" spans="1:12" s="1" customFormat="1" ht="6.95" customHeight="1">
      <c r="A1517" s="96"/>
      <c r="B1517" s="97"/>
      <c r="C1517" s="98"/>
      <c r="D1517" s="98"/>
      <c r="E1517" s="98"/>
      <c r="F1517" s="98"/>
      <c r="G1517" s="98"/>
      <c r="H1517" s="98"/>
      <c r="I1517" s="30"/>
      <c r="J1517" s="98"/>
      <c r="K1517" s="16"/>
      <c r="L1517" s="14"/>
    </row>
    <row r="1518" spans="1:12" s="1" customFormat="1" ht="24.95" customHeight="1">
      <c r="A1518" s="96"/>
      <c r="B1518" s="100"/>
      <c r="C1518" s="101" t="s">
        <v>61</v>
      </c>
      <c r="D1518" s="96"/>
      <c r="E1518" s="96"/>
      <c r="F1518" s="96"/>
      <c r="G1518" s="96"/>
      <c r="H1518" s="96"/>
      <c r="I1518" s="26"/>
      <c r="J1518" s="96"/>
      <c r="L1518" s="14"/>
    </row>
    <row r="1519" spans="1:12" s="1" customFormat="1" ht="6.95" customHeight="1">
      <c r="A1519" s="96"/>
      <c r="B1519" s="100"/>
      <c r="C1519" s="96"/>
      <c r="D1519" s="96"/>
      <c r="E1519" s="96"/>
      <c r="F1519" s="96"/>
      <c r="G1519" s="96"/>
      <c r="H1519" s="96"/>
      <c r="I1519" s="26"/>
      <c r="J1519" s="96"/>
      <c r="L1519" s="14"/>
    </row>
    <row r="1520" spans="1:20" s="8" customFormat="1" ht="29.25" customHeight="1">
      <c r="A1520" s="160"/>
      <c r="B1520" s="161"/>
      <c r="C1520" s="162" t="s">
        <v>62</v>
      </c>
      <c r="D1520" s="163" t="s">
        <v>21</v>
      </c>
      <c r="E1520" s="163" t="s">
        <v>18</v>
      </c>
      <c r="F1520" s="163" t="s">
        <v>19</v>
      </c>
      <c r="G1520" s="163" t="s">
        <v>63</v>
      </c>
      <c r="H1520" s="163" t="s">
        <v>64</v>
      </c>
      <c r="I1520" s="37" t="s">
        <v>65</v>
      </c>
      <c r="J1520" s="164" t="s">
        <v>45</v>
      </c>
      <c r="K1520" s="38" t="s">
        <v>66</v>
      </c>
      <c r="L1520" s="36"/>
      <c r="M1520" s="20" t="s">
        <v>0</v>
      </c>
      <c r="N1520" s="21" t="s">
        <v>14</v>
      </c>
      <c r="O1520" s="21" t="s">
        <v>67</v>
      </c>
      <c r="P1520" s="21" t="s">
        <v>68</v>
      </c>
      <c r="Q1520" s="21" t="s">
        <v>69</v>
      </c>
      <c r="R1520" s="21" t="s">
        <v>70</v>
      </c>
      <c r="S1520" s="21" t="s">
        <v>71</v>
      </c>
      <c r="T1520" s="22" t="s">
        <v>72</v>
      </c>
    </row>
    <row r="1521" spans="1:63" s="1" customFormat="1" ht="22.9" customHeight="1">
      <c r="A1521" s="96"/>
      <c r="B1521" s="100"/>
      <c r="C1521" s="118" t="s">
        <v>73</v>
      </c>
      <c r="D1521" s="96"/>
      <c r="E1521" s="96"/>
      <c r="F1521" s="96"/>
      <c r="G1521" s="96"/>
      <c r="H1521" s="96"/>
      <c r="I1521" s="26"/>
      <c r="J1521" s="165">
        <f>J1502</f>
        <v>0</v>
      </c>
      <c r="L1521" s="14"/>
      <c r="M1521" s="23"/>
      <c r="N1521" s="17"/>
      <c r="O1521" s="17"/>
      <c r="P1521" s="39">
        <f>P1522+P1540+P1569+P1580</f>
        <v>0</v>
      </c>
      <c r="Q1521" s="17"/>
      <c r="R1521" s="39">
        <f>R1522+R1540+R1569+R1580</f>
        <v>5.5399914</v>
      </c>
      <c r="S1521" s="17"/>
      <c r="T1521" s="40">
        <f>T1522+T1540+T1569+T1580</f>
        <v>1.5191999999999999</v>
      </c>
      <c r="AT1521" s="13" t="s">
        <v>23</v>
      </c>
      <c r="AU1521" s="13" t="s">
        <v>47</v>
      </c>
      <c r="BK1521" s="41">
        <f>BK1522+BK1540+BK1569+BK1580</f>
        <v>0</v>
      </c>
    </row>
    <row r="1522" spans="1:63" s="9" customFormat="1" ht="25.9" customHeight="1">
      <c r="A1522" s="166"/>
      <c r="B1522" s="167"/>
      <c r="C1522" s="166"/>
      <c r="D1522" s="168" t="s">
        <v>23</v>
      </c>
      <c r="E1522" s="169" t="s">
        <v>74</v>
      </c>
      <c r="F1522" s="169" t="s">
        <v>75</v>
      </c>
      <c r="G1522" s="166"/>
      <c r="H1522" s="166"/>
      <c r="I1522" s="44"/>
      <c r="J1522" s="170">
        <f>BK1522</f>
        <v>0</v>
      </c>
      <c r="L1522" s="42"/>
      <c r="M1522" s="45"/>
      <c r="N1522" s="46"/>
      <c r="O1522" s="46"/>
      <c r="P1522" s="47">
        <f>P1523+P1534</f>
        <v>0</v>
      </c>
      <c r="Q1522" s="46"/>
      <c r="R1522" s="47">
        <f>R1523+R1534</f>
        <v>1.2248013999999998</v>
      </c>
      <c r="S1522" s="46"/>
      <c r="T1522" s="48">
        <f>T1523+T1534</f>
        <v>1.5191999999999999</v>
      </c>
      <c r="AR1522" s="43" t="s">
        <v>28</v>
      </c>
      <c r="AT1522" s="49" t="s">
        <v>23</v>
      </c>
      <c r="AU1522" s="49" t="s">
        <v>24</v>
      </c>
      <c r="AY1522" s="43" t="s">
        <v>76</v>
      </c>
      <c r="BK1522" s="50">
        <f>BK1523+BK1534</f>
        <v>0</v>
      </c>
    </row>
    <row r="1523" spans="1:63" s="9" customFormat="1" ht="22.9" customHeight="1">
      <c r="A1523" s="166"/>
      <c r="B1523" s="167"/>
      <c r="C1523" s="166"/>
      <c r="D1523" s="168" t="s">
        <v>23</v>
      </c>
      <c r="E1523" s="171" t="s">
        <v>100</v>
      </c>
      <c r="F1523" s="171" t="s">
        <v>378</v>
      </c>
      <c r="G1523" s="166"/>
      <c r="H1523" s="166"/>
      <c r="I1523" s="44"/>
      <c r="J1523" s="172">
        <f>BK1523</f>
        <v>0</v>
      </c>
      <c r="L1523" s="42"/>
      <c r="M1523" s="45"/>
      <c r="N1523" s="46"/>
      <c r="O1523" s="46"/>
      <c r="P1523" s="47">
        <f>SUM(P1524:P1533)</f>
        <v>0</v>
      </c>
      <c r="Q1523" s="46"/>
      <c r="R1523" s="47">
        <f>SUM(R1524:R1533)</f>
        <v>1.1642713999999998</v>
      </c>
      <c r="S1523" s="46"/>
      <c r="T1523" s="48">
        <f>SUM(T1524:T1533)</f>
        <v>0</v>
      </c>
      <c r="AR1523" s="43" t="s">
        <v>28</v>
      </c>
      <c r="AT1523" s="49" t="s">
        <v>23</v>
      </c>
      <c r="AU1523" s="49" t="s">
        <v>28</v>
      </c>
      <c r="AY1523" s="43" t="s">
        <v>76</v>
      </c>
      <c r="BK1523" s="50">
        <f>SUM(BK1524:BK1533)</f>
        <v>0</v>
      </c>
    </row>
    <row r="1524" spans="1:65" s="1" customFormat="1" ht="16.5" customHeight="1">
      <c r="A1524" s="96"/>
      <c r="B1524" s="100"/>
      <c r="C1524" s="173" t="s">
        <v>28</v>
      </c>
      <c r="D1524" s="173" t="s">
        <v>78</v>
      </c>
      <c r="E1524" s="174" t="s">
        <v>2010</v>
      </c>
      <c r="F1524" s="175" t="s">
        <v>2011</v>
      </c>
      <c r="G1524" s="176" t="s">
        <v>91</v>
      </c>
      <c r="H1524" s="177">
        <v>0.575</v>
      </c>
      <c r="I1524" s="52"/>
      <c r="J1524" s="178">
        <f>ROUND(I1524*H1524,2)</f>
        <v>0</v>
      </c>
      <c r="K1524" s="51" t="s">
        <v>118</v>
      </c>
      <c r="L1524" s="14"/>
      <c r="M1524" s="53" t="s">
        <v>0</v>
      </c>
      <c r="N1524" s="54" t="s">
        <v>15</v>
      </c>
      <c r="O1524" s="18"/>
      <c r="P1524" s="55">
        <f>O1524*H1524</f>
        <v>0</v>
      </c>
      <c r="Q1524" s="55">
        <v>1.79172</v>
      </c>
      <c r="R1524" s="55">
        <f>Q1524*H1524</f>
        <v>1.030239</v>
      </c>
      <c r="S1524" s="55">
        <v>0</v>
      </c>
      <c r="T1524" s="56">
        <f>S1524*H1524</f>
        <v>0</v>
      </c>
      <c r="AR1524" s="13" t="s">
        <v>83</v>
      </c>
      <c r="AT1524" s="13" t="s">
        <v>78</v>
      </c>
      <c r="AU1524" s="13" t="s">
        <v>29</v>
      </c>
      <c r="AY1524" s="13" t="s">
        <v>76</v>
      </c>
      <c r="BE1524" s="57">
        <f>IF(N1524="základní",J1524,0)</f>
        <v>0</v>
      </c>
      <c r="BF1524" s="57">
        <f>IF(N1524="snížená",J1524,0)</f>
        <v>0</v>
      </c>
      <c r="BG1524" s="57">
        <f>IF(N1524="zákl. přenesená",J1524,0)</f>
        <v>0</v>
      </c>
      <c r="BH1524" s="57">
        <f>IF(N1524="sníž. přenesená",J1524,0)</f>
        <v>0</v>
      </c>
      <c r="BI1524" s="57">
        <f>IF(N1524="nulová",J1524,0)</f>
        <v>0</v>
      </c>
      <c r="BJ1524" s="13" t="s">
        <v>28</v>
      </c>
      <c r="BK1524" s="57">
        <f>ROUND(I1524*H1524,2)</f>
        <v>0</v>
      </c>
      <c r="BL1524" s="13" t="s">
        <v>83</v>
      </c>
      <c r="BM1524" s="13" t="s">
        <v>2012</v>
      </c>
    </row>
    <row r="1525" spans="1:47" s="1" customFormat="1" ht="19.5">
      <c r="A1525" s="96"/>
      <c r="B1525" s="100"/>
      <c r="C1525" s="96"/>
      <c r="D1525" s="179" t="s">
        <v>85</v>
      </c>
      <c r="E1525" s="96"/>
      <c r="F1525" s="180" t="s">
        <v>2013</v>
      </c>
      <c r="G1525" s="96"/>
      <c r="H1525" s="96"/>
      <c r="I1525" s="26"/>
      <c r="J1525" s="96"/>
      <c r="L1525" s="14"/>
      <c r="M1525" s="58"/>
      <c r="N1525" s="18"/>
      <c r="O1525" s="18"/>
      <c r="P1525" s="18"/>
      <c r="Q1525" s="18"/>
      <c r="R1525" s="18"/>
      <c r="S1525" s="18"/>
      <c r="T1525" s="19"/>
      <c r="AT1525" s="13" t="s">
        <v>85</v>
      </c>
      <c r="AU1525" s="13" t="s">
        <v>29</v>
      </c>
    </row>
    <row r="1526" spans="1:51" s="10" customFormat="1" ht="12">
      <c r="A1526" s="181"/>
      <c r="B1526" s="182"/>
      <c r="C1526" s="181"/>
      <c r="D1526" s="179" t="s">
        <v>87</v>
      </c>
      <c r="E1526" s="183" t="s">
        <v>0</v>
      </c>
      <c r="F1526" s="184" t="s">
        <v>2014</v>
      </c>
      <c r="G1526" s="181"/>
      <c r="H1526" s="185">
        <v>0.575</v>
      </c>
      <c r="I1526" s="61"/>
      <c r="J1526" s="181"/>
      <c r="L1526" s="59"/>
      <c r="M1526" s="62"/>
      <c r="N1526" s="63"/>
      <c r="O1526" s="63"/>
      <c r="P1526" s="63"/>
      <c r="Q1526" s="63"/>
      <c r="R1526" s="63"/>
      <c r="S1526" s="63"/>
      <c r="T1526" s="64"/>
      <c r="AT1526" s="60" t="s">
        <v>87</v>
      </c>
      <c r="AU1526" s="60" t="s">
        <v>29</v>
      </c>
      <c r="AV1526" s="10" t="s">
        <v>29</v>
      </c>
      <c r="AW1526" s="10" t="s">
        <v>12</v>
      </c>
      <c r="AX1526" s="10" t="s">
        <v>28</v>
      </c>
      <c r="AY1526" s="60" t="s">
        <v>76</v>
      </c>
    </row>
    <row r="1527" spans="1:65" s="1" customFormat="1" ht="16.5" customHeight="1">
      <c r="A1527" s="96"/>
      <c r="B1527" s="100"/>
      <c r="C1527" s="173" t="s">
        <v>29</v>
      </c>
      <c r="D1527" s="173" t="s">
        <v>78</v>
      </c>
      <c r="E1527" s="174" t="s">
        <v>796</v>
      </c>
      <c r="F1527" s="175" t="s">
        <v>797</v>
      </c>
      <c r="G1527" s="176" t="s">
        <v>81</v>
      </c>
      <c r="H1527" s="177">
        <v>0.456</v>
      </c>
      <c r="I1527" s="52"/>
      <c r="J1527" s="178">
        <f>ROUND(I1527*H1527,2)</f>
        <v>0</v>
      </c>
      <c r="K1527" s="51" t="s">
        <v>2015</v>
      </c>
      <c r="L1527" s="14"/>
      <c r="M1527" s="53" t="s">
        <v>0</v>
      </c>
      <c r="N1527" s="54" t="s">
        <v>15</v>
      </c>
      <c r="O1527" s="18"/>
      <c r="P1527" s="55">
        <f>O1527*H1527</f>
        <v>0</v>
      </c>
      <c r="Q1527" s="55">
        <v>0.0004</v>
      </c>
      <c r="R1527" s="55">
        <f>Q1527*H1527</f>
        <v>0.00018240000000000002</v>
      </c>
      <c r="S1527" s="55">
        <v>0</v>
      </c>
      <c r="T1527" s="56">
        <f>S1527*H1527</f>
        <v>0</v>
      </c>
      <c r="AR1527" s="13" t="s">
        <v>189</v>
      </c>
      <c r="AT1527" s="13" t="s">
        <v>78</v>
      </c>
      <c r="AU1527" s="13" t="s">
        <v>29</v>
      </c>
      <c r="AY1527" s="13" t="s">
        <v>76</v>
      </c>
      <c r="BE1527" s="57">
        <f>IF(N1527="základní",J1527,0)</f>
        <v>0</v>
      </c>
      <c r="BF1527" s="57">
        <f>IF(N1527="snížená",J1527,0)</f>
        <v>0</v>
      </c>
      <c r="BG1527" s="57">
        <f>IF(N1527="zákl. přenesená",J1527,0)</f>
        <v>0</v>
      </c>
      <c r="BH1527" s="57">
        <f>IF(N1527="sníž. přenesená",J1527,0)</f>
        <v>0</v>
      </c>
      <c r="BI1527" s="57">
        <f>IF(N1527="nulová",J1527,0)</f>
        <v>0</v>
      </c>
      <c r="BJ1527" s="13" t="s">
        <v>28</v>
      </c>
      <c r="BK1527" s="57">
        <f>ROUND(I1527*H1527,2)</f>
        <v>0</v>
      </c>
      <c r="BL1527" s="13" t="s">
        <v>189</v>
      </c>
      <c r="BM1527" s="13" t="s">
        <v>2016</v>
      </c>
    </row>
    <row r="1528" spans="1:47" s="1" customFormat="1" ht="12">
      <c r="A1528" s="96"/>
      <c r="B1528" s="100"/>
      <c r="C1528" s="96"/>
      <c r="D1528" s="179" t="s">
        <v>85</v>
      </c>
      <c r="E1528" s="96"/>
      <c r="F1528" s="180" t="s">
        <v>799</v>
      </c>
      <c r="G1528" s="96"/>
      <c r="H1528" s="96"/>
      <c r="I1528" s="26"/>
      <c r="J1528" s="96"/>
      <c r="L1528" s="14"/>
      <c r="M1528" s="58"/>
      <c r="N1528" s="18"/>
      <c r="O1528" s="18"/>
      <c r="P1528" s="18"/>
      <c r="Q1528" s="18"/>
      <c r="R1528" s="18"/>
      <c r="S1528" s="18"/>
      <c r="T1528" s="19"/>
      <c r="AT1528" s="13" t="s">
        <v>85</v>
      </c>
      <c r="AU1528" s="13" t="s">
        <v>29</v>
      </c>
    </row>
    <row r="1529" spans="1:51" s="10" customFormat="1" ht="12">
      <c r="A1529" s="181"/>
      <c r="B1529" s="182"/>
      <c r="C1529" s="181"/>
      <c r="D1529" s="179" t="s">
        <v>87</v>
      </c>
      <c r="E1529" s="183" t="s">
        <v>0</v>
      </c>
      <c r="F1529" s="184" t="s">
        <v>2017</v>
      </c>
      <c r="G1529" s="181"/>
      <c r="H1529" s="185">
        <v>0.456</v>
      </c>
      <c r="I1529" s="61"/>
      <c r="J1529" s="181"/>
      <c r="L1529" s="59"/>
      <c r="M1529" s="62"/>
      <c r="N1529" s="63"/>
      <c r="O1529" s="63"/>
      <c r="P1529" s="63"/>
      <c r="Q1529" s="63"/>
      <c r="R1529" s="63"/>
      <c r="S1529" s="63"/>
      <c r="T1529" s="64"/>
      <c r="AT1529" s="60" t="s">
        <v>87</v>
      </c>
      <c r="AU1529" s="60" t="s">
        <v>29</v>
      </c>
      <c r="AV1529" s="10" t="s">
        <v>29</v>
      </c>
      <c r="AW1529" s="10" t="s">
        <v>12</v>
      </c>
      <c r="AX1529" s="10" t="s">
        <v>28</v>
      </c>
      <c r="AY1529" s="60" t="s">
        <v>76</v>
      </c>
    </row>
    <row r="1530" spans="1:65" s="1" customFormat="1" ht="16.5" customHeight="1">
      <c r="A1530" s="96"/>
      <c r="B1530" s="100"/>
      <c r="C1530" s="173" t="s">
        <v>100</v>
      </c>
      <c r="D1530" s="173" t="s">
        <v>78</v>
      </c>
      <c r="E1530" s="174" t="s">
        <v>2018</v>
      </c>
      <c r="F1530" s="175" t="s">
        <v>2019</v>
      </c>
      <c r="G1530" s="176" t="s">
        <v>279</v>
      </c>
      <c r="H1530" s="177">
        <v>1</v>
      </c>
      <c r="I1530" s="52"/>
      <c r="J1530" s="178">
        <f>ROUND(I1530*H1530,2)</f>
        <v>0</v>
      </c>
      <c r="K1530" s="51" t="s">
        <v>118</v>
      </c>
      <c r="L1530" s="14"/>
      <c r="M1530" s="53" t="s">
        <v>0</v>
      </c>
      <c r="N1530" s="54" t="s">
        <v>15</v>
      </c>
      <c r="O1530" s="18"/>
      <c r="P1530" s="55">
        <f>O1530*H1530</f>
        <v>0</v>
      </c>
      <c r="Q1530" s="55">
        <v>0.10445</v>
      </c>
      <c r="R1530" s="55">
        <f>Q1530*H1530</f>
        <v>0.10445</v>
      </c>
      <c r="S1530" s="55">
        <v>0</v>
      </c>
      <c r="T1530" s="56">
        <f>S1530*H1530</f>
        <v>0</v>
      </c>
      <c r="AR1530" s="13" t="s">
        <v>83</v>
      </c>
      <c r="AT1530" s="13" t="s">
        <v>78</v>
      </c>
      <c r="AU1530" s="13" t="s">
        <v>29</v>
      </c>
      <c r="AY1530" s="13" t="s">
        <v>76</v>
      </c>
      <c r="BE1530" s="57">
        <f>IF(N1530="základní",J1530,0)</f>
        <v>0</v>
      </c>
      <c r="BF1530" s="57">
        <f>IF(N1530="snížená",J1530,0)</f>
        <v>0</v>
      </c>
      <c r="BG1530" s="57">
        <f>IF(N1530="zákl. přenesená",J1530,0)</f>
        <v>0</v>
      </c>
      <c r="BH1530" s="57">
        <f>IF(N1530="sníž. přenesená",J1530,0)</f>
        <v>0</v>
      </c>
      <c r="BI1530" s="57">
        <f>IF(N1530="nulová",J1530,0)</f>
        <v>0</v>
      </c>
      <c r="BJ1530" s="13" t="s">
        <v>28</v>
      </c>
      <c r="BK1530" s="57">
        <f>ROUND(I1530*H1530,2)</f>
        <v>0</v>
      </c>
      <c r="BL1530" s="13" t="s">
        <v>83</v>
      </c>
      <c r="BM1530" s="13" t="s">
        <v>2020</v>
      </c>
    </row>
    <row r="1531" spans="1:47" s="1" customFormat="1" ht="12">
      <c r="A1531" s="96"/>
      <c r="B1531" s="100"/>
      <c r="C1531" s="96"/>
      <c r="D1531" s="179" t="s">
        <v>85</v>
      </c>
      <c r="E1531" s="96"/>
      <c r="F1531" s="180" t="s">
        <v>2021</v>
      </c>
      <c r="G1531" s="96"/>
      <c r="H1531" s="96"/>
      <c r="I1531" s="26"/>
      <c r="J1531" s="96"/>
      <c r="L1531" s="14"/>
      <c r="M1531" s="58"/>
      <c r="N1531" s="18"/>
      <c r="O1531" s="18"/>
      <c r="P1531" s="18"/>
      <c r="Q1531" s="18"/>
      <c r="R1531" s="18"/>
      <c r="S1531" s="18"/>
      <c r="T1531" s="19"/>
      <c r="AT1531" s="13" t="s">
        <v>85</v>
      </c>
      <c r="AU1531" s="13" t="s">
        <v>29</v>
      </c>
    </row>
    <row r="1532" spans="1:65" s="1" customFormat="1" ht="16.5" customHeight="1">
      <c r="A1532" s="96"/>
      <c r="B1532" s="100"/>
      <c r="C1532" s="196" t="s">
        <v>83</v>
      </c>
      <c r="D1532" s="196" t="s">
        <v>305</v>
      </c>
      <c r="E1532" s="197" t="s">
        <v>2022</v>
      </c>
      <c r="F1532" s="198" t="s">
        <v>2023</v>
      </c>
      <c r="G1532" s="199" t="s">
        <v>279</v>
      </c>
      <c r="H1532" s="200">
        <v>1</v>
      </c>
      <c r="I1532" s="81"/>
      <c r="J1532" s="201">
        <f>ROUND(I1532*H1532,2)</f>
        <v>0</v>
      </c>
      <c r="K1532" s="80" t="s">
        <v>118</v>
      </c>
      <c r="L1532" s="82"/>
      <c r="M1532" s="83" t="s">
        <v>0</v>
      </c>
      <c r="N1532" s="84" t="s">
        <v>15</v>
      </c>
      <c r="O1532" s="18"/>
      <c r="P1532" s="55">
        <f>O1532*H1532</f>
        <v>0</v>
      </c>
      <c r="Q1532" s="55">
        <v>0.0294</v>
      </c>
      <c r="R1532" s="55">
        <f>Q1532*H1532</f>
        <v>0.0294</v>
      </c>
      <c r="S1532" s="55">
        <v>0</v>
      </c>
      <c r="T1532" s="56">
        <f>S1532*H1532</f>
        <v>0</v>
      </c>
      <c r="AR1532" s="13" t="s">
        <v>138</v>
      </c>
      <c r="AT1532" s="13" t="s">
        <v>305</v>
      </c>
      <c r="AU1532" s="13" t="s">
        <v>29</v>
      </c>
      <c r="AY1532" s="13" t="s">
        <v>76</v>
      </c>
      <c r="BE1532" s="57">
        <f>IF(N1532="základní",J1532,0)</f>
        <v>0</v>
      </c>
      <c r="BF1532" s="57">
        <f>IF(N1532="snížená",J1532,0)</f>
        <v>0</v>
      </c>
      <c r="BG1532" s="57">
        <f>IF(N1532="zákl. přenesená",J1532,0)</f>
        <v>0</v>
      </c>
      <c r="BH1532" s="57">
        <f>IF(N1532="sníž. přenesená",J1532,0)</f>
        <v>0</v>
      </c>
      <c r="BI1532" s="57">
        <f>IF(N1532="nulová",J1532,0)</f>
        <v>0</v>
      </c>
      <c r="BJ1532" s="13" t="s">
        <v>28</v>
      </c>
      <c r="BK1532" s="57">
        <f>ROUND(I1532*H1532,2)</f>
        <v>0</v>
      </c>
      <c r="BL1532" s="13" t="s">
        <v>83</v>
      </c>
      <c r="BM1532" s="13" t="s">
        <v>2024</v>
      </c>
    </row>
    <row r="1533" spans="1:47" s="1" customFormat="1" ht="12">
      <c r="A1533" s="96"/>
      <c r="B1533" s="100"/>
      <c r="C1533" s="96"/>
      <c r="D1533" s="179" t="s">
        <v>85</v>
      </c>
      <c r="E1533" s="96"/>
      <c r="F1533" s="180" t="s">
        <v>2023</v>
      </c>
      <c r="G1533" s="96"/>
      <c r="H1533" s="96"/>
      <c r="I1533" s="26"/>
      <c r="J1533" s="96"/>
      <c r="L1533" s="14"/>
      <c r="M1533" s="58"/>
      <c r="N1533" s="18"/>
      <c r="O1533" s="18"/>
      <c r="P1533" s="18"/>
      <c r="Q1533" s="18"/>
      <c r="R1533" s="18"/>
      <c r="S1533" s="18"/>
      <c r="T1533" s="19"/>
      <c r="AT1533" s="13" t="s">
        <v>85</v>
      </c>
      <c r="AU1533" s="13" t="s">
        <v>29</v>
      </c>
    </row>
    <row r="1534" spans="1:63" s="9" customFormat="1" ht="22.9" customHeight="1">
      <c r="A1534" s="166"/>
      <c r="B1534" s="167"/>
      <c r="C1534" s="166"/>
      <c r="D1534" s="168" t="s">
        <v>23</v>
      </c>
      <c r="E1534" s="171" t="s">
        <v>123</v>
      </c>
      <c r="F1534" s="171" t="s">
        <v>2025</v>
      </c>
      <c r="G1534" s="166"/>
      <c r="H1534" s="166"/>
      <c r="I1534" s="44"/>
      <c r="J1534" s="172">
        <f>BK1534</f>
        <v>0</v>
      </c>
      <c r="L1534" s="42"/>
      <c r="M1534" s="45"/>
      <c r="N1534" s="46"/>
      <c r="O1534" s="46"/>
      <c r="P1534" s="47">
        <f>SUM(P1535:P1539)</f>
        <v>0</v>
      </c>
      <c r="Q1534" s="46"/>
      <c r="R1534" s="47">
        <f>SUM(R1535:R1539)</f>
        <v>0.06053</v>
      </c>
      <c r="S1534" s="46"/>
      <c r="T1534" s="48">
        <f>SUM(T1535:T1539)</f>
        <v>1.5191999999999999</v>
      </c>
      <c r="AR1534" s="43" t="s">
        <v>28</v>
      </c>
      <c r="AT1534" s="49" t="s">
        <v>23</v>
      </c>
      <c r="AU1534" s="49" t="s">
        <v>28</v>
      </c>
      <c r="AY1534" s="43" t="s">
        <v>76</v>
      </c>
      <c r="BK1534" s="50">
        <f>SUM(BK1535:BK1539)</f>
        <v>0</v>
      </c>
    </row>
    <row r="1535" spans="1:65" s="1" customFormat="1" ht="16.5" customHeight="1">
      <c r="A1535" s="96"/>
      <c r="B1535" s="100"/>
      <c r="C1535" s="173" t="s">
        <v>115</v>
      </c>
      <c r="D1535" s="173" t="s">
        <v>78</v>
      </c>
      <c r="E1535" s="174" t="s">
        <v>2026</v>
      </c>
      <c r="F1535" s="175" t="s">
        <v>2027</v>
      </c>
      <c r="G1535" s="176" t="s">
        <v>91</v>
      </c>
      <c r="H1535" s="177">
        <v>0.844</v>
      </c>
      <c r="I1535" s="52"/>
      <c r="J1535" s="178">
        <f>ROUND(I1535*H1535,2)</f>
        <v>0</v>
      </c>
      <c r="K1535" s="51" t="s">
        <v>118</v>
      </c>
      <c r="L1535" s="14"/>
      <c r="M1535" s="53" t="s">
        <v>0</v>
      </c>
      <c r="N1535" s="54" t="s">
        <v>15</v>
      </c>
      <c r="O1535" s="18"/>
      <c r="P1535" s="55">
        <f>O1535*H1535</f>
        <v>0</v>
      </c>
      <c r="Q1535" s="55">
        <v>0</v>
      </c>
      <c r="R1535" s="55">
        <f>Q1535*H1535</f>
        <v>0</v>
      </c>
      <c r="S1535" s="55">
        <v>1.8</v>
      </c>
      <c r="T1535" s="56">
        <f>S1535*H1535</f>
        <v>1.5191999999999999</v>
      </c>
      <c r="AR1535" s="13" t="s">
        <v>83</v>
      </c>
      <c r="AT1535" s="13" t="s">
        <v>78</v>
      </c>
      <c r="AU1535" s="13" t="s">
        <v>29</v>
      </c>
      <c r="AY1535" s="13" t="s">
        <v>76</v>
      </c>
      <c r="BE1535" s="57">
        <f>IF(N1535="základní",J1535,0)</f>
        <v>0</v>
      </c>
      <c r="BF1535" s="57">
        <f>IF(N1535="snížená",J1535,0)</f>
        <v>0</v>
      </c>
      <c r="BG1535" s="57">
        <f>IF(N1535="zákl. přenesená",J1535,0)</f>
        <v>0</v>
      </c>
      <c r="BH1535" s="57">
        <f>IF(N1535="sníž. přenesená",J1535,0)</f>
        <v>0</v>
      </c>
      <c r="BI1535" s="57">
        <f>IF(N1535="nulová",J1535,0)</f>
        <v>0</v>
      </c>
      <c r="BJ1535" s="13" t="s">
        <v>28</v>
      </c>
      <c r="BK1535" s="57">
        <f>ROUND(I1535*H1535,2)</f>
        <v>0</v>
      </c>
      <c r="BL1535" s="13" t="s">
        <v>83</v>
      </c>
      <c r="BM1535" s="13" t="s">
        <v>2028</v>
      </c>
    </row>
    <row r="1536" spans="1:47" s="1" customFormat="1" ht="12">
      <c r="A1536" s="96"/>
      <c r="B1536" s="100"/>
      <c r="C1536" s="96"/>
      <c r="D1536" s="179" t="s">
        <v>85</v>
      </c>
      <c r="E1536" s="96"/>
      <c r="F1536" s="180" t="s">
        <v>2029</v>
      </c>
      <c r="G1536" s="96"/>
      <c r="H1536" s="96"/>
      <c r="I1536" s="26"/>
      <c r="J1536" s="96"/>
      <c r="L1536" s="14"/>
      <c r="M1536" s="58"/>
      <c r="N1536" s="18"/>
      <c r="O1536" s="18"/>
      <c r="P1536" s="18"/>
      <c r="Q1536" s="18"/>
      <c r="R1536" s="18"/>
      <c r="S1536" s="18"/>
      <c r="T1536" s="19"/>
      <c r="AT1536" s="13" t="s">
        <v>85</v>
      </c>
      <c r="AU1536" s="13" t="s">
        <v>29</v>
      </c>
    </row>
    <row r="1537" spans="1:51" s="10" customFormat="1" ht="12">
      <c r="A1537" s="181"/>
      <c r="B1537" s="182"/>
      <c r="C1537" s="181"/>
      <c r="D1537" s="179" t="s">
        <v>87</v>
      </c>
      <c r="E1537" s="183" t="s">
        <v>0</v>
      </c>
      <c r="F1537" s="184" t="s">
        <v>2030</v>
      </c>
      <c r="G1537" s="181"/>
      <c r="H1537" s="185">
        <v>0.844</v>
      </c>
      <c r="I1537" s="61"/>
      <c r="J1537" s="181"/>
      <c r="L1537" s="59"/>
      <c r="M1537" s="62"/>
      <c r="N1537" s="63"/>
      <c r="O1537" s="63"/>
      <c r="P1537" s="63"/>
      <c r="Q1537" s="63"/>
      <c r="R1537" s="63"/>
      <c r="S1537" s="63"/>
      <c r="T1537" s="64"/>
      <c r="AT1537" s="60" t="s">
        <v>87</v>
      </c>
      <c r="AU1537" s="60" t="s">
        <v>29</v>
      </c>
      <c r="AV1537" s="10" t="s">
        <v>29</v>
      </c>
      <c r="AW1537" s="10" t="s">
        <v>12</v>
      </c>
      <c r="AX1537" s="10" t="s">
        <v>28</v>
      </c>
      <c r="AY1537" s="60" t="s">
        <v>76</v>
      </c>
    </row>
    <row r="1538" spans="1:65" s="1" customFormat="1" ht="16.5" customHeight="1">
      <c r="A1538" s="96"/>
      <c r="B1538" s="100"/>
      <c r="C1538" s="173" t="s">
        <v>125</v>
      </c>
      <c r="D1538" s="173" t="s">
        <v>78</v>
      </c>
      <c r="E1538" s="174" t="s">
        <v>2031</v>
      </c>
      <c r="F1538" s="175" t="s">
        <v>2032</v>
      </c>
      <c r="G1538" s="176" t="s">
        <v>736</v>
      </c>
      <c r="H1538" s="177">
        <v>1</v>
      </c>
      <c r="I1538" s="52"/>
      <c r="J1538" s="178">
        <f>ROUND(I1538*H1538,2)</f>
        <v>0</v>
      </c>
      <c r="K1538" s="51" t="s">
        <v>118</v>
      </c>
      <c r="L1538" s="14"/>
      <c r="M1538" s="53" t="s">
        <v>0</v>
      </c>
      <c r="N1538" s="54" t="s">
        <v>15</v>
      </c>
      <c r="O1538" s="18"/>
      <c r="P1538" s="55">
        <f>O1538*H1538</f>
        <v>0</v>
      </c>
      <c r="Q1538" s="55">
        <v>0.06053</v>
      </c>
      <c r="R1538" s="55">
        <f>Q1538*H1538</f>
        <v>0.06053</v>
      </c>
      <c r="S1538" s="55">
        <v>0</v>
      </c>
      <c r="T1538" s="56">
        <f>S1538*H1538</f>
        <v>0</v>
      </c>
      <c r="AR1538" s="13" t="s">
        <v>83</v>
      </c>
      <c r="AT1538" s="13" t="s">
        <v>78</v>
      </c>
      <c r="AU1538" s="13" t="s">
        <v>29</v>
      </c>
      <c r="AY1538" s="13" t="s">
        <v>76</v>
      </c>
      <c r="BE1538" s="57">
        <f>IF(N1538="základní",J1538,0)</f>
        <v>0</v>
      </c>
      <c r="BF1538" s="57">
        <f>IF(N1538="snížená",J1538,0)</f>
        <v>0</v>
      </c>
      <c r="BG1538" s="57">
        <f>IF(N1538="zákl. přenesená",J1538,0)</f>
        <v>0</v>
      </c>
      <c r="BH1538" s="57">
        <f>IF(N1538="sníž. přenesená",J1538,0)</f>
        <v>0</v>
      </c>
      <c r="BI1538" s="57">
        <f>IF(N1538="nulová",J1538,0)</f>
        <v>0</v>
      </c>
      <c r="BJ1538" s="13" t="s">
        <v>28</v>
      </c>
      <c r="BK1538" s="57">
        <f>ROUND(I1538*H1538,2)</f>
        <v>0</v>
      </c>
      <c r="BL1538" s="13" t="s">
        <v>83</v>
      </c>
      <c r="BM1538" s="13" t="s">
        <v>2033</v>
      </c>
    </row>
    <row r="1539" spans="1:47" s="1" customFormat="1" ht="19.5">
      <c r="A1539" s="96"/>
      <c r="B1539" s="100"/>
      <c r="C1539" s="96"/>
      <c r="D1539" s="179" t="s">
        <v>85</v>
      </c>
      <c r="E1539" s="96"/>
      <c r="F1539" s="180" t="s">
        <v>2034</v>
      </c>
      <c r="G1539" s="96"/>
      <c r="H1539" s="96"/>
      <c r="I1539" s="26"/>
      <c r="J1539" s="96"/>
      <c r="L1539" s="14"/>
      <c r="M1539" s="58"/>
      <c r="N1539" s="18"/>
      <c r="O1539" s="18"/>
      <c r="P1539" s="18"/>
      <c r="Q1539" s="18"/>
      <c r="R1539" s="18"/>
      <c r="S1539" s="18"/>
      <c r="T1539" s="19"/>
      <c r="AT1539" s="13" t="s">
        <v>85</v>
      </c>
      <c r="AU1539" s="13" t="s">
        <v>29</v>
      </c>
    </row>
    <row r="1540" spans="1:63" s="9" customFormat="1" ht="25.9" customHeight="1">
      <c r="A1540" s="166"/>
      <c r="B1540" s="167"/>
      <c r="C1540" s="166"/>
      <c r="D1540" s="168" t="s">
        <v>23</v>
      </c>
      <c r="E1540" s="169" t="s">
        <v>213</v>
      </c>
      <c r="F1540" s="169" t="s">
        <v>214</v>
      </c>
      <c r="G1540" s="166"/>
      <c r="H1540" s="166"/>
      <c r="I1540" s="44"/>
      <c r="J1540" s="170">
        <f>BK1540</f>
        <v>0</v>
      </c>
      <c r="L1540" s="42"/>
      <c r="M1540" s="45"/>
      <c r="N1540" s="46"/>
      <c r="O1540" s="46"/>
      <c r="P1540" s="47">
        <f>P1541+P1566</f>
        <v>0</v>
      </c>
      <c r="Q1540" s="46"/>
      <c r="R1540" s="47">
        <f>R1541+R1566</f>
        <v>0.09941</v>
      </c>
      <c r="S1540" s="46"/>
      <c r="T1540" s="48">
        <f>T1541+T1566</f>
        <v>0</v>
      </c>
      <c r="AR1540" s="43" t="s">
        <v>29</v>
      </c>
      <c r="AT1540" s="49" t="s">
        <v>23</v>
      </c>
      <c r="AU1540" s="49" t="s">
        <v>24</v>
      </c>
      <c r="AY1540" s="43" t="s">
        <v>76</v>
      </c>
      <c r="BK1540" s="50">
        <f>BK1541+BK1566</f>
        <v>0</v>
      </c>
    </row>
    <row r="1541" spans="1:63" s="9" customFormat="1" ht="22.9" customHeight="1">
      <c r="A1541" s="166"/>
      <c r="B1541" s="167"/>
      <c r="C1541" s="166"/>
      <c r="D1541" s="168" t="s">
        <v>23</v>
      </c>
      <c r="E1541" s="171" t="s">
        <v>2035</v>
      </c>
      <c r="F1541" s="171" t="s">
        <v>2036</v>
      </c>
      <c r="G1541" s="166"/>
      <c r="H1541" s="166"/>
      <c r="I1541" s="44"/>
      <c r="J1541" s="172">
        <f>BK1541</f>
        <v>0</v>
      </c>
      <c r="L1541" s="42"/>
      <c r="M1541" s="45"/>
      <c r="N1541" s="46"/>
      <c r="O1541" s="46"/>
      <c r="P1541" s="47">
        <f>SUM(P1542:P1565)</f>
        <v>0</v>
      </c>
      <c r="Q1541" s="46"/>
      <c r="R1541" s="47">
        <f>SUM(R1542:R1565)</f>
        <v>0.09927</v>
      </c>
      <c r="S1541" s="46"/>
      <c r="T1541" s="48">
        <f>SUM(T1542:T1565)</f>
        <v>0</v>
      </c>
      <c r="AR1541" s="43" t="s">
        <v>29</v>
      </c>
      <c r="AT1541" s="49" t="s">
        <v>23</v>
      </c>
      <c r="AU1541" s="49" t="s">
        <v>28</v>
      </c>
      <c r="AY1541" s="43" t="s">
        <v>76</v>
      </c>
      <c r="BK1541" s="50">
        <f>SUM(BK1542:BK1565)</f>
        <v>0</v>
      </c>
    </row>
    <row r="1542" spans="1:65" s="1" customFormat="1" ht="16.5" customHeight="1">
      <c r="A1542" s="96"/>
      <c r="B1542" s="100"/>
      <c r="C1542" s="173" t="s">
        <v>132</v>
      </c>
      <c r="D1542" s="173" t="s">
        <v>78</v>
      </c>
      <c r="E1542" s="174" t="s">
        <v>2037</v>
      </c>
      <c r="F1542" s="175" t="s">
        <v>2038</v>
      </c>
      <c r="G1542" s="176" t="s">
        <v>279</v>
      </c>
      <c r="H1542" s="177">
        <v>1</v>
      </c>
      <c r="I1542" s="52"/>
      <c r="J1542" s="178">
        <f>ROUND(I1542*H1542,2)</f>
        <v>0</v>
      </c>
      <c r="K1542" s="51" t="s">
        <v>118</v>
      </c>
      <c r="L1542" s="14"/>
      <c r="M1542" s="53" t="s">
        <v>0</v>
      </c>
      <c r="N1542" s="54" t="s">
        <v>15</v>
      </c>
      <c r="O1542" s="18"/>
      <c r="P1542" s="55">
        <f>O1542*H1542</f>
        <v>0</v>
      </c>
      <c r="Q1542" s="55">
        <v>0</v>
      </c>
      <c r="R1542" s="55">
        <f>Q1542*H1542</f>
        <v>0</v>
      </c>
      <c r="S1542" s="55">
        <v>0</v>
      </c>
      <c r="T1542" s="56">
        <f>S1542*H1542</f>
        <v>0</v>
      </c>
      <c r="AR1542" s="13" t="s">
        <v>312</v>
      </c>
      <c r="AT1542" s="13" t="s">
        <v>78</v>
      </c>
      <c r="AU1542" s="13" t="s">
        <v>29</v>
      </c>
      <c r="AY1542" s="13" t="s">
        <v>76</v>
      </c>
      <c r="BE1542" s="57">
        <f>IF(N1542="základní",J1542,0)</f>
        <v>0</v>
      </c>
      <c r="BF1542" s="57">
        <f>IF(N1542="snížená",J1542,0)</f>
        <v>0</v>
      </c>
      <c r="BG1542" s="57">
        <f>IF(N1542="zákl. přenesená",J1542,0)</f>
        <v>0</v>
      </c>
      <c r="BH1542" s="57">
        <f>IF(N1542="sníž. přenesená",J1542,0)</f>
        <v>0</v>
      </c>
      <c r="BI1542" s="57">
        <f>IF(N1542="nulová",J1542,0)</f>
        <v>0</v>
      </c>
      <c r="BJ1542" s="13" t="s">
        <v>28</v>
      </c>
      <c r="BK1542" s="57">
        <f>ROUND(I1542*H1542,2)</f>
        <v>0</v>
      </c>
      <c r="BL1542" s="13" t="s">
        <v>312</v>
      </c>
      <c r="BM1542" s="13" t="s">
        <v>2039</v>
      </c>
    </row>
    <row r="1543" spans="1:47" s="1" customFormat="1" ht="19.5">
      <c r="A1543" s="96"/>
      <c r="B1543" s="100"/>
      <c r="C1543" s="96"/>
      <c r="D1543" s="179" t="s">
        <v>85</v>
      </c>
      <c r="E1543" s="96"/>
      <c r="F1543" s="180" t="s">
        <v>2040</v>
      </c>
      <c r="G1543" s="96"/>
      <c r="H1543" s="96"/>
      <c r="I1543" s="26"/>
      <c r="J1543" s="96"/>
      <c r="L1543" s="14"/>
      <c r="M1543" s="58"/>
      <c r="N1543" s="18"/>
      <c r="O1543" s="18"/>
      <c r="P1543" s="18"/>
      <c r="Q1543" s="18"/>
      <c r="R1543" s="18"/>
      <c r="S1543" s="18"/>
      <c r="T1543" s="19"/>
      <c r="AT1543" s="13" t="s">
        <v>85</v>
      </c>
      <c r="AU1543" s="13" t="s">
        <v>29</v>
      </c>
    </row>
    <row r="1544" spans="1:65" s="1" customFormat="1" ht="16.5" customHeight="1">
      <c r="A1544" s="96"/>
      <c r="B1544" s="100"/>
      <c r="C1544" s="196" t="s">
        <v>138</v>
      </c>
      <c r="D1544" s="196" t="s">
        <v>305</v>
      </c>
      <c r="E1544" s="197" t="s">
        <v>2041</v>
      </c>
      <c r="F1544" s="198" t="s">
        <v>2042</v>
      </c>
      <c r="G1544" s="199" t="s">
        <v>736</v>
      </c>
      <c r="H1544" s="200">
        <v>1</v>
      </c>
      <c r="I1544" s="81"/>
      <c r="J1544" s="201">
        <f>ROUND(I1544*H1544,2)</f>
        <v>0</v>
      </c>
      <c r="K1544" s="80" t="s">
        <v>118</v>
      </c>
      <c r="L1544" s="82"/>
      <c r="M1544" s="83" t="s">
        <v>0</v>
      </c>
      <c r="N1544" s="84" t="s">
        <v>15</v>
      </c>
      <c r="O1544" s="18"/>
      <c r="P1544" s="55">
        <f>O1544*H1544</f>
        <v>0</v>
      </c>
      <c r="Q1544" s="55">
        <v>0.00087</v>
      </c>
      <c r="R1544" s="55">
        <f>Q1544*H1544</f>
        <v>0.00087</v>
      </c>
      <c r="S1544" s="55">
        <v>0</v>
      </c>
      <c r="T1544" s="56">
        <f>S1544*H1544</f>
        <v>0</v>
      </c>
      <c r="AR1544" s="13" t="s">
        <v>289</v>
      </c>
      <c r="AT1544" s="13" t="s">
        <v>305</v>
      </c>
      <c r="AU1544" s="13" t="s">
        <v>29</v>
      </c>
      <c r="AY1544" s="13" t="s">
        <v>76</v>
      </c>
      <c r="BE1544" s="57">
        <f>IF(N1544="základní",J1544,0)</f>
        <v>0</v>
      </c>
      <c r="BF1544" s="57">
        <f>IF(N1544="snížená",J1544,0)</f>
        <v>0</v>
      </c>
      <c r="BG1544" s="57">
        <f>IF(N1544="zákl. přenesená",J1544,0)</f>
        <v>0</v>
      </c>
      <c r="BH1544" s="57">
        <f>IF(N1544="sníž. přenesená",J1544,0)</f>
        <v>0</v>
      </c>
      <c r="BI1544" s="57">
        <f>IF(N1544="nulová",J1544,0)</f>
        <v>0</v>
      </c>
      <c r="BJ1544" s="13" t="s">
        <v>28</v>
      </c>
      <c r="BK1544" s="57">
        <f>ROUND(I1544*H1544,2)</f>
        <v>0</v>
      </c>
      <c r="BL1544" s="13" t="s">
        <v>189</v>
      </c>
      <c r="BM1544" s="13" t="s">
        <v>2043</v>
      </c>
    </row>
    <row r="1545" spans="1:47" s="1" customFormat="1" ht="12">
      <c r="A1545" s="96"/>
      <c r="B1545" s="100"/>
      <c r="C1545" s="96"/>
      <c r="D1545" s="179" t="s">
        <v>85</v>
      </c>
      <c r="E1545" s="96"/>
      <c r="F1545" s="180" t="s">
        <v>2044</v>
      </c>
      <c r="G1545" s="96"/>
      <c r="H1545" s="96"/>
      <c r="I1545" s="26"/>
      <c r="J1545" s="96"/>
      <c r="L1545" s="14"/>
      <c r="M1545" s="58"/>
      <c r="N1545" s="18"/>
      <c r="O1545" s="18"/>
      <c r="P1545" s="18"/>
      <c r="Q1545" s="18"/>
      <c r="R1545" s="18"/>
      <c r="S1545" s="18"/>
      <c r="T1545" s="19"/>
      <c r="AT1545" s="13" t="s">
        <v>85</v>
      </c>
      <c r="AU1545" s="13" t="s">
        <v>29</v>
      </c>
    </row>
    <row r="1546" spans="1:65" s="1" customFormat="1" ht="16.5" customHeight="1">
      <c r="A1546" s="96"/>
      <c r="B1546" s="100"/>
      <c r="C1546" s="196" t="s">
        <v>123</v>
      </c>
      <c r="D1546" s="196" t="s">
        <v>305</v>
      </c>
      <c r="E1546" s="197" t="s">
        <v>2045</v>
      </c>
      <c r="F1546" s="198" t="s">
        <v>2046</v>
      </c>
      <c r="G1546" s="199" t="s">
        <v>160</v>
      </c>
      <c r="H1546" s="200">
        <v>31</v>
      </c>
      <c r="I1546" s="81"/>
      <c r="J1546" s="201">
        <f>ROUND(I1546*H1546,2)</f>
        <v>0</v>
      </c>
      <c r="K1546" s="80" t="s">
        <v>118</v>
      </c>
      <c r="L1546" s="82"/>
      <c r="M1546" s="83" t="s">
        <v>0</v>
      </c>
      <c r="N1546" s="84" t="s">
        <v>15</v>
      </c>
      <c r="O1546" s="18"/>
      <c r="P1546" s="55">
        <f>O1546*H1546</f>
        <v>0</v>
      </c>
      <c r="Q1546" s="55">
        <v>0.0009</v>
      </c>
      <c r="R1546" s="55">
        <f>Q1546*H1546</f>
        <v>0.027899999999999998</v>
      </c>
      <c r="S1546" s="55">
        <v>0</v>
      </c>
      <c r="T1546" s="56">
        <f>S1546*H1546</f>
        <v>0</v>
      </c>
      <c r="AR1546" s="13" t="s">
        <v>2047</v>
      </c>
      <c r="AT1546" s="13" t="s">
        <v>305</v>
      </c>
      <c r="AU1546" s="13" t="s">
        <v>29</v>
      </c>
      <c r="AY1546" s="13" t="s">
        <v>76</v>
      </c>
      <c r="BE1546" s="57">
        <f>IF(N1546="základní",J1546,0)</f>
        <v>0</v>
      </c>
      <c r="BF1546" s="57">
        <f>IF(N1546="snížená",J1546,0)</f>
        <v>0</v>
      </c>
      <c r="BG1546" s="57">
        <f>IF(N1546="zákl. přenesená",J1546,0)</f>
        <v>0</v>
      </c>
      <c r="BH1546" s="57">
        <f>IF(N1546="sníž. přenesená",J1546,0)</f>
        <v>0</v>
      </c>
      <c r="BI1546" s="57">
        <f>IF(N1546="nulová",J1546,0)</f>
        <v>0</v>
      </c>
      <c r="BJ1546" s="13" t="s">
        <v>28</v>
      </c>
      <c r="BK1546" s="57">
        <f>ROUND(I1546*H1546,2)</f>
        <v>0</v>
      </c>
      <c r="BL1546" s="13" t="s">
        <v>312</v>
      </c>
      <c r="BM1546" s="13" t="s">
        <v>2048</v>
      </c>
    </row>
    <row r="1547" spans="1:47" s="1" customFormat="1" ht="12">
      <c r="A1547" s="96"/>
      <c r="B1547" s="100"/>
      <c r="C1547" s="96"/>
      <c r="D1547" s="179" t="s">
        <v>85</v>
      </c>
      <c r="E1547" s="96"/>
      <c r="F1547" s="180" t="s">
        <v>2046</v>
      </c>
      <c r="G1547" s="96"/>
      <c r="H1547" s="96"/>
      <c r="I1547" s="26"/>
      <c r="J1547" s="96"/>
      <c r="L1547" s="14"/>
      <c r="M1547" s="58"/>
      <c r="N1547" s="18"/>
      <c r="O1547" s="18"/>
      <c r="P1547" s="18"/>
      <c r="Q1547" s="18"/>
      <c r="R1547" s="18"/>
      <c r="S1547" s="18"/>
      <c r="T1547" s="19"/>
      <c r="AT1547" s="13" t="s">
        <v>85</v>
      </c>
      <c r="AU1547" s="13" t="s">
        <v>29</v>
      </c>
    </row>
    <row r="1548" spans="1:65" s="1" customFormat="1" ht="16.5" customHeight="1">
      <c r="A1548" s="96"/>
      <c r="B1548" s="100"/>
      <c r="C1548" s="173" t="s">
        <v>151</v>
      </c>
      <c r="D1548" s="173" t="s">
        <v>78</v>
      </c>
      <c r="E1548" s="174" t="s">
        <v>2049</v>
      </c>
      <c r="F1548" s="175" t="s">
        <v>2050</v>
      </c>
      <c r="G1548" s="176" t="s">
        <v>160</v>
      </c>
      <c r="H1548" s="177">
        <v>28</v>
      </c>
      <c r="I1548" s="52"/>
      <c r="J1548" s="178">
        <f>ROUND(I1548*H1548,2)</f>
        <v>0</v>
      </c>
      <c r="K1548" s="51" t="s">
        <v>118</v>
      </c>
      <c r="L1548" s="14"/>
      <c r="M1548" s="53" t="s">
        <v>0</v>
      </c>
      <c r="N1548" s="54" t="s">
        <v>15</v>
      </c>
      <c r="O1548" s="18"/>
      <c r="P1548" s="55">
        <f>O1548*H1548</f>
        <v>0</v>
      </c>
      <c r="Q1548" s="55">
        <v>0.00045</v>
      </c>
      <c r="R1548" s="55">
        <f>Q1548*H1548</f>
        <v>0.0126</v>
      </c>
      <c r="S1548" s="55">
        <v>0</v>
      </c>
      <c r="T1548" s="56">
        <f>S1548*H1548</f>
        <v>0</v>
      </c>
      <c r="AR1548" s="13" t="s">
        <v>83</v>
      </c>
      <c r="AT1548" s="13" t="s">
        <v>78</v>
      </c>
      <c r="AU1548" s="13" t="s">
        <v>29</v>
      </c>
      <c r="AY1548" s="13" t="s">
        <v>76</v>
      </c>
      <c r="BE1548" s="57">
        <f>IF(N1548="základní",J1548,0)</f>
        <v>0</v>
      </c>
      <c r="BF1548" s="57">
        <f>IF(N1548="snížená",J1548,0)</f>
        <v>0</v>
      </c>
      <c r="BG1548" s="57">
        <f>IF(N1548="zákl. přenesená",J1548,0)</f>
        <v>0</v>
      </c>
      <c r="BH1548" s="57">
        <f>IF(N1548="sníž. přenesená",J1548,0)</f>
        <v>0</v>
      </c>
      <c r="BI1548" s="57">
        <f>IF(N1548="nulová",J1548,0)</f>
        <v>0</v>
      </c>
      <c r="BJ1548" s="13" t="s">
        <v>28</v>
      </c>
      <c r="BK1548" s="57">
        <f>ROUND(I1548*H1548,2)</f>
        <v>0</v>
      </c>
      <c r="BL1548" s="13" t="s">
        <v>83</v>
      </c>
      <c r="BM1548" s="13" t="s">
        <v>2051</v>
      </c>
    </row>
    <row r="1549" spans="1:47" s="1" customFormat="1" ht="12">
      <c r="A1549" s="96"/>
      <c r="B1549" s="100"/>
      <c r="C1549" s="96"/>
      <c r="D1549" s="179" t="s">
        <v>85</v>
      </c>
      <c r="E1549" s="96"/>
      <c r="F1549" s="180" t="s">
        <v>2050</v>
      </c>
      <c r="G1549" s="96"/>
      <c r="H1549" s="96"/>
      <c r="I1549" s="26"/>
      <c r="J1549" s="96"/>
      <c r="L1549" s="14"/>
      <c r="M1549" s="58"/>
      <c r="N1549" s="18"/>
      <c r="O1549" s="18"/>
      <c r="P1549" s="18"/>
      <c r="Q1549" s="18"/>
      <c r="R1549" s="18"/>
      <c r="S1549" s="18"/>
      <c r="T1549" s="19"/>
      <c r="AT1549" s="13" t="s">
        <v>85</v>
      </c>
      <c r="AU1549" s="13" t="s">
        <v>29</v>
      </c>
    </row>
    <row r="1550" spans="1:65" s="1" customFormat="1" ht="16.5" customHeight="1">
      <c r="A1550" s="96"/>
      <c r="B1550" s="100"/>
      <c r="C1550" s="173" t="s">
        <v>157</v>
      </c>
      <c r="D1550" s="173" t="s">
        <v>78</v>
      </c>
      <c r="E1550" s="174" t="s">
        <v>2052</v>
      </c>
      <c r="F1550" s="175" t="s">
        <v>2053</v>
      </c>
      <c r="G1550" s="176" t="s">
        <v>279</v>
      </c>
      <c r="H1550" s="177">
        <v>1</v>
      </c>
      <c r="I1550" s="52"/>
      <c r="J1550" s="178">
        <f>ROUND(I1550*H1550,2)</f>
        <v>0</v>
      </c>
      <c r="K1550" s="51" t="s">
        <v>118</v>
      </c>
      <c r="L1550" s="14"/>
      <c r="M1550" s="53" t="s">
        <v>0</v>
      </c>
      <c r="N1550" s="54" t="s">
        <v>15</v>
      </c>
      <c r="O1550" s="18"/>
      <c r="P1550" s="55">
        <f>O1550*H1550</f>
        <v>0</v>
      </c>
      <c r="Q1550" s="55">
        <v>0</v>
      </c>
      <c r="R1550" s="55">
        <f>Q1550*H1550</f>
        <v>0</v>
      </c>
      <c r="S1550" s="55">
        <v>0</v>
      </c>
      <c r="T1550" s="56">
        <f>S1550*H1550</f>
        <v>0</v>
      </c>
      <c r="AR1550" s="13" t="s">
        <v>189</v>
      </c>
      <c r="AT1550" s="13" t="s">
        <v>78</v>
      </c>
      <c r="AU1550" s="13" t="s">
        <v>29</v>
      </c>
      <c r="AY1550" s="13" t="s">
        <v>76</v>
      </c>
      <c r="BE1550" s="57">
        <f>IF(N1550="základní",J1550,0)</f>
        <v>0</v>
      </c>
      <c r="BF1550" s="57">
        <f>IF(N1550="snížená",J1550,0)</f>
        <v>0</v>
      </c>
      <c r="BG1550" s="57">
        <f>IF(N1550="zákl. přenesená",J1550,0)</f>
        <v>0</v>
      </c>
      <c r="BH1550" s="57">
        <f>IF(N1550="sníž. přenesená",J1550,0)</f>
        <v>0</v>
      </c>
      <c r="BI1550" s="57">
        <f>IF(N1550="nulová",J1550,0)</f>
        <v>0</v>
      </c>
      <c r="BJ1550" s="13" t="s">
        <v>28</v>
      </c>
      <c r="BK1550" s="57">
        <f>ROUND(I1550*H1550,2)</f>
        <v>0</v>
      </c>
      <c r="BL1550" s="13" t="s">
        <v>189</v>
      </c>
      <c r="BM1550" s="13" t="s">
        <v>2054</v>
      </c>
    </row>
    <row r="1551" spans="1:47" s="1" customFormat="1" ht="12">
      <c r="A1551" s="96"/>
      <c r="B1551" s="100"/>
      <c r="C1551" s="96"/>
      <c r="D1551" s="179" t="s">
        <v>85</v>
      </c>
      <c r="E1551" s="96"/>
      <c r="F1551" s="180" t="s">
        <v>2055</v>
      </c>
      <c r="G1551" s="96"/>
      <c r="H1551" s="96"/>
      <c r="I1551" s="26"/>
      <c r="J1551" s="96"/>
      <c r="L1551" s="14"/>
      <c r="M1551" s="58"/>
      <c r="N1551" s="18"/>
      <c r="O1551" s="18"/>
      <c r="P1551" s="18"/>
      <c r="Q1551" s="18"/>
      <c r="R1551" s="18"/>
      <c r="S1551" s="18"/>
      <c r="T1551" s="19"/>
      <c r="AT1551" s="13" t="s">
        <v>85</v>
      </c>
      <c r="AU1551" s="13" t="s">
        <v>29</v>
      </c>
    </row>
    <row r="1552" spans="1:65" s="1" customFormat="1" ht="16.5" customHeight="1">
      <c r="A1552" s="96"/>
      <c r="B1552" s="100"/>
      <c r="C1552" s="196" t="s">
        <v>163</v>
      </c>
      <c r="D1552" s="196" t="s">
        <v>305</v>
      </c>
      <c r="E1552" s="197" t="s">
        <v>2056</v>
      </c>
      <c r="F1552" s="198" t="s">
        <v>2057</v>
      </c>
      <c r="G1552" s="199" t="s">
        <v>279</v>
      </c>
      <c r="H1552" s="200">
        <v>1</v>
      </c>
      <c r="I1552" s="81"/>
      <c r="J1552" s="201">
        <f>ROUND(I1552*H1552,2)</f>
        <v>0</v>
      </c>
      <c r="K1552" s="80" t="s">
        <v>118</v>
      </c>
      <c r="L1552" s="82"/>
      <c r="M1552" s="83" t="s">
        <v>0</v>
      </c>
      <c r="N1552" s="84" t="s">
        <v>15</v>
      </c>
      <c r="O1552" s="18"/>
      <c r="P1552" s="55">
        <f>O1552*H1552</f>
        <v>0</v>
      </c>
      <c r="Q1552" s="55">
        <v>0.01</v>
      </c>
      <c r="R1552" s="55">
        <f>Q1552*H1552</f>
        <v>0.01</v>
      </c>
      <c r="S1552" s="55">
        <v>0</v>
      </c>
      <c r="T1552" s="56">
        <f>S1552*H1552</f>
        <v>0</v>
      </c>
      <c r="AR1552" s="13" t="s">
        <v>289</v>
      </c>
      <c r="AT1552" s="13" t="s">
        <v>305</v>
      </c>
      <c r="AU1552" s="13" t="s">
        <v>29</v>
      </c>
      <c r="AY1552" s="13" t="s">
        <v>76</v>
      </c>
      <c r="BE1552" s="57">
        <f>IF(N1552="základní",J1552,0)</f>
        <v>0</v>
      </c>
      <c r="BF1552" s="57">
        <f>IF(N1552="snížená",J1552,0)</f>
        <v>0</v>
      </c>
      <c r="BG1552" s="57">
        <f>IF(N1552="zákl. přenesená",J1552,0)</f>
        <v>0</v>
      </c>
      <c r="BH1552" s="57">
        <f>IF(N1552="sníž. přenesená",J1552,0)</f>
        <v>0</v>
      </c>
      <c r="BI1552" s="57">
        <f>IF(N1552="nulová",J1552,0)</f>
        <v>0</v>
      </c>
      <c r="BJ1552" s="13" t="s">
        <v>28</v>
      </c>
      <c r="BK1552" s="57">
        <f>ROUND(I1552*H1552,2)</f>
        <v>0</v>
      </c>
      <c r="BL1552" s="13" t="s">
        <v>189</v>
      </c>
      <c r="BM1552" s="13" t="s">
        <v>2058</v>
      </c>
    </row>
    <row r="1553" spans="1:47" s="1" customFormat="1" ht="12">
      <c r="A1553" s="96"/>
      <c r="B1553" s="100"/>
      <c r="C1553" s="96"/>
      <c r="D1553" s="179" t="s">
        <v>85</v>
      </c>
      <c r="E1553" s="96"/>
      <c r="F1553" s="180" t="s">
        <v>2059</v>
      </c>
      <c r="G1553" s="96"/>
      <c r="H1553" s="96"/>
      <c r="I1553" s="26"/>
      <c r="J1553" s="96"/>
      <c r="L1553" s="14"/>
      <c r="M1553" s="58"/>
      <c r="N1553" s="18"/>
      <c r="O1553" s="18"/>
      <c r="P1553" s="18"/>
      <c r="Q1553" s="18"/>
      <c r="R1553" s="18"/>
      <c r="S1553" s="18"/>
      <c r="T1553" s="19"/>
      <c r="AT1553" s="13" t="s">
        <v>85</v>
      </c>
      <c r="AU1553" s="13" t="s">
        <v>29</v>
      </c>
    </row>
    <row r="1554" spans="1:65" s="1" customFormat="1" ht="16.5" customHeight="1">
      <c r="A1554" s="96"/>
      <c r="B1554" s="100"/>
      <c r="C1554" s="173" t="s">
        <v>171</v>
      </c>
      <c r="D1554" s="173" t="s">
        <v>78</v>
      </c>
      <c r="E1554" s="174" t="s">
        <v>2060</v>
      </c>
      <c r="F1554" s="175" t="s">
        <v>2061</v>
      </c>
      <c r="G1554" s="176" t="s">
        <v>279</v>
      </c>
      <c r="H1554" s="177">
        <v>1</v>
      </c>
      <c r="I1554" s="52"/>
      <c r="J1554" s="178">
        <f>ROUND(I1554*H1554,2)</f>
        <v>0</v>
      </c>
      <c r="K1554" s="51" t="s">
        <v>118</v>
      </c>
      <c r="L1554" s="14"/>
      <c r="M1554" s="53" t="s">
        <v>0</v>
      </c>
      <c r="N1554" s="54" t="s">
        <v>15</v>
      </c>
      <c r="O1554" s="18"/>
      <c r="P1554" s="55">
        <f>O1554*H1554</f>
        <v>0</v>
      </c>
      <c r="Q1554" s="55">
        <v>0</v>
      </c>
      <c r="R1554" s="55">
        <f>Q1554*H1554</f>
        <v>0</v>
      </c>
      <c r="S1554" s="55">
        <v>0</v>
      </c>
      <c r="T1554" s="56">
        <f>S1554*H1554</f>
        <v>0</v>
      </c>
      <c r="AR1554" s="13" t="s">
        <v>189</v>
      </c>
      <c r="AT1554" s="13" t="s">
        <v>78</v>
      </c>
      <c r="AU1554" s="13" t="s">
        <v>29</v>
      </c>
      <c r="AY1554" s="13" t="s">
        <v>76</v>
      </c>
      <c r="BE1554" s="57">
        <f>IF(N1554="základní",J1554,0)</f>
        <v>0</v>
      </c>
      <c r="BF1554" s="57">
        <f>IF(N1554="snížená",J1554,0)</f>
        <v>0</v>
      </c>
      <c r="BG1554" s="57">
        <f>IF(N1554="zákl. přenesená",J1554,0)</f>
        <v>0</v>
      </c>
      <c r="BH1554" s="57">
        <f>IF(N1554="sníž. přenesená",J1554,0)</f>
        <v>0</v>
      </c>
      <c r="BI1554" s="57">
        <f>IF(N1554="nulová",J1554,0)</f>
        <v>0</v>
      </c>
      <c r="BJ1554" s="13" t="s">
        <v>28</v>
      </c>
      <c r="BK1554" s="57">
        <f>ROUND(I1554*H1554,2)</f>
        <v>0</v>
      </c>
      <c r="BL1554" s="13" t="s">
        <v>189</v>
      </c>
      <c r="BM1554" s="13" t="s">
        <v>2062</v>
      </c>
    </row>
    <row r="1555" spans="1:47" s="1" customFormat="1" ht="19.5">
      <c r="A1555" s="96"/>
      <c r="B1555" s="100"/>
      <c r="C1555" s="96"/>
      <c r="D1555" s="179" t="s">
        <v>85</v>
      </c>
      <c r="E1555" s="96"/>
      <c r="F1555" s="180" t="s">
        <v>2063</v>
      </c>
      <c r="G1555" s="96"/>
      <c r="H1555" s="96"/>
      <c r="I1555" s="26"/>
      <c r="J1555" s="96"/>
      <c r="L1555" s="14"/>
      <c r="M1555" s="58"/>
      <c r="N1555" s="18"/>
      <c r="O1555" s="18"/>
      <c r="P1555" s="18"/>
      <c r="Q1555" s="18"/>
      <c r="R1555" s="18"/>
      <c r="S1555" s="18"/>
      <c r="T1555" s="19"/>
      <c r="AT1555" s="13" t="s">
        <v>85</v>
      </c>
      <c r="AU1555" s="13" t="s">
        <v>29</v>
      </c>
    </row>
    <row r="1556" spans="1:65" s="1" customFormat="1" ht="16.5" customHeight="1">
      <c r="A1556" s="96"/>
      <c r="B1556" s="100"/>
      <c r="C1556" s="196" t="s">
        <v>178</v>
      </c>
      <c r="D1556" s="196" t="s">
        <v>305</v>
      </c>
      <c r="E1556" s="197" t="s">
        <v>2064</v>
      </c>
      <c r="F1556" s="198" t="s">
        <v>2065</v>
      </c>
      <c r="G1556" s="199" t="s">
        <v>279</v>
      </c>
      <c r="H1556" s="200">
        <v>1</v>
      </c>
      <c r="I1556" s="81"/>
      <c r="J1556" s="201">
        <f>ROUND(I1556*H1556,2)</f>
        <v>0</v>
      </c>
      <c r="K1556" s="80" t="s">
        <v>0</v>
      </c>
      <c r="L1556" s="82"/>
      <c r="M1556" s="83" t="s">
        <v>0</v>
      </c>
      <c r="N1556" s="84" t="s">
        <v>15</v>
      </c>
      <c r="O1556" s="18"/>
      <c r="P1556" s="55">
        <f>O1556*H1556</f>
        <v>0</v>
      </c>
      <c r="Q1556" s="55">
        <v>0</v>
      </c>
      <c r="R1556" s="55">
        <f>Q1556*H1556</f>
        <v>0</v>
      </c>
      <c r="S1556" s="55">
        <v>0</v>
      </c>
      <c r="T1556" s="56">
        <f>S1556*H1556</f>
        <v>0</v>
      </c>
      <c r="AR1556" s="13" t="s">
        <v>289</v>
      </c>
      <c r="AT1556" s="13" t="s">
        <v>305</v>
      </c>
      <c r="AU1556" s="13" t="s">
        <v>29</v>
      </c>
      <c r="AY1556" s="13" t="s">
        <v>76</v>
      </c>
      <c r="BE1556" s="57">
        <f>IF(N1556="základní",J1556,0)</f>
        <v>0</v>
      </c>
      <c r="BF1556" s="57">
        <f>IF(N1556="snížená",J1556,0)</f>
        <v>0</v>
      </c>
      <c r="BG1556" s="57">
        <f>IF(N1556="zákl. přenesená",J1556,0)</f>
        <v>0</v>
      </c>
      <c r="BH1556" s="57">
        <f>IF(N1556="sníž. přenesená",J1556,0)</f>
        <v>0</v>
      </c>
      <c r="BI1556" s="57">
        <f>IF(N1556="nulová",J1556,0)</f>
        <v>0</v>
      </c>
      <c r="BJ1556" s="13" t="s">
        <v>28</v>
      </c>
      <c r="BK1556" s="57">
        <f>ROUND(I1556*H1556,2)</f>
        <v>0</v>
      </c>
      <c r="BL1556" s="13" t="s">
        <v>189</v>
      </c>
      <c r="BM1556" s="13" t="s">
        <v>2066</v>
      </c>
    </row>
    <row r="1557" spans="1:47" s="1" customFormat="1" ht="12">
      <c r="A1557" s="96"/>
      <c r="B1557" s="100"/>
      <c r="C1557" s="96"/>
      <c r="D1557" s="179" t="s">
        <v>85</v>
      </c>
      <c r="E1557" s="96"/>
      <c r="F1557" s="180" t="s">
        <v>2065</v>
      </c>
      <c r="G1557" s="96"/>
      <c r="H1557" s="96"/>
      <c r="I1557" s="26"/>
      <c r="J1557" s="96"/>
      <c r="L1557" s="14"/>
      <c r="M1557" s="58"/>
      <c r="N1557" s="18"/>
      <c r="O1557" s="18"/>
      <c r="P1557" s="18"/>
      <c r="Q1557" s="18"/>
      <c r="R1557" s="18"/>
      <c r="S1557" s="18"/>
      <c r="T1557" s="19"/>
      <c r="AT1557" s="13" t="s">
        <v>85</v>
      </c>
      <c r="AU1557" s="13" t="s">
        <v>29</v>
      </c>
    </row>
    <row r="1558" spans="1:65" s="1" customFormat="1" ht="16.5" customHeight="1">
      <c r="A1558" s="96"/>
      <c r="B1558" s="100"/>
      <c r="C1558" s="173" t="s">
        <v>3</v>
      </c>
      <c r="D1558" s="173" t="s">
        <v>78</v>
      </c>
      <c r="E1558" s="174" t="s">
        <v>2067</v>
      </c>
      <c r="F1558" s="175" t="s">
        <v>2068</v>
      </c>
      <c r="G1558" s="176" t="s">
        <v>160</v>
      </c>
      <c r="H1558" s="177">
        <v>25</v>
      </c>
      <c r="I1558" s="52"/>
      <c r="J1558" s="178">
        <f>ROUND(I1558*H1558,2)</f>
        <v>0</v>
      </c>
      <c r="K1558" s="51" t="s">
        <v>118</v>
      </c>
      <c r="L1558" s="14"/>
      <c r="M1558" s="53" t="s">
        <v>0</v>
      </c>
      <c r="N1558" s="54" t="s">
        <v>15</v>
      </c>
      <c r="O1558" s="18"/>
      <c r="P1558" s="55">
        <f>O1558*H1558</f>
        <v>0</v>
      </c>
      <c r="Q1558" s="55">
        <v>0</v>
      </c>
      <c r="R1558" s="55">
        <f>Q1558*H1558</f>
        <v>0</v>
      </c>
      <c r="S1558" s="55">
        <v>0</v>
      </c>
      <c r="T1558" s="56">
        <f>S1558*H1558</f>
        <v>0</v>
      </c>
      <c r="AR1558" s="13" t="s">
        <v>189</v>
      </c>
      <c r="AT1558" s="13" t="s">
        <v>78</v>
      </c>
      <c r="AU1558" s="13" t="s">
        <v>29</v>
      </c>
      <c r="AY1558" s="13" t="s">
        <v>76</v>
      </c>
      <c r="BE1558" s="57">
        <f>IF(N1558="základní",J1558,0)</f>
        <v>0</v>
      </c>
      <c r="BF1558" s="57">
        <f>IF(N1558="snížená",J1558,0)</f>
        <v>0</v>
      </c>
      <c r="BG1558" s="57">
        <f>IF(N1558="zákl. přenesená",J1558,0)</f>
        <v>0</v>
      </c>
      <c r="BH1558" s="57">
        <f>IF(N1558="sníž. přenesená",J1558,0)</f>
        <v>0</v>
      </c>
      <c r="BI1558" s="57">
        <f>IF(N1558="nulová",J1558,0)</f>
        <v>0</v>
      </c>
      <c r="BJ1558" s="13" t="s">
        <v>28</v>
      </c>
      <c r="BK1558" s="57">
        <f>ROUND(I1558*H1558,2)</f>
        <v>0</v>
      </c>
      <c r="BL1558" s="13" t="s">
        <v>189</v>
      </c>
      <c r="BM1558" s="13" t="s">
        <v>2069</v>
      </c>
    </row>
    <row r="1559" spans="1:47" s="1" customFormat="1" ht="19.5">
      <c r="A1559" s="96"/>
      <c r="B1559" s="100"/>
      <c r="C1559" s="96"/>
      <c r="D1559" s="179" t="s">
        <v>85</v>
      </c>
      <c r="E1559" s="96"/>
      <c r="F1559" s="180" t="s">
        <v>2070</v>
      </c>
      <c r="G1559" s="96"/>
      <c r="H1559" s="96"/>
      <c r="I1559" s="26"/>
      <c r="J1559" s="96"/>
      <c r="L1559" s="14"/>
      <c r="M1559" s="58"/>
      <c r="N1559" s="18"/>
      <c r="O1559" s="18"/>
      <c r="P1559" s="18"/>
      <c r="Q1559" s="18"/>
      <c r="R1559" s="18"/>
      <c r="S1559" s="18"/>
      <c r="T1559" s="19"/>
      <c r="AT1559" s="13" t="s">
        <v>85</v>
      </c>
      <c r="AU1559" s="13" t="s">
        <v>29</v>
      </c>
    </row>
    <row r="1560" spans="1:65" s="1" customFormat="1" ht="16.5" customHeight="1">
      <c r="A1560" s="96"/>
      <c r="B1560" s="100"/>
      <c r="C1560" s="196" t="s">
        <v>189</v>
      </c>
      <c r="D1560" s="196" t="s">
        <v>305</v>
      </c>
      <c r="E1560" s="197" t="s">
        <v>2071</v>
      </c>
      <c r="F1560" s="198" t="s">
        <v>2072</v>
      </c>
      <c r="G1560" s="199" t="s">
        <v>160</v>
      </c>
      <c r="H1560" s="200">
        <v>25</v>
      </c>
      <c r="I1560" s="81"/>
      <c r="J1560" s="201">
        <f>ROUND(I1560*H1560,2)</f>
        <v>0</v>
      </c>
      <c r="K1560" s="80" t="s">
        <v>118</v>
      </c>
      <c r="L1560" s="82"/>
      <c r="M1560" s="83" t="s">
        <v>0</v>
      </c>
      <c r="N1560" s="84" t="s">
        <v>15</v>
      </c>
      <c r="O1560" s="18"/>
      <c r="P1560" s="55">
        <f>O1560*H1560</f>
        <v>0</v>
      </c>
      <c r="Q1560" s="55">
        <v>0</v>
      </c>
      <c r="R1560" s="55">
        <f>Q1560*H1560</f>
        <v>0</v>
      </c>
      <c r="S1560" s="55">
        <v>0</v>
      </c>
      <c r="T1560" s="56">
        <f>S1560*H1560</f>
        <v>0</v>
      </c>
      <c r="AR1560" s="13" t="s">
        <v>289</v>
      </c>
      <c r="AT1560" s="13" t="s">
        <v>305</v>
      </c>
      <c r="AU1560" s="13" t="s">
        <v>29</v>
      </c>
      <c r="AY1560" s="13" t="s">
        <v>76</v>
      </c>
      <c r="BE1560" s="57">
        <f>IF(N1560="základní",J1560,0)</f>
        <v>0</v>
      </c>
      <c r="BF1560" s="57">
        <f>IF(N1560="snížená",J1560,0)</f>
        <v>0</v>
      </c>
      <c r="BG1560" s="57">
        <f>IF(N1560="zákl. přenesená",J1560,0)</f>
        <v>0</v>
      </c>
      <c r="BH1560" s="57">
        <f>IF(N1560="sníž. přenesená",J1560,0)</f>
        <v>0</v>
      </c>
      <c r="BI1560" s="57">
        <f>IF(N1560="nulová",J1560,0)</f>
        <v>0</v>
      </c>
      <c r="BJ1560" s="13" t="s">
        <v>28</v>
      </c>
      <c r="BK1560" s="57">
        <f>ROUND(I1560*H1560,2)</f>
        <v>0</v>
      </c>
      <c r="BL1560" s="13" t="s">
        <v>189</v>
      </c>
      <c r="BM1560" s="13" t="s">
        <v>2073</v>
      </c>
    </row>
    <row r="1561" spans="1:47" s="1" customFormat="1" ht="12">
      <c r="A1561" s="96"/>
      <c r="B1561" s="100"/>
      <c r="C1561" s="96"/>
      <c r="D1561" s="179" t="s">
        <v>85</v>
      </c>
      <c r="E1561" s="96"/>
      <c r="F1561" s="180" t="s">
        <v>2072</v>
      </c>
      <c r="G1561" s="96"/>
      <c r="H1561" s="96"/>
      <c r="I1561" s="26"/>
      <c r="J1561" s="96"/>
      <c r="L1561" s="14"/>
      <c r="M1561" s="58"/>
      <c r="N1561" s="18"/>
      <c r="O1561" s="18"/>
      <c r="P1561" s="18"/>
      <c r="Q1561" s="18"/>
      <c r="R1561" s="18"/>
      <c r="S1561" s="18"/>
      <c r="T1561" s="19"/>
      <c r="AT1561" s="13" t="s">
        <v>85</v>
      </c>
      <c r="AU1561" s="13" t="s">
        <v>29</v>
      </c>
    </row>
    <row r="1562" spans="1:65" s="1" customFormat="1" ht="16.5" customHeight="1">
      <c r="A1562" s="96"/>
      <c r="B1562" s="100"/>
      <c r="C1562" s="173" t="s">
        <v>196</v>
      </c>
      <c r="D1562" s="173" t="s">
        <v>78</v>
      </c>
      <c r="E1562" s="174" t="s">
        <v>2074</v>
      </c>
      <c r="F1562" s="175" t="s">
        <v>2075</v>
      </c>
      <c r="G1562" s="176" t="s">
        <v>279</v>
      </c>
      <c r="H1562" s="177">
        <v>5</v>
      </c>
      <c r="I1562" s="52"/>
      <c r="J1562" s="178">
        <f>ROUND(I1562*H1562,2)</f>
        <v>0</v>
      </c>
      <c r="K1562" s="51" t="s">
        <v>118</v>
      </c>
      <c r="L1562" s="14"/>
      <c r="M1562" s="53" t="s">
        <v>0</v>
      </c>
      <c r="N1562" s="54" t="s">
        <v>15</v>
      </c>
      <c r="O1562" s="18"/>
      <c r="P1562" s="55">
        <f>O1562*H1562</f>
        <v>0</v>
      </c>
      <c r="Q1562" s="55">
        <v>0</v>
      </c>
      <c r="R1562" s="55">
        <f>Q1562*H1562</f>
        <v>0</v>
      </c>
      <c r="S1562" s="55">
        <v>0</v>
      </c>
      <c r="T1562" s="56">
        <f>S1562*H1562</f>
        <v>0</v>
      </c>
      <c r="AR1562" s="13" t="s">
        <v>312</v>
      </c>
      <c r="AT1562" s="13" t="s">
        <v>78</v>
      </c>
      <c r="AU1562" s="13" t="s">
        <v>29</v>
      </c>
      <c r="AY1562" s="13" t="s">
        <v>76</v>
      </c>
      <c r="BE1562" s="57">
        <f>IF(N1562="základní",J1562,0)</f>
        <v>0</v>
      </c>
      <c r="BF1562" s="57">
        <f>IF(N1562="snížená",J1562,0)</f>
        <v>0</v>
      </c>
      <c r="BG1562" s="57">
        <f>IF(N1562="zákl. přenesená",J1562,0)</f>
        <v>0</v>
      </c>
      <c r="BH1562" s="57">
        <f>IF(N1562="sníž. přenesená",J1562,0)</f>
        <v>0</v>
      </c>
      <c r="BI1562" s="57">
        <f>IF(N1562="nulová",J1562,0)</f>
        <v>0</v>
      </c>
      <c r="BJ1562" s="13" t="s">
        <v>28</v>
      </c>
      <c r="BK1562" s="57">
        <f>ROUND(I1562*H1562,2)</f>
        <v>0</v>
      </c>
      <c r="BL1562" s="13" t="s">
        <v>312</v>
      </c>
      <c r="BM1562" s="13" t="s">
        <v>2076</v>
      </c>
    </row>
    <row r="1563" spans="1:47" s="1" customFormat="1" ht="12">
      <c r="A1563" s="96"/>
      <c r="B1563" s="100"/>
      <c r="C1563" s="96"/>
      <c r="D1563" s="179" t="s">
        <v>85</v>
      </c>
      <c r="E1563" s="96"/>
      <c r="F1563" s="180" t="s">
        <v>2077</v>
      </c>
      <c r="G1563" s="96"/>
      <c r="H1563" s="96"/>
      <c r="I1563" s="26"/>
      <c r="J1563" s="96"/>
      <c r="L1563" s="14"/>
      <c r="M1563" s="58"/>
      <c r="N1563" s="18"/>
      <c r="O1563" s="18"/>
      <c r="P1563" s="18"/>
      <c r="Q1563" s="18"/>
      <c r="R1563" s="18"/>
      <c r="S1563" s="18"/>
      <c r="T1563" s="19"/>
      <c r="AT1563" s="13" t="s">
        <v>85</v>
      </c>
      <c r="AU1563" s="13" t="s">
        <v>29</v>
      </c>
    </row>
    <row r="1564" spans="1:65" s="1" customFormat="1" ht="16.5" customHeight="1">
      <c r="A1564" s="96"/>
      <c r="B1564" s="100"/>
      <c r="C1564" s="196" t="s">
        <v>202</v>
      </c>
      <c r="D1564" s="196" t="s">
        <v>305</v>
      </c>
      <c r="E1564" s="197" t="s">
        <v>2078</v>
      </c>
      <c r="F1564" s="198" t="s">
        <v>2079</v>
      </c>
      <c r="G1564" s="199" t="s">
        <v>279</v>
      </c>
      <c r="H1564" s="200">
        <v>5</v>
      </c>
      <c r="I1564" s="81"/>
      <c r="J1564" s="201">
        <f>ROUND(I1564*H1564,2)</f>
        <v>0</v>
      </c>
      <c r="K1564" s="80" t="s">
        <v>118</v>
      </c>
      <c r="L1564" s="82"/>
      <c r="M1564" s="83" t="s">
        <v>0</v>
      </c>
      <c r="N1564" s="84" t="s">
        <v>15</v>
      </c>
      <c r="O1564" s="18"/>
      <c r="P1564" s="55">
        <f>O1564*H1564</f>
        <v>0</v>
      </c>
      <c r="Q1564" s="55">
        <v>0.00958</v>
      </c>
      <c r="R1564" s="55">
        <f>Q1564*H1564</f>
        <v>0.0479</v>
      </c>
      <c r="S1564" s="55">
        <v>0</v>
      </c>
      <c r="T1564" s="56">
        <f>S1564*H1564</f>
        <v>0</v>
      </c>
      <c r="AR1564" s="13" t="s">
        <v>2047</v>
      </c>
      <c r="AT1564" s="13" t="s">
        <v>305</v>
      </c>
      <c r="AU1564" s="13" t="s">
        <v>29</v>
      </c>
      <c r="AY1564" s="13" t="s">
        <v>76</v>
      </c>
      <c r="BE1564" s="57">
        <f>IF(N1564="základní",J1564,0)</f>
        <v>0</v>
      </c>
      <c r="BF1564" s="57">
        <f>IF(N1564="snížená",J1564,0)</f>
        <v>0</v>
      </c>
      <c r="BG1564" s="57">
        <f>IF(N1564="zákl. přenesená",J1564,0)</f>
        <v>0</v>
      </c>
      <c r="BH1564" s="57">
        <f>IF(N1564="sníž. přenesená",J1564,0)</f>
        <v>0</v>
      </c>
      <c r="BI1564" s="57">
        <f>IF(N1564="nulová",J1564,0)</f>
        <v>0</v>
      </c>
      <c r="BJ1564" s="13" t="s">
        <v>28</v>
      </c>
      <c r="BK1564" s="57">
        <f>ROUND(I1564*H1564,2)</f>
        <v>0</v>
      </c>
      <c r="BL1564" s="13" t="s">
        <v>312</v>
      </c>
      <c r="BM1564" s="13" t="s">
        <v>2080</v>
      </c>
    </row>
    <row r="1565" spans="1:47" s="1" customFormat="1" ht="12">
      <c r="A1565" s="96"/>
      <c r="B1565" s="100"/>
      <c r="C1565" s="96"/>
      <c r="D1565" s="179" t="s">
        <v>85</v>
      </c>
      <c r="E1565" s="96"/>
      <c r="F1565" s="180" t="s">
        <v>2081</v>
      </c>
      <c r="G1565" s="96"/>
      <c r="H1565" s="96"/>
      <c r="I1565" s="26"/>
      <c r="J1565" s="96"/>
      <c r="L1565" s="14"/>
      <c r="M1565" s="58"/>
      <c r="N1565" s="18"/>
      <c r="O1565" s="18"/>
      <c r="P1565" s="18"/>
      <c r="Q1565" s="18"/>
      <c r="R1565" s="18"/>
      <c r="S1565" s="18"/>
      <c r="T1565" s="19"/>
      <c r="AT1565" s="13" t="s">
        <v>85</v>
      </c>
      <c r="AU1565" s="13" t="s">
        <v>29</v>
      </c>
    </row>
    <row r="1566" spans="1:63" s="9" customFormat="1" ht="22.9" customHeight="1">
      <c r="A1566" s="166"/>
      <c r="B1566" s="167"/>
      <c r="C1566" s="166"/>
      <c r="D1566" s="168" t="s">
        <v>23</v>
      </c>
      <c r="E1566" s="171" t="s">
        <v>1297</v>
      </c>
      <c r="F1566" s="171" t="s">
        <v>1298</v>
      </c>
      <c r="G1566" s="166"/>
      <c r="H1566" s="166"/>
      <c r="I1566" s="44"/>
      <c r="J1566" s="172">
        <f>BK1566</f>
        <v>0</v>
      </c>
      <c r="L1566" s="42"/>
      <c r="M1566" s="45"/>
      <c r="N1566" s="46"/>
      <c r="O1566" s="46"/>
      <c r="P1566" s="47">
        <f>SUM(P1567:P1568)</f>
        <v>0</v>
      </c>
      <c r="Q1566" s="46"/>
      <c r="R1566" s="47">
        <f>SUM(R1567:R1568)</f>
        <v>0.00014</v>
      </c>
      <c r="S1566" s="46"/>
      <c r="T1566" s="48">
        <f>SUM(T1567:T1568)</f>
        <v>0</v>
      </c>
      <c r="AR1566" s="43" t="s">
        <v>29</v>
      </c>
      <c r="AT1566" s="49" t="s">
        <v>23</v>
      </c>
      <c r="AU1566" s="49" t="s">
        <v>28</v>
      </c>
      <c r="AY1566" s="43" t="s">
        <v>76</v>
      </c>
      <c r="BK1566" s="50">
        <f>SUM(BK1567:BK1568)</f>
        <v>0</v>
      </c>
    </row>
    <row r="1567" spans="1:65" s="1" customFormat="1" ht="16.5" customHeight="1">
      <c r="A1567" s="96"/>
      <c r="B1567" s="100"/>
      <c r="C1567" s="173" t="s">
        <v>208</v>
      </c>
      <c r="D1567" s="173" t="s">
        <v>78</v>
      </c>
      <c r="E1567" s="174" t="s">
        <v>2082</v>
      </c>
      <c r="F1567" s="175" t="s">
        <v>2083</v>
      </c>
      <c r="G1567" s="176" t="s">
        <v>728</v>
      </c>
      <c r="H1567" s="177">
        <v>1</v>
      </c>
      <c r="I1567" s="52"/>
      <c r="J1567" s="178">
        <f>ROUND(I1567*H1567,2)</f>
        <v>0</v>
      </c>
      <c r="K1567" s="51" t="s">
        <v>118</v>
      </c>
      <c r="L1567" s="14"/>
      <c r="M1567" s="53" t="s">
        <v>0</v>
      </c>
      <c r="N1567" s="54" t="s">
        <v>15</v>
      </c>
      <c r="O1567" s="18"/>
      <c r="P1567" s="55">
        <f>O1567*H1567</f>
        <v>0</v>
      </c>
      <c r="Q1567" s="55">
        <v>0.00014</v>
      </c>
      <c r="R1567" s="55">
        <f>Q1567*H1567</f>
        <v>0.00014</v>
      </c>
      <c r="S1567" s="55">
        <v>0</v>
      </c>
      <c r="T1567" s="56">
        <f>S1567*H1567</f>
        <v>0</v>
      </c>
      <c r="AR1567" s="13" t="s">
        <v>189</v>
      </c>
      <c r="AT1567" s="13" t="s">
        <v>78</v>
      </c>
      <c r="AU1567" s="13" t="s">
        <v>29</v>
      </c>
      <c r="AY1567" s="13" t="s">
        <v>76</v>
      </c>
      <c r="BE1567" s="57">
        <f>IF(N1567="základní",J1567,0)</f>
        <v>0</v>
      </c>
      <c r="BF1567" s="57">
        <f>IF(N1567="snížená",J1567,0)</f>
        <v>0</v>
      </c>
      <c r="BG1567" s="57">
        <f>IF(N1567="zákl. přenesená",J1567,0)</f>
        <v>0</v>
      </c>
      <c r="BH1567" s="57">
        <f>IF(N1567="sníž. přenesená",J1567,0)</f>
        <v>0</v>
      </c>
      <c r="BI1567" s="57">
        <f>IF(N1567="nulová",J1567,0)</f>
        <v>0</v>
      </c>
      <c r="BJ1567" s="13" t="s">
        <v>28</v>
      </c>
      <c r="BK1567" s="57">
        <f>ROUND(I1567*H1567,2)</f>
        <v>0</v>
      </c>
      <c r="BL1567" s="13" t="s">
        <v>189</v>
      </c>
      <c r="BM1567" s="13" t="s">
        <v>2084</v>
      </c>
    </row>
    <row r="1568" spans="1:47" s="1" customFormat="1" ht="12">
      <c r="A1568" s="96"/>
      <c r="B1568" s="100"/>
      <c r="C1568" s="96"/>
      <c r="D1568" s="179" t="s">
        <v>85</v>
      </c>
      <c r="E1568" s="96"/>
      <c r="F1568" s="180" t="s">
        <v>2085</v>
      </c>
      <c r="G1568" s="96"/>
      <c r="H1568" s="96"/>
      <c r="I1568" s="26"/>
      <c r="J1568" s="96"/>
      <c r="L1568" s="14"/>
      <c r="M1568" s="58"/>
      <c r="N1568" s="18"/>
      <c r="O1568" s="18"/>
      <c r="P1568" s="18"/>
      <c r="Q1568" s="18"/>
      <c r="R1568" s="18"/>
      <c r="S1568" s="18"/>
      <c r="T1568" s="19"/>
      <c r="AT1568" s="13" t="s">
        <v>85</v>
      </c>
      <c r="AU1568" s="13" t="s">
        <v>29</v>
      </c>
    </row>
    <row r="1569" spans="1:63" s="9" customFormat="1" ht="25.9" customHeight="1">
      <c r="A1569" s="166"/>
      <c r="B1569" s="167"/>
      <c r="C1569" s="166"/>
      <c r="D1569" s="168" t="s">
        <v>23</v>
      </c>
      <c r="E1569" s="169" t="s">
        <v>305</v>
      </c>
      <c r="F1569" s="169" t="s">
        <v>306</v>
      </c>
      <c r="G1569" s="166"/>
      <c r="H1569" s="166"/>
      <c r="I1569" s="44"/>
      <c r="J1569" s="170">
        <f>BK1569</f>
        <v>0</v>
      </c>
      <c r="L1569" s="42"/>
      <c r="M1569" s="45"/>
      <c r="N1569" s="46"/>
      <c r="O1569" s="46"/>
      <c r="P1569" s="47">
        <f>P1570</f>
        <v>0</v>
      </c>
      <c r="Q1569" s="46"/>
      <c r="R1569" s="47">
        <f>R1570</f>
        <v>4.21578</v>
      </c>
      <c r="S1569" s="46"/>
      <c r="T1569" s="48">
        <f>T1570</f>
        <v>0</v>
      </c>
      <c r="AR1569" s="43" t="s">
        <v>100</v>
      </c>
      <c r="AT1569" s="49" t="s">
        <v>23</v>
      </c>
      <c r="AU1569" s="49" t="s">
        <v>24</v>
      </c>
      <c r="AY1569" s="43" t="s">
        <v>76</v>
      </c>
      <c r="BK1569" s="50">
        <f>BK1570</f>
        <v>0</v>
      </c>
    </row>
    <row r="1570" spans="1:63" s="9" customFormat="1" ht="22.9" customHeight="1">
      <c r="A1570" s="166"/>
      <c r="B1570" s="167"/>
      <c r="C1570" s="166"/>
      <c r="D1570" s="168" t="s">
        <v>23</v>
      </c>
      <c r="E1570" s="171" t="s">
        <v>2086</v>
      </c>
      <c r="F1570" s="171" t="s">
        <v>2087</v>
      </c>
      <c r="G1570" s="166"/>
      <c r="H1570" s="166"/>
      <c r="I1570" s="44"/>
      <c r="J1570" s="172">
        <f>BK1570</f>
        <v>0</v>
      </c>
      <c r="L1570" s="42"/>
      <c r="M1570" s="45"/>
      <c r="N1570" s="46"/>
      <c r="O1570" s="46"/>
      <c r="P1570" s="47">
        <f>SUM(P1571:P1579)</f>
        <v>0</v>
      </c>
      <c r="Q1570" s="46"/>
      <c r="R1570" s="47">
        <f>SUM(R1571:R1579)</f>
        <v>4.21578</v>
      </c>
      <c r="S1570" s="46"/>
      <c r="T1570" s="48">
        <f>SUM(T1571:T1579)</f>
        <v>0</v>
      </c>
      <c r="AR1570" s="43" t="s">
        <v>100</v>
      </c>
      <c r="AT1570" s="49" t="s">
        <v>23</v>
      </c>
      <c r="AU1570" s="49" t="s">
        <v>28</v>
      </c>
      <c r="AY1570" s="43" t="s">
        <v>76</v>
      </c>
      <c r="BK1570" s="50">
        <f>SUM(BK1571:BK1579)</f>
        <v>0</v>
      </c>
    </row>
    <row r="1571" spans="1:65" s="1" customFormat="1" ht="16.5" customHeight="1">
      <c r="A1571" s="96"/>
      <c r="B1571" s="100"/>
      <c r="C1571" s="173" t="s">
        <v>217</v>
      </c>
      <c r="D1571" s="173" t="s">
        <v>78</v>
      </c>
      <c r="E1571" s="174" t="s">
        <v>2088</v>
      </c>
      <c r="F1571" s="175" t="s">
        <v>2089</v>
      </c>
      <c r="G1571" s="176" t="s">
        <v>160</v>
      </c>
      <c r="H1571" s="177">
        <v>27</v>
      </c>
      <c r="I1571" s="52"/>
      <c r="J1571" s="178">
        <f>ROUND(I1571*H1571,2)</f>
        <v>0</v>
      </c>
      <c r="K1571" s="51" t="s">
        <v>118</v>
      </c>
      <c r="L1571" s="14"/>
      <c r="M1571" s="53" t="s">
        <v>0</v>
      </c>
      <c r="N1571" s="54" t="s">
        <v>15</v>
      </c>
      <c r="O1571" s="18"/>
      <c r="P1571" s="55">
        <f>O1571*H1571</f>
        <v>0</v>
      </c>
      <c r="Q1571" s="55">
        <v>0</v>
      </c>
      <c r="R1571" s="55">
        <f>Q1571*H1571</f>
        <v>0</v>
      </c>
      <c r="S1571" s="55">
        <v>0</v>
      </c>
      <c r="T1571" s="56">
        <f>S1571*H1571</f>
        <v>0</v>
      </c>
      <c r="AR1571" s="13" t="s">
        <v>312</v>
      </c>
      <c r="AT1571" s="13" t="s">
        <v>78</v>
      </c>
      <c r="AU1571" s="13" t="s">
        <v>29</v>
      </c>
      <c r="AY1571" s="13" t="s">
        <v>76</v>
      </c>
      <c r="BE1571" s="57">
        <f>IF(N1571="základní",J1571,0)</f>
        <v>0</v>
      </c>
      <c r="BF1571" s="57">
        <f>IF(N1571="snížená",J1571,0)</f>
        <v>0</v>
      </c>
      <c r="BG1571" s="57">
        <f>IF(N1571="zákl. přenesená",J1571,0)</f>
        <v>0</v>
      </c>
      <c r="BH1571" s="57">
        <f>IF(N1571="sníž. přenesená",J1571,0)</f>
        <v>0</v>
      </c>
      <c r="BI1571" s="57">
        <f>IF(N1571="nulová",J1571,0)</f>
        <v>0</v>
      </c>
      <c r="BJ1571" s="13" t="s">
        <v>28</v>
      </c>
      <c r="BK1571" s="57">
        <f>ROUND(I1571*H1571,2)</f>
        <v>0</v>
      </c>
      <c r="BL1571" s="13" t="s">
        <v>312</v>
      </c>
      <c r="BM1571" s="13" t="s">
        <v>2090</v>
      </c>
    </row>
    <row r="1572" spans="1:47" s="1" customFormat="1" ht="19.5">
      <c r="A1572" s="96"/>
      <c r="B1572" s="100"/>
      <c r="C1572" s="96"/>
      <c r="D1572" s="179" t="s">
        <v>85</v>
      </c>
      <c r="E1572" s="96"/>
      <c r="F1572" s="180" t="s">
        <v>2091</v>
      </c>
      <c r="G1572" s="96"/>
      <c r="H1572" s="96"/>
      <c r="I1572" s="26"/>
      <c r="J1572" s="96"/>
      <c r="L1572" s="14"/>
      <c r="M1572" s="58"/>
      <c r="N1572" s="18"/>
      <c r="O1572" s="18"/>
      <c r="P1572" s="18"/>
      <c r="Q1572" s="18"/>
      <c r="R1572" s="18"/>
      <c r="S1572" s="18"/>
      <c r="T1572" s="19"/>
      <c r="AT1572" s="13" t="s">
        <v>85</v>
      </c>
      <c r="AU1572" s="13" t="s">
        <v>29</v>
      </c>
    </row>
    <row r="1573" spans="1:65" s="1" customFormat="1" ht="16.5" customHeight="1">
      <c r="A1573" s="96"/>
      <c r="B1573" s="100"/>
      <c r="C1573" s="173" t="s">
        <v>2</v>
      </c>
      <c r="D1573" s="173" t="s">
        <v>78</v>
      </c>
      <c r="E1573" s="174" t="s">
        <v>2092</v>
      </c>
      <c r="F1573" s="175" t="s">
        <v>2093</v>
      </c>
      <c r="G1573" s="176" t="s">
        <v>160</v>
      </c>
      <c r="H1573" s="177">
        <v>27</v>
      </c>
      <c r="I1573" s="52"/>
      <c r="J1573" s="178">
        <f>ROUND(I1573*H1573,2)</f>
        <v>0</v>
      </c>
      <c r="K1573" s="51" t="s">
        <v>118</v>
      </c>
      <c r="L1573" s="14"/>
      <c r="M1573" s="53" t="s">
        <v>0</v>
      </c>
      <c r="N1573" s="54" t="s">
        <v>15</v>
      </c>
      <c r="O1573" s="18"/>
      <c r="P1573" s="55">
        <f>O1573*H1573</f>
        <v>0</v>
      </c>
      <c r="Q1573" s="55">
        <v>0.15614</v>
      </c>
      <c r="R1573" s="55">
        <f>Q1573*H1573</f>
        <v>4.21578</v>
      </c>
      <c r="S1573" s="55">
        <v>0</v>
      </c>
      <c r="T1573" s="56">
        <f>S1573*H1573</f>
        <v>0</v>
      </c>
      <c r="AR1573" s="13" t="s">
        <v>312</v>
      </c>
      <c r="AT1573" s="13" t="s">
        <v>78</v>
      </c>
      <c r="AU1573" s="13" t="s">
        <v>29</v>
      </c>
      <c r="AY1573" s="13" t="s">
        <v>76</v>
      </c>
      <c r="BE1573" s="57">
        <f>IF(N1573="základní",J1573,0)</f>
        <v>0</v>
      </c>
      <c r="BF1573" s="57">
        <f>IF(N1573="snížená",J1573,0)</f>
        <v>0</v>
      </c>
      <c r="BG1573" s="57">
        <f>IF(N1573="zákl. přenesená",J1573,0)</f>
        <v>0</v>
      </c>
      <c r="BH1573" s="57">
        <f>IF(N1573="sníž. přenesená",J1573,0)</f>
        <v>0</v>
      </c>
      <c r="BI1573" s="57">
        <f>IF(N1573="nulová",J1573,0)</f>
        <v>0</v>
      </c>
      <c r="BJ1573" s="13" t="s">
        <v>28</v>
      </c>
      <c r="BK1573" s="57">
        <f>ROUND(I1573*H1573,2)</f>
        <v>0</v>
      </c>
      <c r="BL1573" s="13" t="s">
        <v>312</v>
      </c>
      <c r="BM1573" s="13" t="s">
        <v>2094</v>
      </c>
    </row>
    <row r="1574" spans="1:47" s="1" customFormat="1" ht="19.5">
      <c r="A1574" s="96"/>
      <c r="B1574" s="100"/>
      <c r="C1574" s="96"/>
      <c r="D1574" s="179" t="s">
        <v>85</v>
      </c>
      <c r="E1574" s="96"/>
      <c r="F1574" s="180" t="s">
        <v>2095</v>
      </c>
      <c r="G1574" s="96"/>
      <c r="H1574" s="96"/>
      <c r="I1574" s="26"/>
      <c r="J1574" s="96"/>
      <c r="L1574" s="14"/>
      <c r="M1574" s="58"/>
      <c r="N1574" s="18"/>
      <c r="O1574" s="18"/>
      <c r="P1574" s="18"/>
      <c r="Q1574" s="18"/>
      <c r="R1574" s="18"/>
      <c r="S1574" s="18"/>
      <c r="T1574" s="19"/>
      <c r="AT1574" s="13" t="s">
        <v>85</v>
      </c>
      <c r="AU1574" s="13" t="s">
        <v>29</v>
      </c>
    </row>
    <row r="1575" spans="1:65" s="1" customFormat="1" ht="16.5" customHeight="1">
      <c r="A1575" s="96"/>
      <c r="B1575" s="100"/>
      <c r="C1575" s="173" t="s">
        <v>226</v>
      </c>
      <c r="D1575" s="173" t="s">
        <v>78</v>
      </c>
      <c r="E1575" s="174" t="s">
        <v>2096</v>
      </c>
      <c r="F1575" s="175" t="s">
        <v>2097</v>
      </c>
      <c r="G1575" s="176" t="s">
        <v>160</v>
      </c>
      <c r="H1575" s="177">
        <v>27</v>
      </c>
      <c r="I1575" s="52"/>
      <c r="J1575" s="178">
        <f>ROUND(I1575*H1575,2)</f>
        <v>0</v>
      </c>
      <c r="K1575" s="51" t="s">
        <v>118</v>
      </c>
      <c r="L1575" s="14"/>
      <c r="M1575" s="53" t="s">
        <v>0</v>
      </c>
      <c r="N1575" s="54" t="s">
        <v>15</v>
      </c>
      <c r="O1575" s="18"/>
      <c r="P1575" s="55">
        <f>O1575*H1575</f>
        <v>0</v>
      </c>
      <c r="Q1575" s="55">
        <v>0</v>
      </c>
      <c r="R1575" s="55">
        <f>Q1575*H1575</f>
        <v>0</v>
      </c>
      <c r="S1575" s="55">
        <v>0</v>
      </c>
      <c r="T1575" s="56">
        <f>S1575*H1575</f>
        <v>0</v>
      </c>
      <c r="AR1575" s="13" t="s">
        <v>312</v>
      </c>
      <c r="AT1575" s="13" t="s">
        <v>78</v>
      </c>
      <c r="AU1575" s="13" t="s">
        <v>29</v>
      </c>
      <c r="AY1575" s="13" t="s">
        <v>76</v>
      </c>
      <c r="BE1575" s="57">
        <f>IF(N1575="základní",J1575,0)</f>
        <v>0</v>
      </c>
      <c r="BF1575" s="57">
        <f>IF(N1575="snížená",J1575,0)</f>
        <v>0</v>
      </c>
      <c r="BG1575" s="57">
        <f>IF(N1575="zákl. přenesená",J1575,0)</f>
        <v>0</v>
      </c>
      <c r="BH1575" s="57">
        <f>IF(N1575="sníž. přenesená",J1575,0)</f>
        <v>0</v>
      </c>
      <c r="BI1575" s="57">
        <f>IF(N1575="nulová",J1575,0)</f>
        <v>0</v>
      </c>
      <c r="BJ1575" s="13" t="s">
        <v>28</v>
      </c>
      <c r="BK1575" s="57">
        <f>ROUND(I1575*H1575,2)</f>
        <v>0</v>
      </c>
      <c r="BL1575" s="13" t="s">
        <v>312</v>
      </c>
      <c r="BM1575" s="13" t="s">
        <v>2098</v>
      </c>
    </row>
    <row r="1576" spans="1:47" s="1" customFormat="1" ht="19.5">
      <c r="A1576" s="96"/>
      <c r="B1576" s="100"/>
      <c r="C1576" s="96"/>
      <c r="D1576" s="179" t="s">
        <v>85</v>
      </c>
      <c r="E1576" s="96"/>
      <c r="F1576" s="180" t="s">
        <v>2099</v>
      </c>
      <c r="G1576" s="96"/>
      <c r="H1576" s="96"/>
      <c r="I1576" s="26"/>
      <c r="J1576" s="96"/>
      <c r="L1576" s="14"/>
      <c r="M1576" s="58"/>
      <c r="N1576" s="18"/>
      <c r="O1576" s="18"/>
      <c r="P1576" s="18"/>
      <c r="Q1576" s="18"/>
      <c r="R1576" s="18"/>
      <c r="S1576" s="18"/>
      <c r="T1576" s="19"/>
      <c r="AT1576" s="13" t="s">
        <v>85</v>
      </c>
      <c r="AU1576" s="13" t="s">
        <v>29</v>
      </c>
    </row>
    <row r="1577" spans="1:65" s="1" customFormat="1" ht="16.5" customHeight="1">
      <c r="A1577" s="96"/>
      <c r="B1577" s="100"/>
      <c r="C1577" s="173" t="s">
        <v>230</v>
      </c>
      <c r="D1577" s="173" t="s">
        <v>78</v>
      </c>
      <c r="E1577" s="174" t="s">
        <v>2100</v>
      </c>
      <c r="F1577" s="175" t="s">
        <v>2101</v>
      </c>
      <c r="G1577" s="176" t="s">
        <v>81</v>
      </c>
      <c r="H1577" s="177">
        <v>21.6</v>
      </c>
      <c r="I1577" s="52"/>
      <c r="J1577" s="178">
        <f>ROUND(I1577*H1577,2)</f>
        <v>0</v>
      </c>
      <c r="K1577" s="51" t="s">
        <v>0</v>
      </c>
      <c r="L1577" s="14"/>
      <c r="M1577" s="53" t="s">
        <v>0</v>
      </c>
      <c r="N1577" s="54" t="s">
        <v>15</v>
      </c>
      <c r="O1577" s="18"/>
      <c r="P1577" s="55">
        <f>O1577*H1577</f>
        <v>0</v>
      </c>
      <c r="Q1577" s="55">
        <v>0</v>
      </c>
      <c r="R1577" s="55">
        <f>Q1577*H1577</f>
        <v>0</v>
      </c>
      <c r="S1577" s="55">
        <v>0</v>
      </c>
      <c r="T1577" s="56">
        <f>S1577*H1577</f>
        <v>0</v>
      </c>
      <c r="AR1577" s="13" t="s">
        <v>83</v>
      </c>
      <c r="AT1577" s="13" t="s">
        <v>78</v>
      </c>
      <c r="AU1577" s="13" t="s">
        <v>29</v>
      </c>
      <c r="AY1577" s="13" t="s">
        <v>76</v>
      </c>
      <c r="BE1577" s="57">
        <f>IF(N1577="základní",J1577,0)</f>
        <v>0</v>
      </c>
      <c r="BF1577" s="57">
        <f>IF(N1577="snížená",J1577,0)</f>
        <v>0</v>
      </c>
      <c r="BG1577" s="57">
        <f>IF(N1577="zákl. přenesená",J1577,0)</f>
        <v>0</v>
      </c>
      <c r="BH1577" s="57">
        <f>IF(N1577="sníž. přenesená",J1577,0)</f>
        <v>0</v>
      </c>
      <c r="BI1577" s="57">
        <f>IF(N1577="nulová",J1577,0)</f>
        <v>0</v>
      </c>
      <c r="BJ1577" s="13" t="s">
        <v>28</v>
      </c>
      <c r="BK1577" s="57">
        <f>ROUND(I1577*H1577,2)</f>
        <v>0</v>
      </c>
      <c r="BL1577" s="13" t="s">
        <v>83</v>
      </c>
      <c r="BM1577" s="13" t="s">
        <v>2102</v>
      </c>
    </row>
    <row r="1578" spans="1:47" s="1" customFormat="1" ht="12">
      <c r="A1578" s="96"/>
      <c r="B1578" s="100"/>
      <c r="C1578" s="96"/>
      <c r="D1578" s="179" t="s">
        <v>85</v>
      </c>
      <c r="E1578" s="96"/>
      <c r="F1578" s="180" t="s">
        <v>2101</v>
      </c>
      <c r="G1578" s="96"/>
      <c r="H1578" s="96"/>
      <c r="I1578" s="26"/>
      <c r="J1578" s="96"/>
      <c r="L1578" s="14"/>
      <c r="M1578" s="58"/>
      <c r="N1578" s="18"/>
      <c r="O1578" s="18"/>
      <c r="P1578" s="18"/>
      <c r="Q1578" s="18"/>
      <c r="R1578" s="18"/>
      <c r="S1578" s="18"/>
      <c r="T1578" s="19"/>
      <c r="AT1578" s="13" t="s">
        <v>85</v>
      </c>
      <c r="AU1578" s="13" t="s">
        <v>29</v>
      </c>
    </row>
    <row r="1579" spans="1:51" s="10" customFormat="1" ht="12">
      <c r="A1579" s="181"/>
      <c r="B1579" s="182"/>
      <c r="C1579" s="181"/>
      <c r="D1579" s="179" t="s">
        <v>87</v>
      </c>
      <c r="E1579" s="183" t="s">
        <v>0</v>
      </c>
      <c r="F1579" s="184" t="s">
        <v>2103</v>
      </c>
      <c r="G1579" s="181"/>
      <c r="H1579" s="185">
        <v>21.6</v>
      </c>
      <c r="I1579" s="61"/>
      <c r="J1579" s="181"/>
      <c r="L1579" s="59"/>
      <c r="M1579" s="62"/>
      <c r="N1579" s="63"/>
      <c r="O1579" s="63"/>
      <c r="P1579" s="63"/>
      <c r="Q1579" s="63"/>
      <c r="R1579" s="63"/>
      <c r="S1579" s="63"/>
      <c r="T1579" s="64"/>
      <c r="AT1579" s="60" t="s">
        <v>87</v>
      </c>
      <c r="AU1579" s="60" t="s">
        <v>29</v>
      </c>
      <c r="AV1579" s="10" t="s">
        <v>29</v>
      </c>
      <c r="AW1579" s="10" t="s">
        <v>12</v>
      </c>
      <c r="AX1579" s="10" t="s">
        <v>28</v>
      </c>
      <c r="AY1579" s="60" t="s">
        <v>76</v>
      </c>
    </row>
    <row r="1580" spans="1:63" s="9" customFormat="1" ht="25.9" customHeight="1">
      <c r="A1580" s="166"/>
      <c r="B1580" s="167"/>
      <c r="C1580" s="166"/>
      <c r="D1580" s="168" t="s">
        <v>23</v>
      </c>
      <c r="E1580" s="169" t="s">
        <v>2104</v>
      </c>
      <c r="F1580" s="169" t="s">
        <v>2105</v>
      </c>
      <c r="G1580" s="166"/>
      <c r="H1580" s="166"/>
      <c r="I1580" s="44"/>
      <c r="J1580" s="170">
        <f>BK1580</f>
        <v>0</v>
      </c>
      <c r="L1580" s="42"/>
      <c r="M1580" s="45"/>
      <c r="N1580" s="46"/>
      <c r="O1580" s="46"/>
      <c r="P1580" s="47">
        <f>SUM(P1581:P1584)</f>
        <v>0</v>
      </c>
      <c r="Q1580" s="46"/>
      <c r="R1580" s="47">
        <f>SUM(R1581:R1584)</f>
        <v>0</v>
      </c>
      <c r="S1580" s="46"/>
      <c r="T1580" s="48">
        <f>SUM(T1581:T1584)</f>
        <v>0</v>
      </c>
      <c r="AR1580" s="43" t="s">
        <v>83</v>
      </c>
      <c r="AT1580" s="49" t="s">
        <v>23</v>
      </c>
      <c r="AU1580" s="49" t="s">
        <v>24</v>
      </c>
      <c r="AY1580" s="43" t="s">
        <v>76</v>
      </c>
      <c r="BK1580" s="50">
        <f>SUM(BK1581:BK1584)</f>
        <v>0</v>
      </c>
    </row>
    <row r="1581" spans="1:65" s="1" customFormat="1" ht="16.5" customHeight="1">
      <c r="A1581" s="96"/>
      <c r="B1581" s="100"/>
      <c r="C1581" s="173" t="s">
        <v>238</v>
      </c>
      <c r="D1581" s="173" t="s">
        <v>78</v>
      </c>
      <c r="E1581" s="174" t="s">
        <v>2106</v>
      </c>
      <c r="F1581" s="175" t="s">
        <v>2107</v>
      </c>
      <c r="G1581" s="176" t="s">
        <v>1787</v>
      </c>
      <c r="H1581" s="177">
        <v>1</v>
      </c>
      <c r="I1581" s="52"/>
      <c r="J1581" s="178">
        <f>ROUND(I1581*H1581,2)</f>
        <v>0</v>
      </c>
      <c r="K1581" s="51" t="s">
        <v>0</v>
      </c>
      <c r="L1581" s="14"/>
      <c r="M1581" s="53" t="s">
        <v>0</v>
      </c>
      <c r="N1581" s="54" t="s">
        <v>15</v>
      </c>
      <c r="O1581" s="18"/>
      <c r="P1581" s="55">
        <f>O1581*H1581</f>
        <v>0</v>
      </c>
      <c r="Q1581" s="55">
        <v>0</v>
      </c>
      <c r="R1581" s="55">
        <f>Q1581*H1581</f>
        <v>0</v>
      </c>
      <c r="S1581" s="55">
        <v>0</v>
      </c>
      <c r="T1581" s="56">
        <f>S1581*H1581</f>
        <v>0</v>
      </c>
      <c r="AR1581" s="13" t="s">
        <v>83</v>
      </c>
      <c r="AT1581" s="13" t="s">
        <v>78</v>
      </c>
      <c r="AU1581" s="13" t="s">
        <v>28</v>
      </c>
      <c r="AY1581" s="13" t="s">
        <v>76</v>
      </c>
      <c r="BE1581" s="57">
        <f>IF(N1581="základní",J1581,0)</f>
        <v>0</v>
      </c>
      <c r="BF1581" s="57">
        <f>IF(N1581="snížená",J1581,0)</f>
        <v>0</v>
      </c>
      <c r="BG1581" s="57">
        <f>IF(N1581="zákl. přenesená",J1581,0)</f>
        <v>0</v>
      </c>
      <c r="BH1581" s="57">
        <f>IF(N1581="sníž. přenesená",J1581,0)</f>
        <v>0</v>
      </c>
      <c r="BI1581" s="57">
        <f>IF(N1581="nulová",J1581,0)</f>
        <v>0</v>
      </c>
      <c r="BJ1581" s="13" t="s">
        <v>28</v>
      </c>
      <c r="BK1581" s="57">
        <f>ROUND(I1581*H1581,2)</f>
        <v>0</v>
      </c>
      <c r="BL1581" s="13" t="s">
        <v>83</v>
      </c>
      <c r="BM1581" s="13" t="s">
        <v>2108</v>
      </c>
    </row>
    <row r="1582" spans="1:47" s="1" customFormat="1" ht="12">
      <c r="A1582" s="96"/>
      <c r="B1582" s="100"/>
      <c r="C1582" s="96"/>
      <c r="D1582" s="179" t="s">
        <v>85</v>
      </c>
      <c r="E1582" s="96"/>
      <c r="F1582" s="180" t="s">
        <v>2107</v>
      </c>
      <c r="G1582" s="96"/>
      <c r="H1582" s="96"/>
      <c r="I1582" s="26"/>
      <c r="J1582" s="96"/>
      <c r="L1582" s="14"/>
      <c r="M1582" s="58"/>
      <c r="N1582" s="18"/>
      <c r="O1582" s="18"/>
      <c r="P1582" s="18"/>
      <c r="Q1582" s="18"/>
      <c r="R1582" s="18"/>
      <c r="S1582" s="18"/>
      <c r="T1582" s="19"/>
      <c r="AT1582" s="13" t="s">
        <v>85</v>
      </c>
      <c r="AU1582" s="13" t="s">
        <v>28</v>
      </c>
    </row>
    <row r="1583" spans="1:65" s="1" customFormat="1" ht="16.5" customHeight="1">
      <c r="A1583" s="96"/>
      <c r="B1583" s="100"/>
      <c r="C1583" s="173" t="s">
        <v>244</v>
      </c>
      <c r="D1583" s="173" t="s">
        <v>78</v>
      </c>
      <c r="E1583" s="174" t="s">
        <v>2109</v>
      </c>
      <c r="F1583" s="175" t="s">
        <v>2110</v>
      </c>
      <c r="G1583" s="176" t="s">
        <v>1787</v>
      </c>
      <c r="H1583" s="177">
        <v>1</v>
      </c>
      <c r="I1583" s="52"/>
      <c r="J1583" s="178">
        <f>ROUND(I1583*H1583,2)</f>
        <v>0</v>
      </c>
      <c r="K1583" s="51" t="s">
        <v>0</v>
      </c>
      <c r="L1583" s="14"/>
      <c r="M1583" s="53" t="s">
        <v>0</v>
      </c>
      <c r="N1583" s="54" t="s">
        <v>15</v>
      </c>
      <c r="O1583" s="18"/>
      <c r="P1583" s="55">
        <f>O1583*H1583</f>
        <v>0</v>
      </c>
      <c r="Q1583" s="55">
        <v>0</v>
      </c>
      <c r="R1583" s="55">
        <f>Q1583*H1583</f>
        <v>0</v>
      </c>
      <c r="S1583" s="55">
        <v>0</v>
      </c>
      <c r="T1583" s="56">
        <f>S1583*H1583</f>
        <v>0</v>
      </c>
      <c r="AR1583" s="13" t="s">
        <v>83</v>
      </c>
      <c r="AT1583" s="13" t="s">
        <v>78</v>
      </c>
      <c r="AU1583" s="13" t="s">
        <v>28</v>
      </c>
      <c r="AY1583" s="13" t="s">
        <v>76</v>
      </c>
      <c r="BE1583" s="57">
        <f>IF(N1583="základní",J1583,0)</f>
        <v>0</v>
      </c>
      <c r="BF1583" s="57">
        <f>IF(N1583="snížená",J1583,0)</f>
        <v>0</v>
      </c>
      <c r="BG1583" s="57">
        <f>IF(N1583="zákl. přenesená",J1583,0)</f>
        <v>0</v>
      </c>
      <c r="BH1583" s="57">
        <f>IF(N1583="sníž. přenesená",J1583,0)</f>
        <v>0</v>
      </c>
      <c r="BI1583" s="57">
        <f>IF(N1583="nulová",J1583,0)</f>
        <v>0</v>
      </c>
      <c r="BJ1583" s="13" t="s">
        <v>28</v>
      </c>
      <c r="BK1583" s="57">
        <f>ROUND(I1583*H1583,2)</f>
        <v>0</v>
      </c>
      <c r="BL1583" s="13" t="s">
        <v>83</v>
      </c>
      <c r="BM1583" s="13" t="s">
        <v>2111</v>
      </c>
    </row>
    <row r="1584" spans="1:47" s="1" customFormat="1" ht="12">
      <c r="A1584" s="96"/>
      <c r="B1584" s="100"/>
      <c r="C1584" s="96"/>
      <c r="D1584" s="179" t="s">
        <v>85</v>
      </c>
      <c r="E1584" s="96"/>
      <c r="F1584" s="180" t="s">
        <v>2110</v>
      </c>
      <c r="G1584" s="96"/>
      <c r="H1584" s="96"/>
      <c r="I1584" s="26"/>
      <c r="J1584" s="96"/>
      <c r="L1584" s="14"/>
      <c r="M1584" s="85"/>
      <c r="N1584" s="86"/>
      <c r="O1584" s="86"/>
      <c r="P1584" s="86"/>
      <c r="Q1584" s="86"/>
      <c r="R1584" s="86"/>
      <c r="S1584" s="86"/>
      <c r="T1584" s="87"/>
      <c r="AT1584" s="13" t="s">
        <v>85</v>
      </c>
      <c r="AU1584" s="13" t="s">
        <v>28</v>
      </c>
    </row>
    <row r="1585" spans="1:12" s="1" customFormat="1" ht="6.95" customHeight="1">
      <c r="A1585" s="96"/>
      <c r="B1585" s="136"/>
      <c r="C1585" s="137"/>
      <c r="D1585" s="137"/>
      <c r="E1585" s="137"/>
      <c r="F1585" s="137"/>
      <c r="G1585" s="137"/>
      <c r="H1585" s="137"/>
      <c r="I1585" s="29"/>
      <c r="J1585" s="137"/>
      <c r="K1585" s="15"/>
      <c r="L1585" s="14"/>
    </row>
    <row r="1586" ht="12">
      <c r="I1586" s="25"/>
    </row>
    <row r="1587" spans="1:12" s="1" customFormat="1" ht="12.75" customHeight="1">
      <c r="A1587" s="96"/>
      <c r="B1587" s="97"/>
      <c r="C1587" s="98"/>
      <c r="D1587" s="98"/>
      <c r="E1587" s="98"/>
      <c r="F1587" s="98"/>
      <c r="G1587" s="98"/>
      <c r="H1587" s="98"/>
      <c r="I1587" s="30"/>
      <c r="J1587" s="98"/>
      <c r="K1587" s="16"/>
      <c r="L1587" s="14"/>
    </row>
    <row r="1588" spans="1:12" s="1" customFormat="1" ht="24.95" customHeight="1">
      <c r="A1588" s="96"/>
      <c r="B1588" s="100"/>
      <c r="C1588" s="101" t="s">
        <v>43</v>
      </c>
      <c r="D1588" s="96"/>
      <c r="E1588" s="96"/>
      <c r="F1588" s="96"/>
      <c r="G1588" s="96"/>
      <c r="H1588" s="96"/>
      <c r="I1588" s="26"/>
      <c r="J1588" s="96"/>
      <c r="L1588" s="14"/>
    </row>
    <row r="1589" spans="1:12" s="1" customFormat="1" ht="6.95" customHeight="1">
      <c r="A1589" s="96"/>
      <c r="B1589" s="100"/>
      <c r="C1589" s="96"/>
      <c r="D1589" s="96"/>
      <c r="E1589" s="96"/>
      <c r="F1589" s="96"/>
      <c r="G1589" s="96"/>
      <c r="H1589" s="96"/>
      <c r="I1589" s="26"/>
      <c r="J1589" s="96"/>
      <c r="L1589" s="14"/>
    </row>
    <row r="1590" spans="1:12" s="1" customFormat="1" ht="12" customHeight="1">
      <c r="A1590" s="96"/>
      <c r="B1590" s="100"/>
      <c r="C1590" s="103" t="s">
        <v>5</v>
      </c>
      <c r="D1590" s="96"/>
      <c r="E1590" s="96"/>
      <c r="F1590" s="96"/>
      <c r="G1590" s="96"/>
      <c r="H1590" s="96"/>
      <c r="I1590" s="26"/>
      <c r="J1590" s="96"/>
      <c r="L1590" s="14"/>
    </row>
    <row r="1591" spans="1:12" s="1" customFormat="1" ht="16.5" customHeight="1">
      <c r="A1591" s="96"/>
      <c r="B1591" s="100"/>
      <c r="C1591" s="96"/>
      <c r="D1591" s="96"/>
      <c r="E1591" s="139" t="str">
        <f>E6</f>
        <v>Dolní Slivno vodojem a ATS, rekonstrukce</v>
      </c>
      <c r="F1591" s="140"/>
      <c r="G1591" s="140"/>
      <c r="H1591" s="140"/>
      <c r="I1591" s="26"/>
      <c r="J1591" s="96"/>
      <c r="L1591" s="14"/>
    </row>
    <row r="1592" spans="1:12" s="1" customFormat="1" ht="12" customHeight="1">
      <c r="A1592" s="96"/>
      <c r="B1592" s="100"/>
      <c r="C1592" s="103" t="s">
        <v>42</v>
      </c>
      <c r="D1592" s="96"/>
      <c r="E1592" s="96"/>
      <c r="F1592" s="96"/>
      <c r="G1592" s="96"/>
      <c r="H1592" s="96"/>
      <c r="I1592" s="26"/>
      <c r="J1592" s="96"/>
      <c r="L1592" s="14"/>
    </row>
    <row r="1593" spans="1:12" s="1" customFormat="1" ht="16.5" customHeight="1">
      <c r="A1593" s="96"/>
      <c r="B1593" s="100"/>
      <c r="C1593" s="96"/>
      <c r="D1593" s="96"/>
      <c r="E1593" s="141" t="str">
        <f>F22</f>
        <v>PS 03 - Ochrana před bleskem</v>
      </c>
      <c r="F1593" s="142"/>
      <c r="G1593" s="142"/>
      <c r="H1593" s="142"/>
      <c r="I1593" s="26"/>
      <c r="J1593" s="96"/>
      <c r="L1593" s="14"/>
    </row>
    <row r="1594" spans="1:12" s="1" customFormat="1" ht="6.95" customHeight="1">
      <c r="A1594" s="96"/>
      <c r="B1594" s="100"/>
      <c r="C1594" s="96"/>
      <c r="D1594" s="96"/>
      <c r="E1594" s="96"/>
      <c r="F1594" s="96"/>
      <c r="G1594" s="96"/>
      <c r="H1594" s="96"/>
      <c r="I1594" s="26"/>
      <c r="J1594" s="96"/>
      <c r="L1594" s="14"/>
    </row>
    <row r="1595" spans="1:12" s="1" customFormat="1" ht="12" customHeight="1">
      <c r="A1595" s="96"/>
      <c r="B1595" s="100"/>
      <c r="C1595" s="103" t="s">
        <v>6</v>
      </c>
      <c r="D1595" s="96"/>
      <c r="E1595" s="96"/>
      <c r="F1595" s="143"/>
      <c r="G1595" s="96"/>
      <c r="H1595" s="96"/>
      <c r="I1595" s="27" t="s">
        <v>8</v>
      </c>
      <c r="J1595" s="144"/>
      <c r="L1595" s="14"/>
    </row>
    <row r="1596" spans="1:12" s="1" customFormat="1" ht="6.95" customHeight="1">
      <c r="A1596" s="96"/>
      <c r="B1596" s="100"/>
      <c r="C1596" s="96"/>
      <c r="D1596" s="96"/>
      <c r="E1596" s="96"/>
      <c r="F1596" s="96"/>
      <c r="G1596" s="96"/>
      <c r="H1596" s="96"/>
      <c r="I1596" s="26"/>
      <c r="J1596" s="96"/>
      <c r="L1596" s="14"/>
    </row>
    <row r="1597" spans="1:12" s="1" customFormat="1" ht="13.7" customHeight="1">
      <c r="A1597" s="96"/>
      <c r="B1597" s="100"/>
      <c r="C1597" s="103" t="s">
        <v>9</v>
      </c>
      <c r="D1597" s="96"/>
      <c r="E1597" s="96"/>
      <c r="F1597" s="143"/>
      <c r="G1597" s="96"/>
      <c r="H1597" s="96"/>
      <c r="I1597" s="27" t="s">
        <v>11</v>
      </c>
      <c r="J1597" s="145"/>
      <c r="L1597" s="14"/>
    </row>
    <row r="1598" spans="1:12" s="1" customFormat="1" ht="13.7" customHeight="1">
      <c r="A1598" s="96"/>
      <c r="B1598" s="100"/>
      <c r="C1598" s="103" t="s">
        <v>10</v>
      </c>
      <c r="D1598" s="96"/>
      <c r="E1598" s="96"/>
      <c r="F1598" s="143"/>
      <c r="G1598" s="96"/>
      <c r="H1598" s="96"/>
      <c r="I1598" s="27" t="s">
        <v>13</v>
      </c>
      <c r="J1598" s="145"/>
      <c r="L1598" s="14"/>
    </row>
    <row r="1599" spans="1:12" s="1" customFormat="1" ht="10.35" customHeight="1">
      <c r="A1599" s="96"/>
      <c r="B1599" s="100"/>
      <c r="C1599" s="96"/>
      <c r="D1599" s="96"/>
      <c r="E1599" s="96"/>
      <c r="F1599" s="96"/>
      <c r="G1599" s="96"/>
      <c r="H1599" s="96"/>
      <c r="I1599" s="26"/>
      <c r="J1599" s="96"/>
      <c r="L1599" s="14"/>
    </row>
    <row r="1600" spans="1:12" s="1" customFormat="1" ht="29.25" customHeight="1">
      <c r="A1600" s="96"/>
      <c r="B1600" s="100"/>
      <c r="C1600" s="146" t="s">
        <v>44</v>
      </c>
      <c r="D1600" s="147"/>
      <c r="E1600" s="147"/>
      <c r="F1600" s="147"/>
      <c r="G1600" s="147"/>
      <c r="H1600" s="147"/>
      <c r="I1600" s="31"/>
      <c r="J1600" s="148" t="s">
        <v>45</v>
      </c>
      <c r="K1600" s="28"/>
      <c r="L1600" s="14"/>
    </row>
    <row r="1601" spans="1:12" s="1" customFormat="1" ht="10.35" customHeight="1">
      <c r="A1601" s="96"/>
      <c r="B1601" s="100"/>
      <c r="C1601" s="96"/>
      <c r="D1601" s="96"/>
      <c r="E1601" s="96"/>
      <c r="F1601" s="96"/>
      <c r="G1601" s="96"/>
      <c r="H1601" s="96"/>
      <c r="I1601" s="26"/>
      <c r="J1601" s="96"/>
      <c r="L1601" s="14"/>
    </row>
    <row r="1602" spans="1:47" s="1" customFormat="1" ht="22.9" customHeight="1">
      <c r="A1602" s="96"/>
      <c r="B1602" s="100"/>
      <c r="C1602" s="149" t="s">
        <v>46</v>
      </c>
      <c r="D1602" s="96"/>
      <c r="E1602" s="96"/>
      <c r="F1602" s="96"/>
      <c r="G1602" s="96"/>
      <c r="H1602" s="96"/>
      <c r="I1602" s="26"/>
      <c r="J1602" s="150">
        <f>ROUND(J1603+J1605,0)</f>
        <v>0</v>
      </c>
      <c r="L1602" s="14"/>
      <c r="AU1602" s="13" t="s">
        <v>47</v>
      </c>
    </row>
    <row r="1603" spans="1:12" s="6" customFormat="1" ht="24.95" customHeight="1">
      <c r="A1603" s="151"/>
      <c r="B1603" s="152"/>
      <c r="C1603" s="151"/>
      <c r="D1603" s="153" t="s">
        <v>54</v>
      </c>
      <c r="E1603" s="154"/>
      <c r="F1603" s="154"/>
      <c r="G1603" s="154"/>
      <c r="H1603" s="154"/>
      <c r="I1603" s="33"/>
      <c r="J1603" s="155">
        <f>J1604</f>
        <v>0</v>
      </c>
      <c r="L1603" s="32"/>
    </row>
    <row r="1604" spans="1:12" s="7" customFormat="1" ht="19.9" customHeight="1">
      <c r="A1604" s="130"/>
      <c r="B1604" s="156"/>
      <c r="C1604" s="130"/>
      <c r="D1604" s="157" t="s">
        <v>2007</v>
      </c>
      <c r="E1604" s="158"/>
      <c r="F1604" s="158"/>
      <c r="G1604" s="158"/>
      <c r="H1604" s="158"/>
      <c r="I1604" s="35"/>
      <c r="J1604" s="159">
        <f>J1617</f>
        <v>0</v>
      </c>
      <c r="L1604" s="34"/>
    </row>
    <row r="1605" spans="1:12" s="6" customFormat="1" ht="24.95" customHeight="1">
      <c r="A1605" s="151"/>
      <c r="B1605" s="152"/>
      <c r="C1605" s="151"/>
      <c r="D1605" s="153" t="s">
        <v>59</v>
      </c>
      <c r="E1605" s="154"/>
      <c r="F1605" s="154"/>
      <c r="G1605" s="154"/>
      <c r="H1605" s="154"/>
      <c r="I1605" s="33"/>
      <c r="J1605" s="155">
        <f>J1606</f>
        <v>0</v>
      </c>
      <c r="L1605" s="32"/>
    </row>
    <row r="1606" spans="1:12" s="7" customFormat="1" ht="19.9" customHeight="1">
      <c r="A1606" s="130"/>
      <c r="B1606" s="156"/>
      <c r="C1606" s="130"/>
      <c r="D1606" s="157" t="s">
        <v>2114</v>
      </c>
      <c r="E1606" s="158"/>
      <c r="F1606" s="158"/>
      <c r="G1606" s="158"/>
      <c r="H1606" s="158"/>
      <c r="I1606" s="35"/>
      <c r="J1606" s="159">
        <f>J1656</f>
        <v>0</v>
      </c>
      <c r="L1606" s="34"/>
    </row>
    <row r="1607" spans="1:12" s="1" customFormat="1" ht="21.75" customHeight="1">
      <c r="A1607" s="96"/>
      <c r="B1607" s="100"/>
      <c r="C1607" s="96"/>
      <c r="D1607" s="96"/>
      <c r="E1607" s="96"/>
      <c r="F1607" s="96"/>
      <c r="G1607" s="96"/>
      <c r="H1607" s="96"/>
      <c r="I1607" s="26"/>
      <c r="J1607" s="96"/>
      <c r="L1607" s="14"/>
    </row>
    <row r="1608" spans="1:12" s="1" customFormat="1" ht="6.95" customHeight="1">
      <c r="A1608" s="96"/>
      <c r="B1608" s="136"/>
      <c r="C1608" s="137"/>
      <c r="D1608" s="137"/>
      <c r="E1608" s="137"/>
      <c r="F1608" s="137"/>
      <c r="G1608" s="137"/>
      <c r="H1608" s="137"/>
      <c r="I1608" s="29"/>
      <c r="J1608" s="137"/>
      <c r="K1608" s="15"/>
      <c r="L1608" s="14"/>
    </row>
    <row r="1609" ht="12">
      <c r="I1609" s="25"/>
    </row>
    <row r="1610" ht="12">
      <c r="I1610" s="25"/>
    </row>
    <row r="1611" ht="12">
      <c r="I1611" s="25"/>
    </row>
    <row r="1612" spans="1:12" s="1" customFormat="1" ht="6.95" customHeight="1">
      <c r="A1612" s="96"/>
      <c r="B1612" s="97"/>
      <c r="C1612" s="98"/>
      <c r="D1612" s="98"/>
      <c r="E1612" s="98"/>
      <c r="F1612" s="98"/>
      <c r="G1612" s="98"/>
      <c r="H1612" s="98"/>
      <c r="I1612" s="30"/>
      <c r="J1612" s="98"/>
      <c r="K1612" s="16"/>
      <c r="L1612" s="14"/>
    </row>
    <row r="1613" spans="1:12" s="1" customFormat="1" ht="13.5" customHeight="1">
      <c r="A1613" s="96"/>
      <c r="B1613" s="100"/>
      <c r="C1613" s="101" t="s">
        <v>61</v>
      </c>
      <c r="D1613" s="96"/>
      <c r="E1613" s="96"/>
      <c r="F1613" s="96"/>
      <c r="G1613" s="96"/>
      <c r="H1613" s="96"/>
      <c r="I1613" s="26"/>
      <c r="J1613" s="96"/>
      <c r="L1613" s="14"/>
    </row>
    <row r="1614" spans="1:20" s="8" customFormat="1" ht="29.25" customHeight="1">
      <c r="A1614" s="160"/>
      <c r="B1614" s="161"/>
      <c r="C1614" s="162" t="s">
        <v>62</v>
      </c>
      <c r="D1614" s="163" t="s">
        <v>21</v>
      </c>
      <c r="E1614" s="163" t="s">
        <v>18</v>
      </c>
      <c r="F1614" s="163" t="s">
        <v>19</v>
      </c>
      <c r="G1614" s="163" t="s">
        <v>63</v>
      </c>
      <c r="H1614" s="163" t="s">
        <v>64</v>
      </c>
      <c r="I1614" s="37" t="s">
        <v>65</v>
      </c>
      <c r="J1614" s="164" t="s">
        <v>45</v>
      </c>
      <c r="K1614" s="38" t="s">
        <v>66</v>
      </c>
      <c r="L1614" s="36"/>
      <c r="M1614" s="20" t="s">
        <v>0</v>
      </c>
      <c r="N1614" s="21" t="s">
        <v>14</v>
      </c>
      <c r="O1614" s="21" t="s">
        <v>67</v>
      </c>
      <c r="P1614" s="21" t="s">
        <v>68</v>
      </c>
      <c r="Q1614" s="21" t="s">
        <v>69</v>
      </c>
      <c r="R1614" s="21" t="s">
        <v>70</v>
      </c>
      <c r="S1614" s="21" t="s">
        <v>71</v>
      </c>
      <c r="T1614" s="22" t="s">
        <v>72</v>
      </c>
    </row>
    <row r="1615" spans="1:63" s="1" customFormat="1" ht="22.9" customHeight="1">
      <c r="A1615" s="96"/>
      <c r="B1615" s="100"/>
      <c r="C1615" s="118" t="s">
        <v>73</v>
      </c>
      <c r="D1615" s="96"/>
      <c r="E1615" s="96"/>
      <c r="F1615" s="96"/>
      <c r="G1615" s="96"/>
      <c r="H1615" s="96"/>
      <c r="I1615" s="26"/>
      <c r="J1615" s="165">
        <f>J1602</f>
        <v>0</v>
      </c>
      <c r="L1615" s="14"/>
      <c r="M1615" s="23"/>
      <c r="N1615" s="17"/>
      <c r="O1615" s="17"/>
      <c r="P1615" s="39">
        <f>P1616+P1655</f>
        <v>0</v>
      </c>
      <c r="Q1615" s="17"/>
      <c r="R1615" s="39">
        <f>R1616+R1655</f>
        <v>9.115703</v>
      </c>
      <c r="S1615" s="17"/>
      <c r="T1615" s="40">
        <f>T1616+T1655</f>
        <v>0</v>
      </c>
      <c r="AT1615" s="13" t="s">
        <v>23</v>
      </c>
      <c r="AU1615" s="13" t="s">
        <v>47</v>
      </c>
      <c r="BK1615" s="41">
        <f>BK1616+BK1655</f>
        <v>0</v>
      </c>
    </row>
    <row r="1616" spans="1:63" s="9" customFormat="1" ht="25.9" customHeight="1">
      <c r="A1616" s="166"/>
      <c r="B1616" s="167"/>
      <c r="C1616" s="166"/>
      <c r="D1616" s="168" t="s">
        <v>23</v>
      </c>
      <c r="E1616" s="169" t="s">
        <v>213</v>
      </c>
      <c r="F1616" s="169" t="s">
        <v>214</v>
      </c>
      <c r="G1616" s="166"/>
      <c r="H1616" s="166"/>
      <c r="I1616" s="44"/>
      <c r="J1616" s="170">
        <f>BK1616</f>
        <v>0</v>
      </c>
      <c r="L1616" s="42"/>
      <c r="M1616" s="45"/>
      <c r="N1616" s="46"/>
      <c r="O1616" s="46"/>
      <c r="P1616" s="47">
        <f>P1617</f>
        <v>0</v>
      </c>
      <c r="Q1616" s="46"/>
      <c r="R1616" s="47">
        <f>R1617</f>
        <v>9.115703</v>
      </c>
      <c r="S1616" s="46"/>
      <c r="T1616" s="48">
        <f>T1617</f>
        <v>0</v>
      </c>
      <c r="AR1616" s="43" t="s">
        <v>29</v>
      </c>
      <c r="AT1616" s="49" t="s">
        <v>23</v>
      </c>
      <c r="AU1616" s="49" t="s">
        <v>24</v>
      </c>
      <c r="AY1616" s="43" t="s">
        <v>76</v>
      </c>
      <c r="BK1616" s="50">
        <f>BK1617</f>
        <v>0</v>
      </c>
    </row>
    <row r="1617" spans="1:63" s="9" customFormat="1" ht="22.9" customHeight="1">
      <c r="A1617" s="166"/>
      <c r="B1617" s="167"/>
      <c r="C1617" s="166"/>
      <c r="D1617" s="168" t="s">
        <v>23</v>
      </c>
      <c r="E1617" s="171" t="s">
        <v>2035</v>
      </c>
      <c r="F1617" s="171" t="s">
        <v>2036</v>
      </c>
      <c r="G1617" s="166"/>
      <c r="H1617" s="166"/>
      <c r="I1617" s="44"/>
      <c r="J1617" s="172">
        <f>BK1617</f>
        <v>0</v>
      </c>
      <c r="L1617" s="42"/>
      <c r="M1617" s="45"/>
      <c r="N1617" s="46"/>
      <c r="O1617" s="46"/>
      <c r="P1617" s="47">
        <f>SUM(P1618:P1654)</f>
        <v>0</v>
      </c>
      <c r="Q1617" s="46"/>
      <c r="R1617" s="47">
        <f>SUM(R1618:R1654)</f>
        <v>9.115703</v>
      </c>
      <c r="S1617" s="46"/>
      <c r="T1617" s="48">
        <f>SUM(T1618:T1654)</f>
        <v>0</v>
      </c>
      <c r="AR1617" s="43" t="s">
        <v>29</v>
      </c>
      <c r="AT1617" s="49" t="s">
        <v>23</v>
      </c>
      <c r="AU1617" s="49" t="s">
        <v>28</v>
      </c>
      <c r="AY1617" s="43" t="s">
        <v>76</v>
      </c>
      <c r="BK1617" s="50">
        <f>SUM(BK1618:BK1654)</f>
        <v>0</v>
      </c>
    </row>
    <row r="1618" spans="1:65" s="1" customFormat="1" ht="16.5" customHeight="1">
      <c r="A1618" s="96"/>
      <c r="B1618" s="100"/>
      <c r="C1618" s="173" t="s">
        <v>28</v>
      </c>
      <c r="D1618" s="173" t="s">
        <v>78</v>
      </c>
      <c r="E1618" s="174" t="s">
        <v>2060</v>
      </c>
      <c r="F1618" s="175" t="s">
        <v>2061</v>
      </c>
      <c r="G1618" s="176" t="s">
        <v>279</v>
      </c>
      <c r="H1618" s="177">
        <v>1</v>
      </c>
      <c r="I1618" s="52"/>
      <c r="J1618" s="178">
        <f>ROUND(I1618*H1618,2)</f>
        <v>0</v>
      </c>
      <c r="K1618" s="51" t="s">
        <v>2115</v>
      </c>
      <c r="L1618" s="14"/>
      <c r="M1618" s="53" t="s">
        <v>0</v>
      </c>
      <c r="N1618" s="54" t="s">
        <v>15</v>
      </c>
      <c r="O1618" s="18"/>
      <c r="P1618" s="55">
        <f>O1618*H1618</f>
        <v>0</v>
      </c>
      <c r="Q1618" s="55">
        <v>0</v>
      </c>
      <c r="R1618" s="55">
        <f>Q1618*H1618</f>
        <v>0</v>
      </c>
      <c r="S1618" s="55">
        <v>0</v>
      </c>
      <c r="T1618" s="56">
        <f>S1618*H1618</f>
        <v>0</v>
      </c>
      <c r="AR1618" s="13" t="s">
        <v>189</v>
      </c>
      <c r="AT1618" s="13" t="s">
        <v>78</v>
      </c>
      <c r="AU1618" s="13" t="s">
        <v>29</v>
      </c>
      <c r="AY1618" s="13" t="s">
        <v>76</v>
      </c>
      <c r="BE1618" s="57">
        <f>IF(N1618="základní",J1618,0)</f>
        <v>0</v>
      </c>
      <c r="BF1618" s="57">
        <f>IF(N1618="snížená",J1618,0)</f>
        <v>0</v>
      </c>
      <c r="BG1618" s="57">
        <f>IF(N1618="zákl. přenesená",J1618,0)</f>
        <v>0</v>
      </c>
      <c r="BH1618" s="57">
        <f>IF(N1618="sníž. přenesená",J1618,0)</f>
        <v>0</v>
      </c>
      <c r="BI1618" s="57">
        <f>IF(N1618="nulová",J1618,0)</f>
        <v>0</v>
      </c>
      <c r="BJ1618" s="13" t="s">
        <v>28</v>
      </c>
      <c r="BK1618" s="57">
        <f>ROUND(I1618*H1618,2)</f>
        <v>0</v>
      </c>
      <c r="BL1618" s="13" t="s">
        <v>189</v>
      </c>
      <c r="BM1618" s="13" t="s">
        <v>2116</v>
      </c>
    </row>
    <row r="1619" spans="1:47" s="1" customFormat="1" ht="12">
      <c r="A1619" s="96"/>
      <c r="B1619" s="100"/>
      <c r="C1619" s="96"/>
      <c r="D1619" s="179" t="s">
        <v>85</v>
      </c>
      <c r="E1619" s="96"/>
      <c r="F1619" s="180" t="s">
        <v>2117</v>
      </c>
      <c r="G1619" s="96"/>
      <c r="H1619" s="96"/>
      <c r="I1619" s="26"/>
      <c r="J1619" s="96"/>
      <c r="L1619" s="14"/>
      <c r="M1619" s="58"/>
      <c r="N1619" s="18"/>
      <c r="O1619" s="18"/>
      <c r="P1619" s="18"/>
      <c r="Q1619" s="18"/>
      <c r="R1619" s="18"/>
      <c r="S1619" s="18"/>
      <c r="T1619" s="19"/>
      <c r="AT1619" s="13" t="s">
        <v>85</v>
      </c>
      <c r="AU1619" s="13" t="s">
        <v>29</v>
      </c>
    </row>
    <row r="1620" spans="1:65" s="1" customFormat="1" ht="16.5" customHeight="1">
      <c r="A1620" s="96"/>
      <c r="B1620" s="100"/>
      <c r="C1620" s="196" t="s">
        <v>29</v>
      </c>
      <c r="D1620" s="196" t="s">
        <v>305</v>
      </c>
      <c r="E1620" s="197" t="s">
        <v>2118</v>
      </c>
      <c r="F1620" s="198" t="s">
        <v>2119</v>
      </c>
      <c r="G1620" s="199" t="s">
        <v>279</v>
      </c>
      <c r="H1620" s="200">
        <v>1</v>
      </c>
      <c r="I1620" s="81"/>
      <c r="J1620" s="201">
        <f>ROUND(I1620*H1620,2)</f>
        <v>0</v>
      </c>
      <c r="K1620" s="80" t="s">
        <v>2120</v>
      </c>
      <c r="L1620" s="82"/>
      <c r="M1620" s="83" t="s">
        <v>0</v>
      </c>
      <c r="N1620" s="84" t="s">
        <v>15</v>
      </c>
      <c r="O1620" s="18"/>
      <c r="P1620" s="55">
        <f>O1620*H1620</f>
        <v>0</v>
      </c>
      <c r="Q1620" s="55">
        <v>0.4715</v>
      </c>
      <c r="R1620" s="55">
        <f>Q1620*H1620</f>
        <v>0.4715</v>
      </c>
      <c r="S1620" s="55">
        <v>0</v>
      </c>
      <c r="T1620" s="56">
        <f>S1620*H1620</f>
        <v>0</v>
      </c>
      <c r="AR1620" s="13" t="s">
        <v>289</v>
      </c>
      <c r="AT1620" s="13" t="s">
        <v>305</v>
      </c>
      <c r="AU1620" s="13" t="s">
        <v>29</v>
      </c>
      <c r="AY1620" s="13" t="s">
        <v>76</v>
      </c>
      <c r="BE1620" s="57">
        <f>IF(N1620="základní",J1620,0)</f>
        <v>0</v>
      </c>
      <c r="BF1620" s="57">
        <f>IF(N1620="snížená",J1620,0)</f>
        <v>0</v>
      </c>
      <c r="BG1620" s="57">
        <f>IF(N1620="zákl. přenesená",J1620,0)</f>
        <v>0</v>
      </c>
      <c r="BH1620" s="57">
        <f>IF(N1620="sníž. přenesená",J1620,0)</f>
        <v>0</v>
      </c>
      <c r="BI1620" s="57">
        <f>IF(N1620="nulová",J1620,0)</f>
        <v>0</v>
      </c>
      <c r="BJ1620" s="13" t="s">
        <v>28</v>
      </c>
      <c r="BK1620" s="57">
        <f>ROUND(I1620*H1620,2)</f>
        <v>0</v>
      </c>
      <c r="BL1620" s="13" t="s">
        <v>189</v>
      </c>
      <c r="BM1620" s="13" t="s">
        <v>2121</v>
      </c>
    </row>
    <row r="1621" spans="1:47" s="1" customFormat="1" ht="12">
      <c r="A1621" s="96"/>
      <c r="B1621" s="100"/>
      <c r="C1621" s="96"/>
      <c r="D1621" s="179" t="s">
        <v>85</v>
      </c>
      <c r="E1621" s="96"/>
      <c r="F1621" s="180" t="s">
        <v>2119</v>
      </c>
      <c r="G1621" s="96"/>
      <c r="H1621" s="96"/>
      <c r="I1621" s="26"/>
      <c r="J1621" s="96"/>
      <c r="L1621" s="14"/>
      <c r="M1621" s="58"/>
      <c r="N1621" s="18"/>
      <c r="O1621" s="18"/>
      <c r="P1621" s="18"/>
      <c r="Q1621" s="18"/>
      <c r="R1621" s="18"/>
      <c r="S1621" s="18"/>
      <c r="T1621" s="19"/>
      <c r="AT1621" s="13" t="s">
        <v>85</v>
      </c>
      <c r="AU1621" s="13" t="s">
        <v>29</v>
      </c>
    </row>
    <row r="1622" spans="1:65" s="1" customFormat="1" ht="16.5" customHeight="1">
      <c r="A1622" s="96"/>
      <c r="B1622" s="100"/>
      <c r="C1622" s="196" t="s">
        <v>100</v>
      </c>
      <c r="D1622" s="196" t="s">
        <v>305</v>
      </c>
      <c r="E1622" s="197" t="s">
        <v>2122</v>
      </c>
      <c r="F1622" s="198" t="s">
        <v>2123</v>
      </c>
      <c r="G1622" s="199" t="s">
        <v>279</v>
      </c>
      <c r="H1622" s="200">
        <v>6</v>
      </c>
      <c r="I1622" s="81"/>
      <c r="J1622" s="201">
        <f>ROUND(I1622*H1622,2)</f>
        <v>0</v>
      </c>
      <c r="K1622" s="80" t="s">
        <v>2115</v>
      </c>
      <c r="L1622" s="82"/>
      <c r="M1622" s="83" t="s">
        <v>0</v>
      </c>
      <c r="N1622" s="84" t="s">
        <v>15</v>
      </c>
      <c r="O1622" s="18"/>
      <c r="P1622" s="55">
        <f>O1622*H1622</f>
        <v>0</v>
      </c>
      <c r="Q1622" s="55">
        <v>0.00014</v>
      </c>
      <c r="R1622" s="55">
        <f>Q1622*H1622</f>
        <v>0.0008399999999999999</v>
      </c>
      <c r="S1622" s="55">
        <v>0</v>
      </c>
      <c r="T1622" s="56">
        <f>S1622*H1622</f>
        <v>0</v>
      </c>
      <c r="AR1622" s="13" t="s">
        <v>289</v>
      </c>
      <c r="AT1622" s="13" t="s">
        <v>305</v>
      </c>
      <c r="AU1622" s="13" t="s">
        <v>29</v>
      </c>
      <c r="AY1622" s="13" t="s">
        <v>76</v>
      </c>
      <c r="BE1622" s="57">
        <f>IF(N1622="základní",J1622,0)</f>
        <v>0</v>
      </c>
      <c r="BF1622" s="57">
        <f>IF(N1622="snížená",J1622,0)</f>
        <v>0</v>
      </c>
      <c r="BG1622" s="57">
        <f>IF(N1622="zákl. přenesená",J1622,0)</f>
        <v>0</v>
      </c>
      <c r="BH1622" s="57">
        <f>IF(N1622="sníž. přenesená",J1622,0)</f>
        <v>0</v>
      </c>
      <c r="BI1622" s="57">
        <f>IF(N1622="nulová",J1622,0)</f>
        <v>0</v>
      </c>
      <c r="BJ1622" s="13" t="s">
        <v>28</v>
      </c>
      <c r="BK1622" s="57">
        <f>ROUND(I1622*H1622,2)</f>
        <v>0</v>
      </c>
      <c r="BL1622" s="13" t="s">
        <v>189</v>
      </c>
      <c r="BM1622" s="13" t="s">
        <v>2124</v>
      </c>
    </row>
    <row r="1623" spans="1:47" s="1" customFormat="1" ht="12">
      <c r="A1623" s="96"/>
      <c r="B1623" s="100"/>
      <c r="C1623" s="96"/>
      <c r="D1623" s="179" t="s">
        <v>85</v>
      </c>
      <c r="E1623" s="96"/>
      <c r="F1623" s="180" t="s">
        <v>2123</v>
      </c>
      <c r="G1623" s="96"/>
      <c r="H1623" s="96"/>
      <c r="I1623" s="26"/>
      <c r="J1623" s="96"/>
      <c r="L1623" s="14"/>
      <c r="M1623" s="58"/>
      <c r="N1623" s="18"/>
      <c r="O1623" s="18"/>
      <c r="P1623" s="18"/>
      <c r="Q1623" s="18"/>
      <c r="R1623" s="18"/>
      <c r="S1623" s="18"/>
      <c r="T1623" s="19"/>
      <c r="AT1623" s="13" t="s">
        <v>85</v>
      </c>
      <c r="AU1623" s="13" t="s">
        <v>29</v>
      </c>
    </row>
    <row r="1624" spans="1:65" s="1" customFormat="1" ht="16.5" customHeight="1">
      <c r="A1624" s="96"/>
      <c r="B1624" s="100"/>
      <c r="C1624" s="173" t="s">
        <v>83</v>
      </c>
      <c r="D1624" s="173" t="s">
        <v>78</v>
      </c>
      <c r="E1624" s="174" t="s">
        <v>2067</v>
      </c>
      <c r="F1624" s="175" t="s">
        <v>2068</v>
      </c>
      <c r="G1624" s="176" t="s">
        <v>160</v>
      </c>
      <c r="H1624" s="177">
        <v>60</v>
      </c>
      <c r="I1624" s="52"/>
      <c r="J1624" s="178">
        <f>ROUND(I1624*H1624,2)</f>
        <v>0</v>
      </c>
      <c r="K1624" s="51" t="s">
        <v>2115</v>
      </c>
      <c r="L1624" s="14"/>
      <c r="M1624" s="53" t="s">
        <v>0</v>
      </c>
      <c r="N1624" s="54" t="s">
        <v>15</v>
      </c>
      <c r="O1624" s="18"/>
      <c r="P1624" s="55">
        <f>O1624*H1624</f>
        <v>0</v>
      </c>
      <c r="Q1624" s="55">
        <v>0</v>
      </c>
      <c r="R1624" s="55">
        <f>Q1624*H1624</f>
        <v>0</v>
      </c>
      <c r="S1624" s="55">
        <v>0</v>
      </c>
      <c r="T1624" s="56">
        <f>S1624*H1624</f>
        <v>0</v>
      </c>
      <c r="AR1624" s="13" t="s">
        <v>189</v>
      </c>
      <c r="AT1624" s="13" t="s">
        <v>78</v>
      </c>
      <c r="AU1624" s="13" t="s">
        <v>29</v>
      </c>
      <c r="AY1624" s="13" t="s">
        <v>76</v>
      </c>
      <c r="BE1624" s="57">
        <f>IF(N1624="základní",J1624,0)</f>
        <v>0</v>
      </c>
      <c r="BF1624" s="57">
        <f>IF(N1624="snížená",J1624,0)</f>
        <v>0</v>
      </c>
      <c r="BG1624" s="57">
        <f>IF(N1624="zákl. přenesená",J1624,0)</f>
        <v>0</v>
      </c>
      <c r="BH1624" s="57">
        <f>IF(N1624="sníž. přenesená",J1624,0)</f>
        <v>0</v>
      </c>
      <c r="BI1624" s="57">
        <f>IF(N1624="nulová",J1624,0)</f>
        <v>0</v>
      </c>
      <c r="BJ1624" s="13" t="s">
        <v>28</v>
      </c>
      <c r="BK1624" s="57">
        <f>ROUND(I1624*H1624,2)</f>
        <v>0</v>
      </c>
      <c r="BL1624" s="13" t="s">
        <v>189</v>
      </c>
      <c r="BM1624" s="13" t="s">
        <v>2125</v>
      </c>
    </row>
    <row r="1625" spans="1:47" s="1" customFormat="1" ht="19.5">
      <c r="A1625" s="96"/>
      <c r="B1625" s="100"/>
      <c r="C1625" s="96"/>
      <c r="D1625" s="179" t="s">
        <v>85</v>
      </c>
      <c r="E1625" s="96"/>
      <c r="F1625" s="180" t="s">
        <v>2126</v>
      </c>
      <c r="G1625" s="96"/>
      <c r="H1625" s="96"/>
      <c r="I1625" s="26"/>
      <c r="J1625" s="96"/>
      <c r="L1625" s="14"/>
      <c r="M1625" s="58"/>
      <c r="N1625" s="18"/>
      <c r="O1625" s="18"/>
      <c r="P1625" s="18"/>
      <c r="Q1625" s="18"/>
      <c r="R1625" s="18"/>
      <c r="S1625" s="18"/>
      <c r="T1625" s="19"/>
      <c r="AT1625" s="13" t="s">
        <v>85</v>
      </c>
      <c r="AU1625" s="13" t="s">
        <v>29</v>
      </c>
    </row>
    <row r="1626" spans="1:65" s="1" customFormat="1" ht="16.5" customHeight="1">
      <c r="A1626" s="96"/>
      <c r="B1626" s="100"/>
      <c r="C1626" s="196" t="s">
        <v>115</v>
      </c>
      <c r="D1626" s="196" t="s">
        <v>305</v>
      </c>
      <c r="E1626" s="197" t="s">
        <v>2127</v>
      </c>
      <c r="F1626" s="198" t="s">
        <v>2128</v>
      </c>
      <c r="G1626" s="199" t="s">
        <v>297</v>
      </c>
      <c r="H1626" s="200">
        <v>57.143</v>
      </c>
      <c r="I1626" s="81"/>
      <c r="J1626" s="201">
        <f>ROUND(I1626*H1626,2)</f>
        <v>0</v>
      </c>
      <c r="K1626" s="80" t="s">
        <v>2115</v>
      </c>
      <c r="L1626" s="82"/>
      <c r="M1626" s="83" t="s">
        <v>0</v>
      </c>
      <c r="N1626" s="84" t="s">
        <v>15</v>
      </c>
      <c r="O1626" s="18"/>
      <c r="P1626" s="55">
        <f>O1626*H1626</f>
        <v>0</v>
      </c>
      <c r="Q1626" s="55">
        <v>0.001</v>
      </c>
      <c r="R1626" s="55">
        <f>Q1626*H1626</f>
        <v>0.057143</v>
      </c>
      <c r="S1626" s="55">
        <v>0</v>
      </c>
      <c r="T1626" s="56">
        <f>S1626*H1626</f>
        <v>0</v>
      </c>
      <c r="AR1626" s="13" t="s">
        <v>289</v>
      </c>
      <c r="AT1626" s="13" t="s">
        <v>305</v>
      </c>
      <c r="AU1626" s="13" t="s">
        <v>29</v>
      </c>
      <c r="AY1626" s="13" t="s">
        <v>76</v>
      </c>
      <c r="BE1626" s="57">
        <f>IF(N1626="základní",J1626,0)</f>
        <v>0</v>
      </c>
      <c r="BF1626" s="57">
        <f>IF(N1626="snížená",J1626,0)</f>
        <v>0</v>
      </c>
      <c r="BG1626" s="57">
        <f>IF(N1626="zákl. přenesená",J1626,0)</f>
        <v>0</v>
      </c>
      <c r="BH1626" s="57">
        <f>IF(N1626="sníž. přenesená",J1626,0)</f>
        <v>0</v>
      </c>
      <c r="BI1626" s="57">
        <f>IF(N1626="nulová",J1626,0)</f>
        <v>0</v>
      </c>
      <c r="BJ1626" s="13" t="s">
        <v>28</v>
      </c>
      <c r="BK1626" s="57">
        <f>ROUND(I1626*H1626,2)</f>
        <v>0</v>
      </c>
      <c r="BL1626" s="13" t="s">
        <v>189</v>
      </c>
      <c r="BM1626" s="13" t="s">
        <v>2129</v>
      </c>
    </row>
    <row r="1627" spans="1:47" s="1" customFormat="1" ht="12">
      <c r="A1627" s="96"/>
      <c r="B1627" s="100"/>
      <c r="C1627" s="96"/>
      <c r="D1627" s="179" t="s">
        <v>85</v>
      </c>
      <c r="E1627" s="96"/>
      <c r="F1627" s="180" t="s">
        <v>2130</v>
      </c>
      <c r="G1627" s="96"/>
      <c r="H1627" s="96"/>
      <c r="I1627" s="26"/>
      <c r="J1627" s="96"/>
      <c r="L1627" s="14"/>
      <c r="M1627" s="58"/>
      <c r="N1627" s="18"/>
      <c r="O1627" s="18"/>
      <c r="P1627" s="18"/>
      <c r="Q1627" s="18"/>
      <c r="R1627" s="18"/>
      <c r="S1627" s="18"/>
      <c r="T1627" s="19"/>
      <c r="AT1627" s="13" t="s">
        <v>85</v>
      </c>
      <c r="AU1627" s="13" t="s">
        <v>29</v>
      </c>
    </row>
    <row r="1628" spans="1:51" s="10" customFormat="1" ht="12">
      <c r="A1628" s="181"/>
      <c r="B1628" s="182"/>
      <c r="C1628" s="181"/>
      <c r="D1628" s="179" t="s">
        <v>87</v>
      </c>
      <c r="E1628" s="183" t="s">
        <v>0</v>
      </c>
      <c r="F1628" s="184" t="s">
        <v>2131</v>
      </c>
      <c r="G1628" s="181"/>
      <c r="H1628" s="185">
        <v>57.143</v>
      </c>
      <c r="I1628" s="61"/>
      <c r="J1628" s="181"/>
      <c r="L1628" s="59"/>
      <c r="M1628" s="62"/>
      <c r="N1628" s="63"/>
      <c r="O1628" s="63"/>
      <c r="P1628" s="63"/>
      <c r="Q1628" s="63"/>
      <c r="R1628" s="63"/>
      <c r="S1628" s="63"/>
      <c r="T1628" s="64"/>
      <c r="AT1628" s="60" t="s">
        <v>87</v>
      </c>
      <c r="AU1628" s="60" t="s">
        <v>29</v>
      </c>
      <c r="AV1628" s="10" t="s">
        <v>29</v>
      </c>
      <c r="AW1628" s="10" t="s">
        <v>12</v>
      </c>
      <c r="AX1628" s="10" t="s">
        <v>28</v>
      </c>
      <c r="AY1628" s="60" t="s">
        <v>76</v>
      </c>
    </row>
    <row r="1629" spans="1:65" s="1" customFormat="1" ht="16.5" customHeight="1">
      <c r="A1629" s="96"/>
      <c r="B1629" s="100"/>
      <c r="C1629" s="173" t="s">
        <v>125</v>
      </c>
      <c r="D1629" s="173" t="s">
        <v>78</v>
      </c>
      <c r="E1629" s="174" t="s">
        <v>2132</v>
      </c>
      <c r="F1629" s="175" t="s">
        <v>2133</v>
      </c>
      <c r="G1629" s="176" t="s">
        <v>160</v>
      </c>
      <c r="H1629" s="177">
        <v>5</v>
      </c>
      <c r="I1629" s="52"/>
      <c r="J1629" s="178">
        <f>ROUND(I1629*H1629,2)</f>
        <v>0</v>
      </c>
      <c r="K1629" s="51" t="s">
        <v>2115</v>
      </c>
      <c r="L1629" s="14"/>
      <c r="M1629" s="53" t="s">
        <v>0</v>
      </c>
      <c r="N1629" s="54" t="s">
        <v>15</v>
      </c>
      <c r="O1629" s="18"/>
      <c r="P1629" s="55">
        <f>O1629*H1629</f>
        <v>0</v>
      </c>
      <c r="Q1629" s="55">
        <v>0</v>
      </c>
      <c r="R1629" s="55">
        <f>Q1629*H1629</f>
        <v>0</v>
      </c>
      <c r="S1629" s="55">
        <v>0</v>
      </c>
      <c r="T1629" s="56">
        <f>S1629*H1629</f>
        <v>0</v>
      </c>
      <c r="AR1629" s="13" t="s">
        <v>189</v>
      </c>
      <c r="AT1629" s="13" t="s">
        <v>78</v>
      </c>
      <c r="AU1629" s="13" t="s">
        <v>29</v>
      </c>
      <c r="AY1629" s="13" t="s">
        <v>76</v>
      </c>
      <c r="BE1629" s="57">
        <f>IF(N1629="základní",J1629,0)</f>
        <v>0</v>
      </c>
      <c r="BF1629" s="57">
        <f>IF(N1629="snížená",J1629,0)</f>
        <v>0</v>
      </c>
      <c r="BG1629" s="57">
        <f>IF(N1629="zákl. přenesená",J1629,0)</f>
        <v>0</v>
      </c>
      <c r="BH1629" s="57">
        <f>IF(N1629="sníž. přenesená",J1629,0)</f>
        <v>0</v>
      </c>
      <c r="BI1629" s="57">
        <f>IF(N1629="nulová",J1629,0)</f>
        <v>0</v>
      </c>
      <c r="BJ1629" s="13" t="s">
        <v>28</v>
      </c>
      <c r="BK1629" s="57">
        <f>ROUND(I1629*H1629,2)</f>
        <v>0</v>
      </c>
      <c r="BL1629" s="13" t="s">
        <v>189</v>
      </c>
      <c r="BM1629" s="13" t="s">
        <v>2134</v>
      </c>
    </row>
    <row r="1630" spans="1:47" s="1" customFormat="1" ht="19.5">
      <c r="A1630" s="96"/>
      <c r="B1630" s="100"/>
      <c r="C1630" s="96"/>
      <c r="D1630" s="179" t="s">
        <v>85</v>
      </c>
      <c r="E1630" s="96"/>
      <c r="F1630" s="180" t="s">
        <v>2135</v>
      </c>
      <c r="G1630" s="96"/>
      <c r="H1630" s="96"/>
      <c r="I1630" s="26"/>
      <c r="J1630" s="96"/>
      <c r="L1630" s="14"/>
      <c r="M1630" s="58"/>
      <c r="N1630" s="18"/>
      <c r="O1630" s="18"/>
      <c r="P1630" s="18"/>
      <c r="Q1630" s="18"/>
      <c r="R1630" s="18"/>
      <c r="S1630" s="18"/>
      <c r="T1630" s="19"/>
      <c r="AT1630" s="13" t="s">
        <v>85</v>
      </c>
      <c r="AU1630" s="13" t="s">
        <v>29</v>
      </c>
    </row>
    <row r="1631" spans="1:65" s="1" customFormat="1" ht="16.5" customHeight="1">
      <c r="A1631" s="96"/>
      <c r="B1631" s="100"/>
      <c r="C1631" s="196" t="s">
        <v>132</v>
      </c>
      <c r="D1631" s="196" t="s">
        <v>305</v>
      </c>
      <c r="E1631" s="197" t="s">
        <v>2136</v>
      </c>
      <c r="F1631" s="198" t="s">
        <v>2137</v>
      </c>
      <c r="G1631" s="199" t="s">
        <v>160</v>
      </c>
      <c r="H1631" s="200">
        <v>5</v>
      </c>
      <c r="I1631" s="81"/>
      <c r="J1631" s="201">
        <f>ROUND(I1631*H1631,2)</f>
        <v>0</v>
      </c>
      <c r="K1631" s="80" t="s">
        <v>2120</v>
      </c>
      <c r="L1631" s="82"/>
      <c r="M1631" s="83" t="s">
        <v>0</v>
      </c>
      <c r="N1631" s="84" t="s">
        <v>15</v>
      </c>
      <c r="O1631" s="18"/>
      <c r="P1631" s="55">
        <f>O1631*H1631</f>
        <v>0</v>
      </c>
      <c r="Q1631" s="55">
        <v>0.679</v>
      </c>
      <c r="R1631" s="55">
        <f>Q1631*H1631</f>
        <v>3.3950000000000005</v>
      </c>
      <c r="S1631" s="55">
        <v>0</v>
      </c>
      <c r="T1631" s="56">
        <f>S1631*H1631</f>
        <v>0</v>
      </c>
      <c r="AR1631" s="13" t="s">
        <v>289</v>
      </c>
      <c r="AT1631" s="13" t="s">
        <v>305</v>
      </c>
      <c r="AU1631" s="13" t="s">
        <v>29</v>
      </c>
      <c r="AY1631" s="13" t="s">
        <v>76</v>
      </c>
      <c r="BE1631" s="57">
        <f>IF(N1631="základní",J1631,0)</f>
        <v>0</v>
      </c>
      <c r="BF1631" s="57">
        <f>IF(N1631="snížená",J1631,0)</f>
        <v>0</v>
      </c>
      <c r="BG1631" s="57">
        <f>IF(N1631="zákl. přenesená",J1631,0)</f>
        <v>0</v>
      </c>
      <c r="BH1631" s="57">
        <f>IF(N1631="sníž. přenesená",J1631,0)</f>
        <v>0</v>
      </c>
      <c r="BI1631" s="57">
        <f>IF(N1631="nulová",J1631,0)</f>
        <v>0</v>
      </c>
      <c r="BJ1631" s="13" t="s">
        <v>28</v>
      </c>
      <c r="BK1631" s="57">
        <f>ROUND(I1631*H1631,2)</f>
        <v>0</v>
      </c>
      <c r="BL1631" s="13" t="s">
        <v>189</v>
      </c>
      <c r="BM1631" s="13" t="s">
        <v>2138</v>
      </c>
    </row>
    <row r="1632" spans="1:47" s="1" customFormat="1" ht="12">
      <c r="A1632" s="96"/>
      <c r="B1632" s="100"/>
      <c r="C1632" s="96"/>
      <c r="D1632" s="179" t="s">
        <v>85</v>
      </c>
      <c r="E1632" s="96"/>
      <c r="F1632" s="180" t="s">
        <v>2137</v>
      </c>
      <c r="G1632" s="96"/>
      <c r="H1632" s="96"/>
      <c r="I1632" s="26"/>
      <c r="J1632" s="96"/>
      <c r="L1632" s="14"/>
      <c r="M1632" s="58"/>
      <c r="N1632" s="18"/>
      <c r="O1632" s="18"/>
      <c r="P1632" s="18"/>
      <c r="Q1632" s="18"/>
      <c r="R1632" s="18"/>
      <c r="S1632" s="18"/>
      <c r="T1632" s="19"/>
      <c r="AT1632" s="13" t="s">
        <v>85</v>
      </c>
      <c r="AU1632" s="13" t="s">
        <v>29</v>
      </c>
    </row>
    <row r="1633" spans="1:65" s="1" customFormat="1" ht="16.5" customHeight="1">
      <c r="A1633" s="96"/>
      <c r="B1633" s="100"/>
      <c r="C1633" s="196" t="s">
        <v>138</v>
      </c>
      <c r="D1633" s="196" t="s">
        <v>305</v>
      </c>
      <c r="E1633" s="197" t="s">
        <v>2139</v>
      </c>
      <c r="F1633" s="198" t="s">
        <v>2140</v>
      </c>
      <c r="G1633" s="199" t="s">
        <v>1787</v>
      </c>
      <c r="H1633" s="200">
        <v>4</v>
      </c>
      <c r="I1633" s="81"/>
      <c r="J1633" s="201">
        <f>ROUND(I1633*H1633,2)</f>
        <v>0</v>
      </c>
      <c r="K1633" s="80" t="s">
        <v>0</v>
      </c>
      <c r="L1633" s="82"/>
      <c r="M1633" s="83" t="s">
        <v>0</v>
      </c>
      <c r="N1633" s="84" t="s">
        <v>15</v>
      </c>
      <c r="O1633" s="18"/>
      <c r="P1633" s="55">
        <f>O1633*H1633</f>
        <v>0</v>
      </c>
      <c r="Q1633" s="55">
        <v>0.001</v>
      </c>
      <c r="R1633" s="55">
        <f>Q1633*H1633</f>
        <v>0.004</v>
      </c>
      <c r="S1633" s="55">
        <v>0</v>
      </c>
      <c r="T1633" s="56">
        <f>S1633*H1633</f>
        <v>0</v>
      </c>
      <c r="AR1633" s="13" t="s">
        <v>289</v>
      </c>
      <c r="AT1633" s="13" t="s">
        <v>305</v>
      </c>
      <c r="AU1633" s="13" t="s">
        <v>29</v>
      </c>
      <c r="AY1633" s="13" t="s">
        <v>76</v>
      </c>
      <c r="BE1633" s="57">
        <f>IF(N1633="základní",J1633,0)</f>
        <v>0</v>
      </c>
      <c r="BF1633" s="57">
        <f>IF(N1633="snížená",J1633,0)</f>
        <v>0</v>
      </c>
      <c r="BG1633" s="57">
        <f>IF(N1633="zákl. přenesená",J1633,0)</f>
        <v>0</v>
      </c>
      <c r="BH1633" s="57">
        <f>IF(N1633="sníž. přenesená",J1633,0)</f>
        <v>0</v>
      </c>
      <c r="BI1633" s="57">
        <f>IF(N1633="nulová",J1633,0)</f>
        <v>0</v>
      </c>
      <c r="BJ1633" s="13" t="s">
        <v>28</v>
      </c>
      <c r="BK1633" s="57">
        <f>ROUND(I1633*H1633,2)</f>
        <v>0</v>
      </c>
      <c r="BL1633" s="13" t="s">
        <v>189</v>
      </c>
      <c r="BM1633" s="13" t="s">
        <v>2141</v>
      </c>
    </row>
    <row r="1634" spans="1:47" s="1" customFormat="1" ht="19.5">
      <c r="A1634" s="96"/>
      <c r="B1634" s="100"/>
      <c r="C1634" s="96"/>
      <c r="D1634" s="179" t="s">
        <v>85</v>
      </c>
      <c r="E1634" s="96"/>
      <c r="F1634" s="180" t="s">
        <v>2142</v>
      </c>
      <c r="G1634" s="96"/>
      <c r="H1634" s="96"/>
      <c r="I1634" s="26"/>
      <c r="J1634" s="96"/>
      <c r="L1634" s="14"/>
      <c r="M1634" s="58"/>
      <c r="N1634" s="18"/>
      <c r="O1634" s="18"/>
      <c r="P1634" s="18"/>
      <c r="Q1634" s="18"/>
      <c r="R1634" s="18"/>
      <c r="S1634" s="18"/>
      <c r="T1634" s="19"/>
      <c r="AT1634" s="13" t="s">
        <v>85</v>
      </c>
      <c r="AU1634" s="13" t="s">
        <v>29</v>
      </c>
    </row>
    <row r="1635" spans="1:65" s="1" customFormat="1" ht="16.5" customHeight="1">
      <c r="A1635" s="96"/>
      <c r="B1635" s="100"/>
      <c r="C1635" s="173" t="s">
        <v>123</v>
      </c>
      <c r="D1635" s="173" t="s">
        <v>78</v>
      </c>
      <c r="E1635" s="174" t="s">
        <v>2143</v>
      </c>
      <c r="F1635" s="175" t="s">
        <v>2144</v>
      </c>
      <c r="G1635" s="176" t="s">
        <v>160</v>
      </c>
      <c r="H1635" s="177">
        <v>8</v>
      </c>
      <c r="I1635" s="52"/>
      <c r="J1635" s="178">
        <f>ROUND(I1635*H1635,2)</f>
        <v>0</v>
      </c>
      <c r="K1635" s="51" t="s">
        <v>2115</v>
      </c>
      <c r="L1635" s="14"/>
      <c r="M1635" s="53" t="s">
        <v>0</v>
      </c>
      <c r="N1635" s="54" t="s">
        <v>15</v>
      </c>
      <c r="O1635" s="18"/>
      <c r="P1635" s="55">
        <f>O1635*H1635</f>
        <v>0</v>
      </c>
      <c r="Q1635" s="55">
        <v>0</v>
      </c>
      <c r="R1635" s="55">
        <f>Q1635*H1635</f>
        <v>0</v>
      </c>
      <c r="S1635" s="55">
        <v>0</v>
      </c>
      <c r="T1635" s="56">
        <f>S1635*H1635</f>
        <v>0</v>
      </c>
      <c r="AR1635" s="13" t="s">
        <v>189</v>
      </c>
      <c r="AT1635" s="13" t="s">
        <v>78</v>
      </c>
      <c r="AU1635" s="13" t="s">
        <v>29</v>
      </c>
      <c r="AY1635" s="13" t="s">
        <v>76</v>
      </c>
      <c r="BE1635" s="57">
        <f>IF(N1635="základní",J1635,0)</f>
        <v>0</v>
      </c>
      <c r="BF1635" s="57">
        <f>IF(N1635="snížená",J1635,0)</f>
        <v>0</v>
      </c>
      <c r="BG1635" s="57">
        <f>IF(N1635="zákl. přenesená",J1635,0)</f>
        <v>0</v>
      </c>
      <c r="BH1635" s="57">
        <f>IF(N1635="sníž. přenesená",J1635,0)</f>
        <v>0</v>
      </c>
      <c r="BI1635" s="57">
        <f>IF(N1635="nulová",J1635,0)</f>
        <v>0</v>
      </c>
      <c r="BJ1635" s="13" t="s">
        <v>28</v>
      </c>
      <c r="BK1635" s="57">
        <f>ROUND(I1635*H1635,2)</f>
        <v>0</v>
      </c>
      <c r="BL1635" s="13" t="s">
        <v>189</v>
      </c>
      <c r="BM1635" s="13" t="s">
        <v>2145</v>
      </c>
    </row>
    <row r="1636" spans="1:47" s="1" customFormat="1" ht="12">
      <c r="A1636" s="96"/>
      <c r="B1636" s="100"/>
      <c r="C1636" s="96"/>
      <c r="D1636" s="179" t="s">
        <v>85</v>
      </c>
      <c r="E1636" s="96"/>
      <c r="F1636" s="180" t="s">
        <v>2146</v>
      </c>
      <c r="G1636" s="96"/>
      <c r="H1636" s="96"/>
      <c r="I1636" s="26"/>
      <c r="J1636" s="96"/>
      <c r="L1636" s="14"/>
      <c r="M1636" s="58"/>
      <c r="N1636" s="18"/>
      <c r="O1636" s="18"/>
      <c r="P1636" s="18"/>
      <c r="Q1636" s="18"/>
      <c r="R1636" s="18"/>
      <c r="S1636" s="18"/>
      <c r="T1636" s="19"/>
      <c r="AT1636" s="13" t="s">
        <v>85</v>
      </c>
      <c r="AU1636" s="13" t="s">
        <v>29</v>
      </c>
    </row>
    <row r="1637" spans="1:65" s="1" customFormat="1" ht="16.5" customHeight="1">
      <c r="A1637" s="96"/>
      <c r="B1637" s="100"/>
      <c r="C1637" s="196" t="s">
        <v>151</v>
      </c>
      <c r="D1637" s="196" t="s">
        <v>305</v>
      </c>
      <c r="E1637" s="197" t="s">
        <v>2147</v>
      </c>
      <c r="F1637" s="198" t="s">
        <v>2148</v>
      </c>
      <c r="G1637" s="199" t="s">
        <v>279</v>
      </c>
      <c r="H1637" s="200">
        <v>1</v>
      </c>
      <c r="I1637" s="81"/>
      <c r="J1637" s="201">
        <f>ROUND(I1637*H1637,2)</f>
        <v>0</v>
      </c>
      <c r="K1637" s="80" t="s">
        <v>2120</v>
      </c>
      <c r="L1637" s="82"/>
      <c r="M1637" s="83" t="s">
        <v>0</v>
      </c>
      <c r="N1637" s="84" t="s">
        <v>15</v>
      </c>
      <c r="O1637" s="18"/>
      <c r="P1637" s="55">
        <f>O1637*H1637</f>
        <v>0</v>
      </c>
      <c r="Q1637" s="55">
        <v>0.00684</v>
      </c>
      <c r="R1637" s="55">
        <f>Q1637*H1637</f>
        <v>0.00684</v>
      </c>
      <c r="S1637" s="55">
        <v>0</v>
      </c>
      <c r="T1637" s="56">
        <f>S1637*H1637</f>
        <v>0</v>
      </c>
      <c r="AR1637" s="13" t="s">
        <v>289</v>
      </c>
      <c r="AT1637" s="13" t="s">
        <v>305</v>
      </c>
      <c r="AU1637" s="13" t="s">
        <v>29</v>
      </c>
      <c r="AY1637" s="13" t="s">
        <v>76</v>
      </c>
      <c r="BE1637" s="57">
        <f>IF(N1637="základní",J1637,0)</f>
        <v>0</v>
      </c>
      <c r="BF1637" s="57">
        <f>IF(N1637="snížená",J1637,0)</f>
        <v>0</v>
      </c>
      <c r="BG1637" s="57">
        <f>IF(N1637="zákl. přenesená",J1637,0)</f>
        <v>0</v>
      </c>
      <c r="BH1637" s="57">
        <f>IF(N1637="sníž. přenesená",J1637,0)</f>
        <v>0</v>
      </c>
      <c r="BI1637" s="57">
        <f>IF(N1637="nulová",J1637,0)</f>
        <v>0</v>
      </c>
      <c r="BJ1637" s="13" t="s">
        <v>28</v>
      </c>
      <c r="BK1637" s="57">
        <f>ROUND(I1637*H1637,2)</f>
        <v>0</v>
      </c>
      <c r="BL1637" s="13" t="s">
        <v>189</v>
      </c>
      <c r="BM1637" s="13" t="s">
        <v>2149</v>
      </c>
    </row>
    <row r="1638" spans="1:47" s="1" customFormat="1" ht="12">
      <c r="A1638" s="96"/>
      <c r="B1638" s="100"/>
      <c r="C1638" s="96"/>
      <c r="D1638" s="179" t="s">
        <v>85</v>
      </c>
      <c r="E1638" s="96"/>
      <c r="F1638" s="180" t="s">
        <v>2148</v>
      </c>
      <c r="G1638" s="96"/>
      <c r="H1638" s="96"/>
      <c r="I1638" s="26"/>
      <c r="J1638" s="96"/>
      <c r="L1638" s="14"/>
      <c r="M1638" s="58"/>
      <c r="N1638" s="18"/>
      <c r="O1638" s="18"/>
      <c r="P1638" s="18"/>
      <c r="Q1638" s="18"/>
      <c r="R1638" s="18"/>
      <c r="S1638" s="18"/>
      <c r="T1638" s="19"/>
      <c r="AT1638" s="13" t="s">
        <v>85</v>
      </c>
      <c r="AU1638" s="13" t="s">
        <v>29</v>
      </c>
    </row>
    <row r="1639" spans="1:65" s="1" customFormat="1" ht="16.5" customHeight="1">
      <c r="A1639" s="96"/>
      <c r="B1639" s="100"/>
      <c r="C1639" s="173" t="s">
        <v>157</v>
      </c>
      <c r="D1639" s="173" t="s">
        <v>78</v>
      </c>
      <c r="E1639" s="174" t="s">
        <v>2150</v>
      </c>
      <c r="F1639" s="175" t="s">
        <v>2151</v>
      </c>
      <c r="G1639" s="176" t="s">
        <v>279</v>
      </c>
      <c r="H1639" s="177">
        <v>8</v>
      </c>
      <c r="I1639" s="52"/>
      <c r="J1639" s="178">
        <f>ROUND(I1639*H1639,2)</f>
        <v>0</v>
      </c>
      <c r="K1639" s="51" t="s">
        <v>2115</v>
      </c>
      <c r="L1639" s="14"/>
      <c r="M1639" s="53" t="s">
        <v>0</v>
      </c>
      <c r="N1639" s="54" t="s">
        <v>15</v>
      </c>
      <c r="O1639" s="18"/>
      <c r="P1639" s="55">
        <f>O1639*H1639</f>
        <v>0</v>
      </c>
      <c r="Q1639" s="55">
        <v>0</v>
      </c>
      <c r="R1639" s="55">
        <f>Q1639*H1639</f>
        <v>0</v>
      </c>
      <c r="S1639" s="55">
        <v>0</v>
      </c>
      <c r="T1639" s="56">
        <f>S1639*H1639</f>
        <v>0</v>
      </c>
      <c r="AR1639" s="13" t="s">
        <v>189</v>
      </c>
      <c r="AT1639" s="13" t="s">
        <v>78</v>
      </c>
      <c r="AU1639" s="13" t="s">
        <v>29</v>
      </c>
      <c r="AY1639" s="13" t="s">
        <v>76</v>
      </c>
      <c r="BE1639" s="57">
        <f>IF(N1639="základní",J1639,0)</f>
        <v>0</v>
      </c>
      <c r="BF1639" s="57">
        <f>IF(N1639="snížená",J1639,0)</f>
        <v>0</v>
      </c>
      <c r="BG1639" s="57">
        <f>IF(N1639="zákl. přenesená",J1639,0)</f>
        <v>0</v>
      </c>
      <c r="BH1639" s="57">
        <f>IF(N1639="sníž. přenesená",J1639,0)</f>
        <v>0</v>
      </c>
      <c r="BI1639" s="57">
        <f>IF(N1639="nulová",J1639,0)</f>
        <v>0</v>
      </c>
      <c r="BJ1639" s="13" t="s">
        <v>28</v>
      </c>
      <c r="BK1639" s="57">
        <f>ROUND(I1639*H1639,2)</f>
        <v>0</v>
      </c>
      <c r="BL1639" s="13" t="s">
        <v>189</v>
      </c>
      <c r="BM1639" s="13" t="s">
        <v>2152</v>
      </c>
    </row>
    <row r="1640" spans="1:47" s="1" customFormat="1" ht="12">
      <c r="A1640" s="96"/>
      <c r="B1640" s="100"/>
      <c r="C1640" s="96"/>
      <c r="D1640" s="179" t="s">
        <v>85</v>
      </c>
      <c r="E1640" s="96"/>
      <c r="F1640" s="180" t="s">
        <v>2153</v>
      </c>
      <c r="G1640" s="96"/>
      <c r="H1640" s="96"/>
      <c r="I1640" s="26"/>
      <c r="J1640" s="96"/>
      <c r="L1640" s="14"/>
      <c r="M1640" s="58"/>
      <c r="N1640" s="18"/>
      <c r="O1640" s="18"/>
      <c r="P1640" s="18"/>
      <c r="Q1640" s="18"/>
      <c r="R1640" s="18"/>
      <c r="S1640" s="18"/>
      <c r="T1640" s="19"/>
      <c r="AT1640" s="13" t="s">
        <v>85</v>
      </c>
      <c r="AU1640" s="13" t="s">
        <v>29</v>
      </c>
    </row>
    <row r="1641" spans="1:65" s="1" customFormat="1" ht="16.5" customHeight="1">
      <c r="A1641" s="96"/>
      <c r="B1641" s="100"/>
      <c r="C1641" s="196" t="s">
        <v>163</v>
      </c>
      <c r="D1641" s="196" t="s">
        <v>305</v>
      </c>
      <c r="E1641" s="197" t="s">
        <v>2154</v>
      </c>
      <c r="F1641" s="198" t="s">
        <v>2155</v>
      </c>
      <c r="G1641" s="199" t="s">
        <v>279</v>
      </c>
      <c r="H1641" s="200">
        <v>1</v>
      </c>
      <c r="I1641" s="81"/>
      <c r="J1641" s="201">
        <f>ROUND(I1641*H1641,2)</f>
        <v>0</v>
      </c>
      <c r="K1641" s="80" t="s">
        <v>2120</v>
      </c>
      <c r="L1641" s="82"/>
      <c r="M1641" s="83" t="s">
        <v>0</v>
      </c>
      <c r="N1641" s="84" t="s">
        <v>15</v>
      </c>
      <c r="O1641" s="18"/>
      <c r="P1641" s="55">
        <f>O1641*H1641</f>
        <v>0</v>
      </c>
      <c r="Q1641" s="55">
        <v>0</v>
      </c>
      <c r="R1641" s="55">
        <f>Q1641*H1641</f>
        <v>0</v>
      </c>
      <c r="S1641" s="55">
        <v>0</v>
      </c>
      <c r="T1641" s="56">
        <f>S1641*H1641</f>
        <v>0</v>
      </c>
      <c r="AR1641" s="13" t="s">
        <v>289</v>
      </c>
      <c r="AT1641" s="13" t="s">
        <v>305</v>
      </c>
      <c r="AU1641" s="13" t="s">
        <v>29</v>
      </c>
      <c r="AY1641" s="13" t="s">
        <v>76</v>
      </c>
      <c r="BE1641" s="57">
        <f>IF(N1641="základní",J1641,0)</f>
        <v>0</v>
      </c>
      <c r="BF1641" s="57">
        <f>IF(N1641="snížená",J1641,0)</f>
        <v>0</v>
      </c>
      <c r="BG1641" s="57">
        <f>IF(N1641="zákl. přenesená",J1641,0)</f>
        <v>0</v>
      </c>
      <c r="BH1641" s="57">
        <f>IF(N1641="sníž. přenesená",J1641,0)</f>
        <v>0</v>
      </c>
      <c r="BI1641" s="57">
        <f>IF(N1641="nulová",J1641,0)</f>
        <v>0</v>
      </c>
      <c r="BJ1641" s="13" t="s">
        <v>28</v>
      </c>
      <c r="BK1641" s="57">
        <f>ROUND(I1641*H1641,2)</f>
        <v>0</v>
      </c>
      <c r="BL1641" s="13" t="s">
        <v>189</v>
      </c>
      <c r="BM1641" s="13" t="s">
        <v>2156</v>
      </c>
    </row>
    <row r="1642" spans="1:47" s="1" customFormat="1" ht="12">
      <c r="A1642" s="96"/>
      <c r="B1642" s="100"/>
      <c r="C1642" s="96"/>
      <c r="D1642" s="179" t="s">
        <v>85</v>
      </c>
      <c r="E1642" s="96"/>
      <c r="F1642" s="180" t="s">
        <v>2155</v>
      </c>
      <c r="G1642" s="96"/>
      <c r="H1642" s="96"/>
      <c r="I1642" s="26"/>
      <c r="J1642" s="96"/>
      <c r="L1642" s="14"/>
      <c r="M1642" s="58"/>
      <c r="N1642" s="18"/>
      <c r="O1642" s="18"/>
      <c r="P1642" s="18"/>
      <c r="Q1642" s="18"/>
      <c r="R1642" s="18"/>
      <c r="S1642" s="18"/>
      <c r="T1642" s="19"/>
      <c r="AT1642" s="13" t="s">
        <v>85</v>
      </c>
      <c r="AU1642" s="13" t="s">
        <v>29</v>
      </c>
    </row>
    <row r="1643" spans="1:65" s="1" customFormat="1" ht="16.5" customHeight="1">
      <c r="A1643" s="96"/>
      <c r="B1643" s="100"/>
      <c r="C1643" s="196" t="s">
        <v>171</v>
      </c>
      <c r="D1643" s="196" t="s">
        <v>305</v>
      </c>
      <c r="E1643" s="197" t="s">
        <v>2157</v>
      </c>
      <c r="F1643" s="198" t="s">
        <v>2158</v>
      </c>
      <c r="G1643" s="199" t="s">
        <v>279</v>
      </c>
      <c r="H1643" s="200">
        <v>1</v>
      </c>
      <c r="I1643" s="81"/>
      <c r="J1643" s="201">
        <f>ROUND(I1643*H1643,2)</f>
        <v>0</v>
      </c>
      <c r="K1643" s="80" t="s">
        <v>2120</v>
      </c>
      <c r="L1643" s="82"/>
      <c r="M1643" s="83" t="s">
        <v>0</v>
      </c>
      <c r="N1643" s="84" t="s">
        <v>15</v>
      </c>
      <c r="O1643" s="18"/>
      <c r="P1643" s="55">
        <f>O1643*H1643</f>
        <v>0</v>
      </c>
      <c r="Q1643" s="55">
        <v>0.00013</v>
      </c>
      <c r="R1643" s="55">
        <f>Q1643*H1643</f>
        <v>0.00013</v>
      </c>
      <c r="S1643" s="55">
        <v>0</v>
      </c>
      <c r="T1643" s="56">
        <f>S1643*H1643</f>
        <v>0</v>
      </c>
      <c r="AR1643" s="13" t="s">
        <v>289</v>
      </c>
      <c r="AT1643" s="13" t="s">
        <v>305</v>
      </c>
      <c r="AU1643" s="13" t="s">
        <v>29</v>
      </c>
      <c r="AY1643" s="13" t="s">
        <v>76</v>
      </c>
      <c r="BE1643" s="57">
        <f>IF(N1643="základní",J1643,0)</f>
        <v>0</v>
      </c>
      <c r="BF1643" s="57">
        <f>IF(N1643="snížená",J1643,0)</f>
        <v>0</v>
      </c>
      <c r="BG1643" s="57">
        <f>IF(N1643="zákl. přenesená",J1643,0)</f>
        <v>0</v>
      </c>
      <c r="BH1643" s="57">
        <f>IF(N1643="sníž. přenesená",J1643,0)</f>
        <v>0</v>
      </c>
      <c r="BI1643" s="57">
        <f>IF(N1643="nulová",J1643,0)</f>
        <v>0</v>
      </c>
      <c r="BJ1643" s="13" t="s">
        <v>28</v>
      </c>
      <c r="BK1643" s="57">
        <f>ROUND(I1643*H1643,2)</f>
        <v>0</v>
      </c>
      <c r="BL1643" s="13" t="s">
        <v>189</v>
      </c>
      <c r="BM1643" s="13" t="s">
        <v>2159</v>
      </c>
    </row>
    <row r="1644" spans="1:47" s="1" customFormat="1" ht="12">
      <c r="A1644" s="96"/>
      <c r="B1644" s="100"/>
      <c r="C1644" s="96"/>
      <c r="D1644" s="179" t="s">
        <v>85</v>
      </c>
      <c r="E1644" s="96"/>
      <c r="F1644" s="180" t="s">
        <v>2158</v>
      </c>
      <c r="G1644" s="96"/>
      <c r="H1644" s="96"/>
      <c r="I1644" s="26"/>
      <c r="J1644" s="96"/>
      <c r="L1644" s="14"/>
      <c r="M1644" s="58"/>
      <c r="N1644" s="18"/>
      <c r="O1644" s="18"/>
      <c r="P1644" s="18"/>
      <c r="Q1644" s="18"/>
      <c r="R1644" s="18"/>
      <c r="S1644" s="18"/>
      <c r="T1644" s="19"/>
      <c r="AT1644" s="13" t="s">
        <v>85</v>
      </c>
      <c r="AU1644" s="13" t="s">
        <v>29</v>
      </c>
    </row>
    <row r="1645" spans="1:65" s="1" customFormat="1" ht="16.5" customHeight="1">
      <c r="A1645" s="96"/>
      <c r="B1645" s="100"/>
      <c r="C1645" s="173" t="s">
        <v>178</v>
      </c>
      <c r="D1645" s="173" t="s">
        <v>78</v>
      </c>
      <c r="E1645" s="174" t="s">
        <v>2160</v>
      </c>
      <c r="F1645" s="175" t="s">
        <v>2161</v>
      </c>
      <c r="G1645" s="176" t="s">
        <v>279</v>
      </c>
      <c r="H1645" s="177">
        <v>13</v>
      </c>
      <c r="I1645" s="52"/>
      <c r="J1645" s="178">
        <f>ROUND(I1645*H1645,2)</f>
        <v>0</v>
      </c>
      <c r="K1645" s="51" t="s">
        <v>2115</v>
      </c>
      <c r="L1645" s="14"/>
      <c r="M1645" s="53" t="s">
        <v>0</v>
      </c>
      <c r="N1645" s="54" t="s">
        <v>15</v>
      </c>
      <c r="O1645" s="18"/>
      <c r="P1645" s="55">
        <f>O1645*H1645</f>
        <v>0</v>
      </c>
      <c r="Q1645" s="55">
        <v>0</v>
      </c>
      <c r="R1645" s="55">
        <f>Q1645*H1645</f>
        <v>0</v>
      </c>
      <c r="S1645" s="55">
        <v>0</v>
      </c>
      <c r="T1645" s="56">
        <f>S1645*H1645</f>
        <v>0</v>
      </c>
      <c r="AR1645" s="13" t="s">
        <v>189</v>
      </c>
      <c r="AT1645" s="13" t="s">
        <v>78</v>
      </c>
      <c r="AU1645" s="13" t="s">
        <v>29</v>
      </c>
      <c r="AY1645" s="13" t="s">
        <v>76</v>
      </c>
      <c r="BE1645" s="57">
        <f>IF(N1645="základní",J1645,0)</f>
        <v>0</v>
      </c>
      <c r="BF1645" s="57">
        <f>IF(N1645="snížená",J1645,0)</f>
        <v>0</v>
      </c>
      <c r="BG1645" s="57">
        <f>IF(N1645="zákl. přenesená",J1645,0)</f>
        <v>0</v>
      </c>
      <c r="BH1645" s="57">
        <f>IF(N1645="sníž. přenesená",J1645,0)</f>
        <v>0</v>
      </c>
      <c r="BI1645" s="57">
        <f>IF(N1645="nulová",J1645,0)</f>
        <v>0</v>
      </c>
      <c r="BJ1645" s="13" t="s">
        <v>28</v>
      </c>
      <c r="BK1645" s="57">
        <f>ROUND(I1645*H1645,2)</f>
        <v>0</v>
      </c>
      <c r="BL1645" s="13" t="s">
        <v>189</v>
      </c>
      <c r="BM1645" s="13" t="s">
        <v>2162</v>
      </c>
    </row>
    <row r="1646" spans="1:47" s="1" customFormat="1" ht="12">
      <c r="A1646" s="96"/>
      <c r="B1646" s="100"/>
      <c r="C1646" s="96"/>
      <c r="D1646" s="179" t="s">
        <v>85</v>
      </c>
      <c r="E1646" s="96"/>
      <c r="F1646" s="180" t="s">
        <v>2163</v>
      </c>
      <c r="G1646" s="96"/>
      <c r="H1646" s="96"/>
      <c r="I1646" s="26"/>
      <c r="J1646" s="96"/>
      <c r="L1646" s="14"/>
      <c r="M1646" s="58"/>
      <c r="N1646" s="18"/>
      <c r="O1646" s="18"/>
      <c r="P1646" s="18"/>
      <c r="Q1646" s="18"/>
      <c r="R1646" s="18"/>
      <c r="S1646" s="18"/>
      <c r="T1646" s="19"/>
      <c r="AT1646" s="13" t="s">
        <v>85</v>
      </c>
      <c r="AU1646" s="13" t="s">
        <v>29</v>
      </c>
    </row>
    <row r="1647" spans="1:65" s="1" customFormat="1" ht="16.5" customHeight="1">
      <c r="A1647" s="96"/>
      <c r="B1647" s="100"/>
      <c r="C1647" s="196" t="s">
        <v>3</v>
      </c>
      <c r="D1647" s="196" t="s">
        <v>305</v>
      </c>
      <c r="E1647" s="197" t="s">
        <v>2164</v>
      </c>
      <c r="F1647" s="198" t="s">
        <v>2165</v>
      </c>
      <c r="G1647" s="199" t="s">
        <v>279</v>
      </c>
      <c r="H1647" s="200">
        <v>10</v>
      </c>
      <c r="I1647" s="81"/>
      <c r="J1647" s="201">
        <f>ROUND(I1647*H1647,2)</f>
        <v>0</v>
      </c>
      <c r="K1647" s="80" t="s">
        <v>2120</v>
      </c>
      <c r="L1647" s="82"/>
      <c r="M1647" s="83" t="s">
        <v>0</v>
      </c>
      <c r="N1647" s="84" t="s">
        <v>15</v>
      </c>
      <c r="O1647" s="18"/>
      <c r="P1647" s="55">
        <f>O1647*H1647</f>
        <v>0</v>
      </c>
      <c r="Q1647" s="55">
        <v>0.2875</v>
      </c>
      <c r="R1647" s="55">
        <f>Q1647*H1647</f>
        <v>2.875</v>
      </c>
      <c r="S1647" s="55">
        <v>0</v>
      </c>
      <c r="T1647" s="56">
        <f>S1647*H1647</f>
        <v>0</v>
      </c>
      <c r="AR1647" s="13" t="s">
        <v>289</v>
      </c>
      <c r="AT1647" s="13" t="s">
        <v>305</v>
      </c>
      <c r="AU1647" s="13" t="s">
        <v>29</v>
      </c>
      <c r="AY1647" s="13" t="s">
        <v>76</v>
      </c>
      <c r="BE1647" s="57">
        <f>IF(N1647="základní",J1647,0)</f>
        <v>0</v>
      </c>
      <c r="BF1647" s="57">
        <f>IF(N1647="snížená",J1647,0)</f>
        <v>0</v>
      </c>
      <c r="BG1647" s="57">
        <f>IF(N1647="zákl. přenesená",J1647,0)</f>
        <v>0</v>
      </c>
      <c r="BH1647" s="57">
        <f>IF(N1647="sníž. přenesená",J1647,0)</f>
        <v>0</v>
      </c>
      <c r="BI1647" s="57">
        <f>IF(N1647="nulová",J1647,0)</f>
        <v>0</v>
      </c>
      <c r="BJ1647" s="13" t="s">
        <v>28</v>
      </c>
      <c r="BK1647" s="57">
        <f>ROUND(I1647*H1647,2)</f>
        <v>0</v>
      </c>
      <c r="BL1647" s="13" t="s">
        <v>189</v>
      </c>
      <c r="BM1647" s="13" t="s">
        <v>2166</v>
      </c>
    </row>
    <row r="1648" spans="1:47" s="1" customFormat="1" ht="12">
      <c r="A1648" s="96"/>
      <c r="B1648" s="100"/>
      <c r="C1648" s="96"/>
      <c r="D1648" s="179" t="s">
        <v>85</v>
      </c>
      <c r="E1648" s="96"/>
      <c r="F1648" s="180" t="s">
        <v>2165</v>
      </c>
      <c r="G1648" s="96"/>
      <c r="H1648" s="96"/>
      <c r="I1648" s="26"/>
      <c r="J1648" s="96"/>
      <c r="L1648" s="14"/>
      <c r="M1648" s="58"/>
      <c r="N1648" s="18"/>
      <c r="O1648" s="18"/>
      <c r="P1648" s="18"/>
      <c r="Q1648" s="18"/>
      <c r="R1648" s="18"/>
      <c r="S1648" s="18"/>
      <c r="T1648" s="19"/>
      <c r="AT1648" s="13" t="s">
        <v>85</v>
      </c>
      <c r="AU1648" s="13" t="s">
        <v>29</v>
      </c>
    </row>
    <row r="1649" spans="1:65" s="1" customFormat="1" ht="16.5" customHeight="1">
      <c r="A1649" s="96"/>
      <c r="B1649" s="100"/>
      <c r="C1649" s="196" t="s">
        <v>189</v>
      </c>
      <c r="D1649" s="196" t="s">
        <v>305</v>
      </c>
      <c r="E1649" s="197" t="s">
        <v>2167</v>
      </c>
      <c r="F1649" s="198" t="s">
        <v>2168</v>
      </c>
      <c r="G1649" s="199" t="s">
        <v>279</v>
      </c>
      <c r="H1649" s="200">
        <v>3</v>
      </c>
      <c r="I1649" s="81"/>
      <c r="J1649" s="201">
        <f>ROUND(I1649*H1649,2)</f>
        <v>0</v>
      </c>
      <c r="K1649" s="80" t="s">
        <v>2120</v>
      </c>
      <c r="L1649" s="82"/>
      <c r="M1649" s="83" t="s">
        <v>0</v>
      </c>
      <c r="N1649" s="84" t="s">
        <v>15</v>
      </c>
      <c r="O1649" s="18"/>
      <c r="P1649" s="55">
        <f>O1649*H1649</f>
        <v>0</v>
      </c>
      <c r="Q1649" s="55">
        <v>0.76705</v>
      </c>
      <c r="R1649" s="55">
        <f>Q1649*H1649</f>
        <v>2.30115</v>
      </c>
      <c r="S1649" s="55">
        <v>0</v>
      </c>
      <c r="T1649" s="56">
        <f>S1649*H1649</f>
        <v>0</v>
      </c>
      <c r="AR1649" s="13" t="s">
        <v>289</v>
      </c>
      <c r="AT1649" s="13" t="s">
        <v>305</v>
      </c>
      <c r="AU1649" s="13" t="s">
        <v>29</v>
      </c>
      <c r="AY1649" s="13" t="s">
        <v>76</v>
      </c>
      <c r="BE1649" s="57">
        <f>IF(N1649="základní",J1649,0)</f>
        <v>0</v>
      </c>
      <c r="BF1649" s="57">
        <f>IF(N1649="snížená",J1649,0)</f>
        <v>0</v>
      </c>
      <c r="BG1649" s="57">
        <f>IF(N1649="zákl. přenesená",J1649,0)</f>
        <v>0</v>
      </c>
      <c r="BH1649" s="57">
        <f>IF(N1649="sníž. přenesená",J1649,0)</f>
        <v>0</v>
      </c>
      <c r="BI1649" s="57">
        <f>IF(N1649="nulová",J1649,0)</f>
        <v>0</v>
      </c>
      <c r="BJ1649" s="13" t="s">
        <v>28</v>
      </c>
      <c r="BK1649" s="57">
        <f>ROUND(I1649*H1649,2)</f>
        <v>0</v>
      </c>
      <c r="BL1649" s="13" t="s">
        <v>189</v>
      </c>
      <c r="BM1649" s="13" t="s">
        <v>2169</v>
      </c>
    </row>
    <row r="1650" spans="1:47" s="1" customFormat="1" ht="12">
      <c r="A1650" s="96"/>
      <c r="B1650" s="100"/>
      <c r="C1650" s="96"/>
      <c r="D1650" s="179" t="s">
        <v>85</v>
      </c>
      <c r="E1650" s="96"/>
      <c r="F1650" s="180" t="s">
        <v>2168</v>
      </c>
      <c r="G1650" s="96"/>
      <c r="H1650" s="96"/>
      <c r="I1650" s="26"/>
      <c r="J1650" s="96"/>
      <c r="L1650" s="14"/>
      <c r="M1650" s="58"/>
      <c r="N1650" s="18"/>
      <c r="O1650" s="18"/>
      <c r="P1650" s="18"/>
      <c r="Q1650" s="18"/>
      <c r="R1650" s="18"/>
      <c r="S1650" s="18"/>
      <c r="T1650" s="19"/>
      <c r="AT1650" s="13" t="s">
        <v>85</v>
      </c>
      <c r="AU1650" s="13" t="s">
        <v>29</v>
      </c>
    </row>
    <row r="1651" spans="1:65" s="1" customFormat="1" ht="16.5" customHeight="1">
      <c r="A1651" s="96"/>
      <c r="B1651" s="100"/>
      <c r="C1651" s="173" t="s">
        <v>196</v>
      </c>
      <c r="D1651" s="173" t="s">
        <v>78</v>
      </c>
      <c r="E1651" s="174" t="s">
        <v>2074</v>
      </c>
      <c r="F1651" s="175" t="s">
        <v>2075</v>
      </c>
      <c r="G1651" s="176" t="s">
        <v>279</v>
      </c>
      <c r="H1651" s="177">
        <v>1</v>
      </c>
      <c r="I1651" s="52"/>
      <c r="J1651" s="178">
        <f>ROUND(I1651*H1651,2)</f>
        <v>0</v>
      </c>
      <c r="K1651" s="51" t="s">
        <v>2115</v>
      </c>
      <c r="L1651" s="14"/>
      <c r="M1651" s="53" t="s">
        <v>0</v>
      </c>
      <c r="N1651" s="54" t="s">
        <v>15</v>
      </c>
      <c r="O1651" s="18"/>
      <c r="P1651" s="55">
        <f>O1651*H1651</f>
        <v>0</v>
      </c>
      <c r="Q1651" s="55">
        <v>0</v>
      </c>
      <c r="R1651" s="55">
        <f>Q1651*H1651</f>
        <v>0</v>
      </c>
      <c r="S1651" s="55">
        <v>0</v>
      </c>
      <c r="T1651" s="56">
        <f>S1651*H1651</f>
        <v>0</v>
      </c>
      <c r="AR1651" s="13" t="s">
        <v>189</v>
      </c>
      <c r="AT1651" s="13" t="s">
        <v>78</v>
      </c>
      <c r="AU1651" s="13" t="s">
        <v>29</v>
      </c>
      <c r="AY1651" s="13" t="s">
        <v>76</v>
      </c>
      <c r="BE1651" s="57">
        <f>IF(N1651="základní",J1651,0)</f>
        <v>0</v>
      </c>
      <c r="BF1651" s="57">
        <f>IF(N1651="snížená",J1651,0)</f>
        <v>0</v>
      </c>
      <c r="BG1651" s="57">
        <f>IF(N1651="zákl. přenesená",J1651,0)</f>
        <v>0</v>
      </c>
      <c r="BH1651" s="57">
        <f>IF(N1651="sníž. přenesená",J1651,0)</f>
        <v>0</v>
      </c>
      <c r="BI1651" s="57">
        <f>IF(N1651="nulová",J1651,0)</f>
        <v>0</v>
      </c>
      <c r="BJ1651" s="13" t="s">
        <v>28</v>
      </c>
      <c r="BK1651" s="57">
        <f>ROUND(I1651*H1651,2)</f>
        <v>0</v>
      </c>
      <c r="BL1651" s="13" t="s">
        <v>189</v>
      </c>
      <c r="BM1651" s="13" t="s">
        <v>2170</v>
      </c>
    </row>
    <row r="1652" spans="1:47" s="1" customFormat="1" ht="12">
      <c r="A1652" s="96"/>
      <c r="B1652" s="100"/>
      <c r="C1652" s="96"/>
      <c r="D1652" s="179" t="s">
        <v>85</v>
      </c>
      <c r="E1652" s="96"/>
      <c r="F1652" s="180" t="s">
        <v>2077</v>
      </c>
      <c r="G1652" s="96"/>
      <c r="H1652" s="96"/>
      <c r="I1652" s="26"/>
      <c r="J1652" s="96"/>
      <c r="L1652" s="14"/>
      <c r="M1652" s="58"/>
      <c r="N1652" s="18"/>
      <c r="O1652" s="18"/>
      <c r="P1652" s="18"/>
      <c r="Q1652" s="18"/>
      <c r="R1652" s="18"/>
      <c r="S1652" s="18"/>
      <c r="T1652" s="19"/>
      <c r="AT1652" s="13" t="s">
        <v>85</v>
      </c>
      <c r="AU1652" s="13" t="s">
        <v>29</v>
      </c>
    </row>
    <row r="1653" spans="1:65" s="1" customFormat="1" ht="16.5" customHeight="1">
      <c r="A1653" s="96"/>
      <c r="B1653" s="100"/>
      <c r="C1653" s="196" t="s">
        <v>202</v>
      </c>
      <c r="D1653" s="196" t="s">
        <v>305</v>
      </c>
      <c r="E1653" s="197" t="s">
        <v>2171</v>
      </c>
      <c r="F1653" s="198" t="s">
        <v>2172</v>
      </c>
      <c r="G1653" s="199" t="s">
        <v>279</v>
      </c>
      <c r="H1653" s="200">
        <v>1</v>
      </c>
      <c r="I1653" s="81"/>
      <c r="J1653" s="201">
        <f>ROUND(I1653*H1653,2)</f>
        <v>0</v>
      </c>
      <c r="K1653" s="80" t="s">
        <v>0</v>
      </c>
      <c r="L1653" s="82"/>
      <c r="M1653" s="83" t="s">
        <v>0</v>
      </c>
      <c r="N1653" s="84" t="s">
        <v>15</v>
      </c>
      <c r="O1653" s="18"/>
      <c r="P1653" s="55">
        <f>O1653*H1653</f>
        <v>0</v>
      </c>
      <c r="Q1653" s="55">
        <v>0.0041</v>
      </c>
      <c r="R1653" s="55">
        <f>Q1653*H1653</f>
        <v>0.0041</v>
      </c>
      <c r="S1653" s="55">
        <v>0</v>
      </c>
      <c r="T1653" s="56">
        <f>S1653*H1653</f>
        <v>0</v>
      </c>
      <c r="AR1653" s="13" t="s">
        <v>289</v>
      </c>
      <c r="AT1653" s="13" t="s">
        <v>305</v>
      </c>
      <c r="AU1653" s="13" t="s">
        <v>29</v>
      </c>
      <c r="AY1653" s="13" t="s">
        <v>76</v>
      </c>
      <c r="BE1653" s="57">
        <f>IF(N1653="základní",J1653,0)</f>
        <v>0</v>
      </c>
      <c r="BF1653" s="57">
        <f>IF(N1653="snížená",J1653,0)</f>
        <v>0</v>
      </c>
      <c r="BG1653" s="57">
        <f>IF(N1653="zákl. přenesená",J1653,0)</f>
        <v>0</v>
      </c>
      <c r="BH1653" s="57">
        <f>IF(N1653="sníž. přenesená",J1653,0)</f>
        <v>0</v>
      </c>
      <c r="BI1653" s="57">
        <f>IF(N1653="nulová",J1653,0)</f>
        <v>0</v>
      </c>
      <c r="BJ1653" s="13" t="s">
        <v>28</v>
      </c>
      <c r="BK1653" s="57">
        <f>ROUND(I1653*H1653,2)</f>
        <v>0</v>
      </c>
      <c r="BL1653" s="13" t="s">
        <v>189</v>
      </c>
      <c r="BM1653" s="13" t="s">
        <v>2173</v>
      </c>
    </row>
    <row r="1654" spans="1:47" s="1" customFormat="1" ht="12">
      <c r="A1654" s="96"/>
      <c r="B1654" s="100"/>
      <c r="C1654" s="96"/>
      <c r="D1654" s="179" t="s">
        <v>85</v>
      </c>
      <c r="E1654" s="96"/>
      <c r="F1654" s="180" t="s">
        <v>2172</v>
      </c>
      <c r="G1654" s="96"/>
      <c r="H1654" s="96"/>
      <c r="I1654" s="26"/>
      <c r="J1654" s="96"/>
      <c r="L1654" s="14"/>
      <c r="M1654" s="58"/>
      <c r="N1654" s="18"/>
      <c r="O1654" s="18"/>
      <c r="P1654" s="18"/>
      <c r="Q1654" s="18"/>
      <c r="R1654" s="18"/>
      <c r="S1654" s="18"/>
      <c r="T1654" s="19"/>
      <c r="AT1654" s="13" t="s">
        <v>85</v>
      </c>
      <c r="AU1654" s="13" t="s">
        <v>29</v>
      </c>
    </row>
    <row r="1655" spans="1:63" s="9" customFormat="1" ht="25.9" customHeight="1">
      <c r="A1655" s="166"/>
      <c r="B1655" s="167"/>
      <c r="C1655" s="166"/>
      <c r="D1655" s="168" t="s">
        <v>23</v>
      </c>
      <c r="E1655" s="169" t="s">
        <v>305</v>
      </c>
      <c r="F1655" s="169" t="s">
        <v>306</v>
      </c>
      <c r="G1655" s="166"/>
      <c r="H1655" s="166"/>
      <c r="I1655" s="44"/>
      <c r="J1655" s="170">
        <f>BK1655</f>
        <v>0</v>
      </c>
      <c r="L1655" s="42"/>
      <c r="M1655" s="45"/>
      <c r="N1655" s="46"/>
      <c r="O1655" s="46"/>
      <c r="P1655" s="47">
        <f>P1656</f>
        <v>0</v>
      </c>
      <c r="Q1655" s="46"/>
      <c r="R1655" s="47">
        <f>R1656</f>
        <v>0</v>
      </c>
      <c r="S1655" s="46"/>
      <c r="T1655" s="48">
        <f>T1656</f>
        <v>0</v>
      </c>
      <c r="AR1655" s="43" t="s">
        <v>100</v>
      </c>
      <c r="AT1655" s="49" t="s">
        <v>23</v>
      </c>
      <c r="AU1655" s="49" t="s">
        <v>24</v>
      </c>
      <c r="AY1655" s="43" t="s">
        <v>76</v>
      </c>
      <c r="BK1655" s="50">
        <f>BK1656</f>
        <v>0</v>
      </c>
    </row>
    <row r="1656" spans="1:63" s="9" customFormat="1" ht="22.9" customHeight="1">
      <c r="A1656" s="166"/>
      <c r="B1656" s="167"/>
      <c r="C1656" s="166"/>
      <c r="D1656" s="168" t="s">
        <v>23</v>
      </c>
      <c r="E1656" s="171" t="s">
        <v>2174</v>
      </c>
      <c r="F1656" s="171" t="s">
        <v>2175</v>
      </c>
      <c r="G1656" s="166"/>
      <c r="H1656" s="166"/>
      <c r="I1656" s="44"/>
      <c r="J1656" s="172">
        <f>BK1656</f>
        <v>0</v>
      </c>
      <c r="L1656" s="42"/>
      <c r="M1656" s="45"/>
      <c r="N1656" s="46"/>
      <c r="O1656" s="46"/>
      <c r="P1656" s="47">
        <f>SUM(P1657:P1662)</f>
        <v>0</v>
      </c>
      <c r="Q1656" s="46"/>
      <c r="R1656" s="47">
        <f>SUM(R1657:R1662)</f>
        <v>0</v>
      </c>
      <c r="S1656" s="46"/>
      <c r="T1656" s="48">
        <f>SUM(T1657:T1662)</f>
        <v>0</v>
      </c>
      <c r="AR1656" s="43" t="s">
        <v>100</v>
      </c>
      <c r="AT1656" s="49" t="s">
        <v>23</v>
      </c>
      <c r="AU1656" s="49" t="s">
        <v>28</v>
      </c>
      <c r="AY1656" s="43" t="s">
        <v>76</v>
      </c>
      <c r="BK1656" s="50">
        <f>SUM(BK1657:BK1662)</f>
        <v>0</v>
      </c>
    </row>
    <row r="1657" spans="1:65" s="1" customFormat="1" ht="16.5" customHeight="1">
      <c r="A1657" s="96"/>
      <c r="B1657" s="100"/>
      <c r="C1657" s="173" t="s">
        <v>208</v>
      </c>
      <c r="D1657" s="173" t="s">
        <v>78</v>
      </c>
      <c r="E1657" s="174" t="s">
        <v>2176</v>
      </c>
      <c r="F1657" s="175" t="s">
        <v>2177</v>
      </c>
      <c r="G1657" s="176" t="s">
        <v>2178</v>
      </c>
      <c r="H1657" s="177">
        <v>1</v>
      </c>
      <c r="I1657" s="52"/>
      <c r="J1657" s="178">
        <f>ROUND(I1657*H1657,2)</f>
        <v>0</v>
      </c>
      <c r="K1657" s="51" t="s">
        <v>2115</v>
      </c>
      <c r="L1657" s="14"/>
      <c r="M1657" s="53" t="s">
        <v>0</v>
      </c>
      <c r="N1657" s="54" t="s">
        <v>15</v>
      </c>
      <c r="O1657" s="18"/>
      <c r="P1657" s="55">
        <f>O1657*H1657</f>
        <v>0</v>
      </c>
      <c r="Q1657" s="55">
        <v>0</v>
      </c>
      <c r="R1657" s="55">
        <f>Q1657*H1657</f>
        <v>0</v>
      </c>
      <c r="S1657" s="55">
        <v>0</v>
      </c>
      <c r="T1657" s="56">
        <f>S1657*H1657</f>
        <v>0</v>
      </c>
      <c r="AR1657" s="13" t="s">
        <v>312</v>
      </c>
      <c r="AT1657" s="13" t="s">
        <v>78</v>
      </c>
      <c r="AU1657" s="13" t="s">
        <v>29</v>
      </c>
      <c r="AY1657" s="13" t="s">
        <v>76</v>
      </c>
      <c r="BE1657" s="57">
        <f>IF(N1657="základní",J1657,0)</f>
        <v>0</v>
      </c>
      <c r="BF1657" s="57">
        <f>IF(N1657="snížená",J1657,0)</f>
        <v>0</v>
      </c>
      <c r="BG1657" s="57">
        <f>IF(N1657="zákl. přenesená",J1657,0)</f>
        <v>0</v>
      </c>
      <c r="BH1657" s="57">
        <f>IF(N1657="sníž. přenesená",J1657,0)</f>
        <v>0</v>
      </c>
      <c r="BI1657" s="57">
        <f>IF(N1657="nulová",J1657,0)</f>
        <v>0</v>
      </c>
      <c r="BJ1657" s="13" t="s">
        <v>28</v>
      </c>
      <c r="BK1657" s="57">
        <f>ROUND(I1657*H1657,2)</f>
        <v>0</v>
      </c>
      <c r="BL1657" s="13" t="s">
        <v>312</v>
      </c>
      <c r="BM1657" s="13" t="s">
        <v>2179</v>
      </c>
    </row>
    <row r="1658" spans="1:47" s="1" customFormat="1" ht="12">
      <c r="A1658" s="96"/>
      <c r="B1658" s="100"/>
      <c r="C1658" s="96"/>
      <c r="D1658" s="179" t="s">
        <v>85</v>
      </c>
      <c r="E1658" s="96"/>
      <c r="F1658" s="180" t="s">
        <v>2180</v>
      </c>
      <c r="G1658" s="96"/>
      <c r="H1658" s="96"/>
      <c r="I1658" s="26"/>
      <c r="J1658" s="96"/>
      <c r="L1658" s="14"/>
      <c r="M1658" s="58"/>
      <c r="N1658" s="18"/>
      <c r="O1658" s="18"/>
      <c r="P1658" s="18"/>
      <c r="Q1658" s="18"/>
      <c r="R1658" s="18"/>
      <c r="S1658" s="18"/>
      <c r="T1658" s="19"/>
      <c r="AT1658" s="13" t="s">
        <v>85</v>
      </c>
      <c r="AU1658" s="13" t="s">
        <v>29</v>
      </c>
    </row>
    <row r="1659" spans="1:65" s="1" customFormat="1" ht="16.5" customHeight="1">
      <c r="A1659" s="96"/>
      <c r="B1659" s="100"/>
      <c r="C1659" s="173" t="s">
        <v>217</v>
      </c>
      <c r="D1659" s="173" t="s">
        <v>78</v>
      </c>
      <c r="E1659" s="174" t="s">
        <v>2181</v>
      </c>
      <c r="F1659" s="175" t="s">
        <v>2182</v>
      </c>
      <c r="G1659" s="176" t="s">
        <v>2183</v>
      </c>
      <c r="H1659" s="177">
        <v>1</v>
      </c>
      <c r="I1659" s="52"/>
      <c r="J1659" s="178">
        <f>ROUND(I1659*H1659,2)</f>
        <v>0</v>
      </c>
      <c r="K1659" s="51" t="s">
        <v>2115</v>
      </c>
      <c r="L1659" s="14"/>
      <c r="M1659" s="53" t="s">
        <v>0</v>
      </c>
      <c r="N1659" s="54" t="s">
        <v>15</v>
      </c>
      <c r="O1659" s="18"/>
      <c r="P1659" s="55">
        <f>O1659*H1659</f>
        <v>0</v>
      </c>
      <c r="Q1659" s="55">
        <v>0</v>
      </c>
      <c r="R1659" s="55">
        <f>Q1659*H1659</f>
        <v>0</v>
      </c>
      <c r="S1659" s="55">
        <v>0</v>
      </c>
      <c r="T1659" s="56">
        <f>S1659*H1659</f>
        <v>0</v>
      </c>
      <c r="AR1659" s="13" t="s">
        <v>312</v>
      </c>
      <c r="AT1659" s="13" t="s">
        <v>78</v>
      </c>
      <c r="AU1659" s="13" t="s">
        <v>29</v>
      </c>
      <c r="AY1659" s="13" t="s">
        <v>76</v>
      </c>
      <c r="BE1659" s="57">
        <f>IF(N1659="základní",J1659,0)</f>
        <v>0</v>
      </c>
      <c r="BF1659" s="57">
        <f>IF(N1659="snížená",J1659,0)</f>
        <v>0</v>
      </c>
      <c r="BG1659" s="57">
        <f>IF(N1659="zákl. přenesená",J1659,0)</f>
        <v>0</v>
      </c>
      <c r="BH1659" s="57">
        <f>IF(N1659="sníž. přenesená",J1659,0)</f>
        <v>0</v>
      </c>
      <c r="BI1659" s="57">
        <f>IF(N1659="nulová",J1659,0)</f>
        <v>0</v>
      </c>
      <c r="BJ1659" s="13" t="s">
        <v>28</v>
      </c>
      <c r="BK1659" s="57">
        <f>ROUND(I1659*H1659,2)</f>
        <v>0</v>
      </c>
      <c r="BL1659" s="13" t="s">
        <v>312</v>
      </c>
      <c r="BM1659" s="13" t="s">
        <v>2184</v>
      </c>
    </row>
    <row r="1660" spans="1:47" s="1" customFormat="1" ht="12">
      <c r="A1660" s="96"/>
      <c r="B1660" s="100"/>
      <c r="C1660" s="96"/>
      <c r="D1660" s="179" t="s">
        <v>85</v>
      </c>
      <c r="E1660" s="96"/>
      <c r="F1660" s="180" t="s">
        <v>2185</v>
      </c>
      <c r="G1660" s="96"/>
      <c r="H1660" s="96"/>
      <c r="I1660" s="26"/>
      <c r="J1660" s="96"/>
      <c r="L1660" s="14"/>
      <c r="M1660" s="58"/>
      <c r="N1660" s="18"/>
      <c r="O1660" s="18"/>
      <c r="P1660" s="18"/>
      <c r="Q1660" s="18"/>
      <c r="R1660" s="18"/>
      <c r="S1660" s="18"/>
      <c r="T1660" s="19"/>
      <c r="AT1660" s="13" t="s">
        <v>85</v>
      </c>
      <c r="AU1660" s="13" t="s">
        <v>29</v>
      </c>
    </row>
    <row r="1661" spans="1:65" s="1" customFormat="1" ht="16.5" customHeight="1">
      <c r="A1661" s="96"/>
      <c r="B1661" s="100"/>
      <c r="C1661" s="173" t="s">
        <v>2</v>
      </c>
      <c r="D1661" s="173" t="s">
        <v>78</v>
      </c>
      <c r="E1661" s="174" t="s">
        <v>2186</v>
      </c>
      <c r="F1661" s="175" t="s">
        <v>2187</v>
      </c>
      <c r="G1661" s="176" t="s">
        <v>2183</v>
      </c>
      <c r="H1661" s="177">
        <v>1</v>
      </c>
      <c r="I1661" s="52"/>
      <c r="J1661" s="178">
        <f>ROUND(I1661*H1661,2)</f>
        <v>0</v>
      </c>
      <c r="K1661" s="51" t="s">
        <v>2115</v>
      </c>
      <c r="L1661" s="14"/>
      <c r="M1661" s="53" t="s">
        <v>0</v>
      </c>
      <c r="N1661" s="54" t="s">
        <v>15</v>
      </c>
      <c r="O1661" s="18"/>
      <c r="P1661" s="55">
        <f>O1661*H1661</f>
        <v>0</v>
      </c>
      <c r="Q1661" s="55">
        <v>0</v>
      </c>
      <c r="R1661" s="55">
        <f>Q1661*H1661</f>
        <v>0</v>
      </c>
      <c r="S1661" s="55">
        <v>0</v>
      </c>
      <c r="T1661" s="56">
        <f>S1661*H1661</f>
        <v>0</v>
      </c>
      <c r="AR1661" s="13" t="s">
        <v>312</v>
      </c>
      <c r="AT1661" s="13" t="s">
        <v>78</v>
      </c>
      <c r="AU1661" s="13" t="s">
        <v>29</v>
      </c>
      <c r="AY1661" s="13" t="s">
        <v>76</v>
      </c>
      <c r="BE1661" s="57">
        <f>IF(N1661="základní",J1661,0)</f>
        <v>0</v>
      </c>
      <c r="BF1661" s="57">
        <f>IF(N1661="snížená",J1661,0)</f>
        <v>0</v>
      </c>
      <c r="BG1661" s="57">
        <f>IF(N1661="zákl. přenesená",J1661,0)</f>
        <v>0</v>
      </c>
      <c r="BH1661" s="57">
        <f>IF(N1661="sníž. přenesená",J1661,0)</f>
        <v>0</v>
      </c>
      <c r="BI1661" s="57">
        <f>IF(N1661="nulová",J1661,0)</f>
        <v>0</v>
      </c>
      <c r="BJ1661" s="13" t="s">
        <v>28</v>
      </c>
      <c r="BK1661" s="57">
        <f>ROUND(I1661*H1661,2)</f>
        <v>0</v>
      </c>
      <c r="BL1661" s="13" t="s">
        <v>312</v>
      </c>
      <c r="BM1661" s="13" t="s">
        <v>2188</v>
      </c>
    </row>
    <row r="1662" spans="1:47" s="1" customFormat="1" ht="12">
      <c r="A1662" s="96"/>
      <c r="B1662" s="100"/>
      <c r="C1662" s="96"/>
      <c r="D1662" s="179" t="s">
        <v>85</v>
      </c>
      <c r="E1662" s="96"/>
      <c r="F1662" s="180" t="s">
        <v>2189</v>
      </c>
      <c r="G1662" s="96"/>
      <c r="H1662" s="96"/>
      <c r="I1662" s="26"/>
      <c r="J1662" s="96"/>
      <c r="L1662" s="14"/>
      <c r="M1662" s="85"/>
      <c r="N1662" s="86"/>
      <c r="O1662" s="86"/>
      <c r="P1662" s="86"/>
      <c r="Q1662" s="86"/>
      <c r="R1662" s="86"/>
      <c r="S1662" s="86"/>
      <c r="T1662" s="87"/>
      <c r="AT1662" s="13" t="s">
        <v>85</v>
      </c>
      <c r="AU1662" s="13" t="s">
        <v>29</v>
      </c>
    </row>
    <row r="1663" spans="1:12" s="1" customFormat="1" ht="6.95" customHeight="1">
      <c r="A1663" s="96"/>
      <c r="B1663" s="136"/>
      <c r="C1663" s="137"/>
      <c r="D1663" s="137"/>
      <c r="E1663" s="137"/>
      <c r="F1663" s="137"/>
      <c r="G1663" s="137"/>
      <c r="H1663" s="137"/>
      <c r="I1663" s="29"/>
      <c r="J1663" s="137"/>
      <c r="K1663" s="15"/>
      <c r="L1663" s="14"/>
    </row>
    <row r="1664" ht="12">
      <c r="I1664" s="25"/>
    </row>
    <row r="1665" spans="1:12" s="1" customFormat="1" ht="13.5" customHeight="1">
      <c r="A1665" s="96"/>
      <c r="B1665" s="97"/>
      <c r="C1665" s="98"/>
      <c r="D1665" s="98"/>
      <c r="E1665" s="98"/>
      <c r="F1665" s="98"/>
      <c r="G1665" s="98"/>
      <c r="H1665" s="98"/>
      <c r="I1665" s="30"/>
      <c r="J1665" s="98"/>
      <c r="K1665" s="16"/>
      <c r="L1665" s="14"/>
    </row>
    <row r="1666" spans="1:12" s="1" customFormat="1" ht="24.95" customHeight="1">
      <c r="A1666" s="96"/>
      <c r="B1666" s="100"/>
      <c r="C1666" s="101" t="s">
        <v>61</v>
      </c>
      <c r="D1666" s="96"/>
      <c r="E1666" s="96"/>
      <c r="F1666" s="96"/>
      <c r="G1666" s="96"/>
      <c r="H1666" s="96"/>
      <c r="I1666" s="26"/>
      <c r="J1666" s="96"/>
      <c r="L1666" s="14"/>
    </row>
    <row r="1667" spans="1:12" s="1" customFormat="1" ht="6.95" customHeight="1">
      <c r="A1667" s="96"/>
      <c r="B1667" s="100"/>
      <c r="C1667" s="96"/>
      <c r="D1667" s="96"/>
      <c r="E1667" s="96"/>
      <c r="F1667" s="96"/>
      <c r="G1667" s="96"/>
      <c r="H1667" s="96"/>
      <c r="I1667" s="26"/>
      <c r="J1667" s="96"/>
      <c r="L1667" s="14"/>
    </row>
    <row r="1668" spans="1:12" s="1" customFormat="1" ht="12" customHeight="1">
      <c r="A1668" s="96"/>
      <c r="B1668" s="100"/>
      <c r="C1668" s="103" t="s">
        <v>5</v>
      </c>
      <c r="D1668" s="96"/>
      <c r="E1668" s="96"/>
      <c r="F1668" s="96"/>
      <c r="G1668" s="96"/>
      <c r="H1668" s="96"/>
      <c r="I1668" s="26"/>
      <c r="J1668" s="96"/>
      <c r="L1668" s="14"/>
    </row>
    <row r="1669" spans="1:12" s="1" customFormat="1" ht="16.5" customHeight="1">
      <c r="A1669" s="96"/>
      <c r="B1669" s="100"/>
      <c r="C1669" s="96"/>
      <c r="D1669" s="96"/>
      <c r="E1669" s="139" t="str">
        <f>E6</f>
        <v>Dolní Slivno vodojem a ATS, rekonstrukce</v>
      </c>
      <c r="F1669" s="140"/>
      <c r="G1669" s="140"/>
      <c r="H1669" s="140"/>
      <c r="I1669" s="26"/>
      <c r="J1669" s="96"/>
      <c r="L1669" s="14"/>
    </row>
    <row r="1670" spans="1:12" s="1" customFormat="1" ht="12" customHeight="1">
      <c r="A1670" s="96"/>
      <c r="B1670" s="100"/>
      <c r="C1670" s="103" t="s">
        <v>42</v>
      </c>
      <c r="D1670" s="96"/>
      <c r="E1670" s="96"/>
      <c r="F1670" s="96"/>
      <c r="G1670" s="96"/>
      <c r="H1670" s="96"/>
      <c r="I1670" s="26"/>
      <c r="J1670" s="96"/>
      <c r="L1670" s="14"/>
    </row>
    <row r="1671" spans="1:12" s="1" customFormat="1" ht="16.5" customHeight="1">
      <c r="A1671" s="96"/>
      <c r="B1671" s="100"/>
      <c r="C1671" s="96"/>
      <c r="D1671" s="96"/>
      <c r="E1671" s="141" t="str">
        <f>F23</f>
        <v>VON</v>
      </c>
      <c r="F1671" s="142"/>
      <c r="G1671" s="142"/>
      <c r="H1671" s="142"/>
      <c r="I1671" s="26"/>
      <c r="J1671" s="96"/>
      <c r="L1671" s="14"/>
    </row>
    <row r="1672" spans="1:12" s="1" customFormat="1" ht="6.95" customHeight="1">
      <c r="A1672" s="96"/>
      <c r="B1672" s="100"/>
      <c r="C1672" s="96"/>
      <c r="D1672" s="96"/>
      <c r="E1672" s="96"/>
      <c r="F1672" s="96"/>
      <c r="G1672" s="96"/>
      <c r="H1672" s="96"/>
      <c r="I1672" s="26"/>
      <c r="J1672" s="96"/>
      <c r="L1672" s="14"/>
    </row>
    <row r="1673" spans="1:12" s="1" customFormat="1" ht="12" customHeight="1">
      <c r="A1673" s="96"/>
      <c r="B1673" s="100"/>
      <c r="C1673" s="103" t="s">
        <v>6</v>
      </c>
      <c r="D1673" s="96"/>
      <c r="E1673" s="96"/>
      <c r="F1673" s="143"/>
      <c r="G1673" s="96"/>
      <c r="H1673" s="96"/>
      <c r="I1673" s="27" t="s">
        <v>8</v>
      </c>
      <c r="J1673" s="144"/>
      <c r="L1673" s="14"/>
    </row>
    <row r="1674" spans="1:12" s="1" customFormat="1" ht="6.95" customHeight="1">
      <c r="A1674" s="96"/>
      <c r="B1674" s="100"/>
      <c r="C1674" s="96"/>
      <c r="D1674" s="96"/>
      <c r="E1674" s="96"/>
      <c r="F1674" s="96"/>
      <c r="G1674" s="96"/>
      <c r="H1674" s="96"/>
      <c r="I1674" s="26"/>
      <c r="J1674" s="96"/>
      <c r="L1674" s="14"/>
    </row>
    <row r="1675" spans="1:12" s="1" customFormat="1" ht="24.95" customHeight="1">
      <c r="A1675" s="96"/>
      <c r="B1675" s="100"/>
      <c r="C1675" s="103" t="s">
        <v>9</v>
      </c>
      <c r="D1675" s="96"/>
      <c r="E1675" s="96"/>
      <c r="F1675" s="143"/>
      <c r="G1675" s="96"/>
      <c r="H1675" s="96"/>
      <c r="I1675" s="27" t="s">
        <v>11</v>
      </c>
      <c r="J1675" s="145"/>
      <c r="L1675" s="14"/>
    </row>
    <row r="1676" spans="1:12" s="1" customFormat="1" ht="13.7" customHeight="1">
      <c r="A1676" s="96"/>
      <c r="B1676" s="100"/>
      <c r="C1676" s="103" t="s">
        <v>10</v>
      </c>
      <c r="D1676" s="96"/>
      <c r="E1676" s="96"/>
      <c r="F1676" s="143"/>
      <c r="G1676" s="96"/>
      <c r="H1676" s="96"/>
      <c r="I1676" s="27" t="s">
        <v>13</v>
      </c>
      <c r="J1676" s="145"/>
      <c r="L1676" s="14"/>
    </row>
    <row r="1677" spans="1:12" s="1" customFormat="1" ht="10.35" customHeight="1">
      <c r="A1677" s="96"/>
      <c r="B1677" s="100"/>
      <c r="C1677" s="96"/>
      <c r="D1677" s="96"/>
      <c r="E1677" s="96"/>
      <c r="F1677" s="96"/>
      <c r="G1677" s="96"/>
      <c r="H1677" s="96"/>
      <c r="I1677" s="26"/>
      <c r="J1677" s="96"/>
      <c r="L1677" s="14"/>
    </row>
    <row r="1678" spans="1:20" s="8" customFormat="1" ht="29.25" customHeight="1">
      <c r="A1678" s="160"/>
      <c r="B1678" s="161"/>
      <c r="C1678" s="162" t="s">
        <v>62</v>
      </c>
      <c r="D1678" s="163" t="s">
        <v>21</v>
      </c>
      <c r="E1678" s="163" t="s">
        <v>18</v>
      </c>
      <c r="F1678" s="163" t="s">
        <v>19</v>
      </c>
      <c r="G1678" s="163" t="s">
        <v>63</v>
      </c>
      <c r="H1678" s="163" t="s">
        <v>64</v>
      </c>
      <c r="I1678" s="37" t="s">
        <v>65</v>
      </c>
      <c r="J1678" s="164" t="s">
        <v>45</v>
      </c>
      <c r="K1678" s="38" t="s">
        <v>66</v>
      </c>
      <c r="L1678" s="36"/>
      <c r="M1678" s="20" t="s">
        <v>0</v>
      </c>
      <c r="N1678" s="21" t="s">
        <v>14</v>
      </c>
      <c r="O1678" s="21" t="s">
        <v>67</v>
      </c>
      <c r="P1678" s="21" t="s">
        <v>68</v>
      </c>
      <c r="Q1678" s="21" t="s">
        <v>69</v>
      </c>
      <c r="R1678" s="21" t="s">
        <v>70</v>
      </c>
      <c r="S1678" s="21" t="s">
        <v>71</v>
      </c>
      <c r="T1678" s="22" t="s">
        <v>72</v>
      </c>
    </row>
    <row r="1679" spans="1:63" s="1" customFormat="1" ht="22.9" customHeight="1">
      <c r="A1679" s="96"/>
      <c r="B1679" s="100"/>
      <c r="C1679" s="118" t="s">
        <v>73</v>
      </c>
      <c r="D1679" s="96"/>
      <c r="E1679" s="96"/>
      <c r="F1679" s="96"/>
      <c r="G1679" s="96"/>
      <c r="H1679" s="96"/>
      <c r="I1679" s="26"/>
      <c r="J1679" s="165">
        <f>ROUND(J1680,0)</f>
        <v>0</v>
      </c>
      <c r="L1679" s="14"/>
      <c r="M1679" s="23"/>
      <c r="N1679" s="17"/>
      <c r="O1679" s="17"/>
      <c r="P1679" s="39">
        <f>P1680</f>
        <v>0</v>
      </c>
      <c r="Q1679" s="17"/>
      <c r="R1679" s="39">
        <f>R1680</f>
        <v>0</v>
      </c>
      <c r="S1679" s="17"/>
      <c r="T1679" s="40">
        <f>T1680</f>
        <v>0</v>
      </c>
      <c r="AT1679" s="13" t="s">
        <v>23</v>
      </c>
      <c r="AU1679" s="13" t="s">
        <v>47</v>
      </c>
      <c r="BK1679" s="41">
        <f>BK1680</f>
        <v>0</v>
      </c>
    </row>
    <row r="1680" spans="1:63" s="9" customFormat="1" ht="25.9" customHeight="1">
      <c r="A1680" s="166"/>
      <c r="B1680" s="167"/>
      <c r="C1680" s="166"/>
      <c r="D1680" s="168" t="s">
        <v>23</v>
      </c>
      <c r="E1680" s="169" t="s">
        <v>2190</v>
      </c>
      <c r="F1680" s="169" t="s">
        <v>2191</v>
      </c>
      <c r="G1680" s="166"/>
      <c r="H1680" s="166"/>
      <c r="I1680" s="44"/>
      <c r="J1680" s="170">
        <f>SUM(J1681:J1711)</f>
        <v>0</v>
      </c>
      <c r="L1680" s="42"/>
      <c r="M1680" s="45"/>
      <c r="N1680" s="46"/>
      <c r="O1680" s="46"/>
      <c r="P1680" s="47">
        <f>SUM(P1681:P1712)</f>
        <v>0</v>
      </c>
      <c r="Q1680" s="46"/>
      <c r="R1680" s="47">
        <f>SUM(R1681:R1712)</f>
        <v>0</v>
      </c>
      <c r="S1680" s="46"/>
      <c r="T1680" s="48">
        <f>SUM(T1681:T1712)</f>
        <v>0</v>
      </c>
      <c r="AR1680" s="43" t="s">
        <v>115</v>
      </c>
      <c r="AT1680" s="49" t="s">
        <v>23</v>
      </c>
      <c r="AU1680" s="49" t="s">
        <v>24</v>
      </c>
      <c r="AY1680" s="43" t="s">
        <v>76</v>
      </c>
      <c r="BK1680" s="50">
        <f>SUM(BK1681:BK1712)</f>
        <v>0</v>
      </c>
    </row>
    <row r="1681" spans="1:65" s="1" customFormat="1" ht="16.5" customHeight="1">
      <c r="A1681" s="96"/>
      <c r="B1681" s="100"/>
      <c r="C1681" s="173" t="s">
        <v>28</v>
      </c>
      <c r="D1681" s="173" t="s">
        <v>78</v>
      </c>
      <c r="E1681" s="174" t="s">
        <v>2192</v>
      </c>
      <c r="F1681" s="175" t="s">
        <v>2193</v>
      </c>
      <c r="G1681" s="176" t="s">
        <v>2112</v>
      </c>
      <c r="H1681" s="177">
        <v>1</v>
      </c>
      <c r="I1681" s="52"/>
      <c r="J1681" s="178">
        <f>ROUND(I1681*H1681,2)</f>
        <v>0</v>
      </c>
      <c r="K1681" s="51" t="s">
        <v>0</v>
      </c>
      <c r="L1681" s="14"/>
      <c r="M1681" s="53" t="s">
        <v>0</v>
      </c>
      <c r="N1681" s="54" t="s">
        <v>15</v>
      </c>
      <c r="O1681" s="18"/>
      <c r="P1681" s="55">
        <f>O1681*H1681</f>
        <v>0</v>
      </c>
      <c r="Q1681" s="55">
        <v>0</v>
      </c>
      <c r="R1681" s="55">
        <f>Q1681*H1681</f>
        <v>0</v>
      </c>
      <c r="S1681" s="55">
        <v>0</v>
      </c>
      <c r="T1681" s="56">
        <f>S1681*H1681</f>
        <v>0</v>
      </c>
      <c r="AR1681" s="13" t="s">
        <v>83</v>
      </c>
      <c r="AT1681" s="13" t="s">
        <v>78</v>
      </c>
      <c r="AU1681" s="13" t="s">
        <v>28</v>
      </c>
      <c r="AY1681" s="13" t="s">
        <v>76</v>
      </c>
      <c r="BE1681" s="57">
        <f>IF(N1681="základní",J1681,0)</f>
        <v>0</v>
      </c>
      <c r="BF1681" s="57">
        <f>IF(N1681="snížená",J1681,0)</f>
        <v>0</v>
      </c>
      <c r="BG1681" s="57">
        <f>IF(N1681="zákl. přenesená",J1681,0)</f>
        <v>0</v>
      </c>
      <c r="BH1681" s="57">
        <f>IF(N1681="sníž. přenesená",J1681,0)</f>
        <v>0</v>
      </c>
      <c r="BI1681" s="57">
        <f>IF(N1681="nulová",J1681,0)</f>
        <v>0</v>
      </c>
      <c r="BJ1681" s="13" t="s">
        <v>28</v>
      </c>
      <c r="BK1681" s="57">
        <f>ROUND(I1681*H1681,2)</f>
        <v>0</v>
      </c>
      <c r="BL1681" s="13" t="s">
        <v>83</v>
      </c>
      <c r="BM1681" s="13" t="s">
        <v>2194</v>
      </c>
    </row>
    <row r="1682" spans="1:47" s="1" customFormat="1" ht="12">
      <c r="A1682" s="96"/>
      <c r="B1682" s="100"/>
      <c r="C1682" s="96"/>
      <c r="D1682" s="179" t="s">
        <v>85</v>
      </c>
      <c r="E1682" s="96"/>
      <c r="F1682" s="180" t="s">
        <v>2193</v>
      </c>
      <c r="G1682" s="96"/>
      <c r="H1682" s="96"/>
      <c r="I1682" s="26"/>
      <c r="J1682" s="96"/>
      <c r="L1682" s="14"/>
      <c r="M1682" s="58"/>
      <c r="N1682" s="18"/>
      <c r="O1682" s="18"/>
      <c r="P1682" s="18"/>
      <c r="Q1682" s="18"/>
      <c r="R1682" s="18"/>
      <c r="S1682" s="18"/>
      <c r="T1682" s="19"/>
      <c r="AT1682" s="13" t="s">
        <v>85</v>
      </c>
      <c r="AU1682" s="13" t="s">
        <v>28</v>
      </c>
    </row>
    <row r="1683" spans="1:65" s="1" customFormat="1" ht="16.5" customHeight="1">
      <c r="A1683" s="96"/>
      <c r="B1683" s="100"/>
      <c r="C1683" s="173" t="s">
        <v>29</v>
      </c>
      <c r="D1683" s="173" t="s">
        <v>78</v>
      </c>
      <c r="E1683" s="174" t="s">
        <v>2195</v>
      </c>
      <c r="F1683" s="175" t="s">
        <v>2247</v>
      </c>
      <c r="G1683" s="176" t="s">
        <v>2112</v>
      </c>
      <c r="H1683" s="177">
        <v>1</v>
      </c>
      <c r="I1683" s="52"/>
      <c r="J1683" s="178">
        <f>ROUND(I1683*H1683,2)</f>
        <v>0</v>
      </c>
      <c r="K1683" s="51" t="s">
        <v>0</v>
      </c>
      <c r="L1683" s="14"/>
      <c r="M1683" s="53" t="s">
        <v>0</v>
      </c>
      <c r="N1683" s="54" t="s">
        <v>15</v>
      </c>
      <c r="O1683" s="18"/>
      <c r="P1683" s="55">
        <f>O1683*H1683</f>
        <v>0</v>
      </c>
      <c r="Q1683" s="55">
        <v>0</v>
      </c>
      <c r="R1683" s="55">
        <f>Q1683*H1683</f>
        <v>0</v>
      </c>
      <c r="S1683" s="55">
        <v>0</v>
      </c>
      <c r="T1683" s="56">
        <f>S1683*H1683</f>
        <v>0</v>
      </c>
      <c r="AR1683" s="13" t="s">
        <v>83</v>
      </c>
      <c r="AT1683" s="13" t="s">
        <v>78</v>
      </c>
      <c r="AU1683" s="13" t="s">
        <v>28</v>
      </c>
      <c r="AY1683" s="13" t="s">
        <v>76</v>
      </c>
      <c r="BE1683" s="57">
        <f>IF(N1683="základní",J1683,0)</f>
        <v>0</v>
      </c>
      <c r="BF1683" s="57">
        <f>IF(N1683="snížená",J1683,0)</f>
        <v>0</v>
      </c>
      <c r="BG1683" s="57">
        <f>IF(N1683="zákl. přenesená",J1683,0)</f>
        <v>0</v>
      </c>
      <c r="BH1683" s="57">
        <f>IF(N1683="sníž. přenesená",J1683,0)</f>
        <v>0</v>
      </c>
      <c r="BI1683" s="57">
        <f>IF(N1683="nulová",J1683,0)</f>
        <v>0</v>
      </c>
      <c r="BJ1683" s="13" t="s">
        <v>28</v>
      </c>
      <c r="BK1683" s="57">
        <f>ROUND(I1683*H1683,2)</f>
        <v>0</v>
      </c>
      <c r="BL1683" s="13" t="s">
        <v>83</v>
      </c>
      <c r="BM1683" s="13" t="s">
        <v>2196</v>
      </c>
    </row>
    <row r="1684" spans="1:47" s="1" customFormat="1" ht="12">
      <c r="A1684" s="96"/>
      <c r="B1684" s="100"/>
      <c r="C1684" s="96"/>
      <c r="D1684" s="179" t="s">
        <v>85</v>
      </c>
      <c r="E1684" s="96"/>
      <c r="F1684" s="180"/>
      <c r="G1684" s="96"/>
      <c r="H1684" s="96"/>
      <c r="I1684" s="26"/>
      <c r="J1684" s="96"/>
      <c r="L1684" s="14"/>
      <c r="M1684" s="58"/>
      <c r="N1684" s="18"/>
      <c r="O1684" s="18"/>
      <c r="P1684" s="18"/>
      <c r="Q1684" s="18"/>
      <c r="R1684" s="18"/>
      <c r="S1684" s="18"/>
      <c r="T1684" s="19"/>
      <c r="AT1684" s="13" t="s">
        <v>85</v>
      </c>
      <c r="AU1684" s="13" t="s">
        <v>28</v>
      </c>
    </row>
    <row r="1685" spans="1:65" s="1" customFormat="1" ht="16.5" customHeight="1">
      <c r="A1685" s="96"/>
      <c r="B1685" s="100"/>
      <c r="C1685" s="173" t="s">
        <v>100</v>
      </c>
      <c r="D1685" s="173" t="s">
        <v>78</v>
      </c>
      <c r="E1685" s="174" t="s">
        <v>2197</v>
      </c>
      <c r="F1685" s="175" t="s">
        <v>2198</v>
      </c>
      <c r="G1685" s="176" t="s">
        <v>2112</v>
      </c>
      <c r="H1685" s="177">
        <v>1</v>
      </c>
      <c r="I1685" s="52"/>
      <c r="J1685" s="178">
        <f>ROUND(I1685*H1685,2)</f>
        <v>0</v>
      </c>
      <c r="K1685" s="51" t="s">
        <v>0</v>
      </c>
      <c r="L1685" s="14"/>
      <c r="M1685" s="53" t="s">
        <v>0</v>
      </c>
      <c r="N1685" s="54" t="s">
        <v>15</v>
      </c>
      <c r="O1685" s="18"/>
      <c r="P1685" s="55">
        <f>O1685*H1685</f>
        <v>0</v>
      </c>
      <c r="Q1685" s="55">
        <v>0</v>
      </c>
      <c r="R1685" s="55">
        <f>Q1685*H1685</f>
        <v>0</v>
      </c>
      <c r="S1685" s="55">
        <v>0</v>
      </c>
      <c r="T1685" s="56">
        <f>S1685*H1685</f>
        <v>0</v>
      </c>
      <c r="AR1685" s="13" t="s">
        <v>83</v>
      </c>
      <c r="AT1685" s="13" t="s">
        <v>78</v>
      </c>
      <c r="AU1685" s="13" t="s">
        <v>28</v>
      </c>
      <c r="AY1685" s="13" t="s">
        <v>76</v>
      </c>
      <c r="BE1685" s="57">
        <f>IF(N1685="základní",J1685,0)</f>
        <v>0</v>
      </c>
      <c r="BF1685" s="57">
        <f>IF(N1685="snížená",J1685,0)</f>
        <v>0</v>
      </c>
      <c r="BG1685" s="57">
        <f>IF(N1685="zákl. přenesená",J1685,0)</f>
        <v>0</v>
      </c>
      <c r="BH1685" s="57">
        <f>IF(N1685="sníž. přenesená",J1685,0)</f>
        <v>0</v>
      </c>
      <c r="BI1685" s="57">
        <f>IF(N1685="nulová",J1685,0)</f>
        <v>0</v>
      </c>
      <c r="BJ1685" s="13" t="s">
        <v>28</v>
      </c>
      <c r="BK1685" s="57">
        <f>ROUND(I1685*H1685,2)</f>
        <v>0</v>
      </c>
      <c r="BL1685" s="13" t="s">
        <v>83</v>
      </c>
      <c r="BM1685" s="13" t="s">
        <v>2199</v>
      </c>
    </row>
    <row r="1686" spans="1:47" s="1" customFormat="1" ht="12">
      <c r="A1686" s="96"/>
      <c r="B1686" s="100"/>
      <c r="C1686" s="96"/>
      <c r="D1686" s="179" t="s">
        <v>85</v>
      </c>
      <c r="E1686" s="96"/>
      <c r="F1686" s="180" t="s">
        <v>2198</v>
      </c>
      <c r="G1686" s="96"/>
      <c r="H1686" s="96"/>
      <c r="I1686" s="26"/>
      <c r="J1686" s="96"/>
      <c r="L1686" s="14"/>
      <c r="M1686" s="58"/>
      <c r="N1686" s="18"/>
      <c r="O1686" s="18"/>
      <c r="P1686" s="18"/>
      <c r="Q1686" s="18"/>
      <c r="R1686" s="18"/>
      <c r="S1686" s="18"/>
      <c r="T1686" s="19"/>
      <c r="AT1686" s="13" t="s">
        <v>85</v>
      </c>
      <c r="AU1686" s="13" t="s">
        <v>28</v>
      </c>
    </row>
    <row r="1687" spans="1:65" s="1" customFormat="1" ht="16.5" customHeight="1">
      <c r="A1687" s="96"/>
      <c r="B1687" s="100"/>
      <c r="C1687" s="173" t="s">
        <v>83</v>
      </c>
      <c r="D1687" s="173" t="s">
        <v>78</v>
      </c>
      <c r="E1687" s="174" t="s">
        <v>2200</v>
      </c>
      <c r="F1687" s="175" t="s">
        <v>2201</v>
      </c>
      <c r="G1687" s="176" t="s">
        <v>2112</v>
      </c>
      <c r="H1687" s="177">
        <v>1</v>
      </c>
      <c r="I1687" s="52"/>
      <c r="J1687" s="178">
        <f>ROUND(I1687*H1687,2)</f>
        <v>0</v>
      </c>
      <c r="K1687" s="51" t="s">
        <v>0</v>
      </c>
      <c r="L1687" s="14"/>
      <c r="M1687" s="53" t="s">
        <v>0</v>
      </c>
      <c r="N1687" s="54" t="s">
        <v>15</v>
      </c>
      <c r="O1687" s="18"/>
      <c r="P1687" s="55">
        <f>O1687*H1687</f>
        <v>0</v>
      </c>
      <c r="Q1687" s="55">
        <v>0</v>
      </c>
      <c r="R1687" s="55">
        <f>Q1687*H1687</f>
        <v>0</v>
      </c>
      <c r="S1687" s="55">
        <v>0</v>
      </c>
      <c r="T1687" s="56">
        <f>S1687*H1687</f>
        <v>0</v>
      </c>
      <c r="AR1687" s="13" t="s">
        <v>83</v>
      </c>
      <c r="AT1687" s="13" t="s">
        <v>78</v>
      </c>
      <c r="AU1687" s="13" t="s">
        <v>28</v>
      </c>
      <c r="AY1687" s="13" t="s">
        <v>76</v>
      </c>
      <c r="BE1687" s="57">
        <f>IF(N1687="základní",J1687,0)</f>
        <v>0</v>
      </c>
      <c r="BF1687" s="57">
        <f>IF(N1687="snížená",J1687,0)</f>
        <v>0</v>
      </c>
      <c r="BG1687" s="57">
        <f>IF(N1687="zákl. přenesená",J1687,0)</f>
        <v>0</v>
      </c>
      <c r="BH1687" s="57">
        <f>IF(N1687="sníž. přenesená",J1687,0)</f>
        <v>0</v>
      </c>
      <c r="BI1687" s="57">
        <f>IF(N1687="nulová",J1687,0)</f>
        <v>0</v>
      </c>
      <c r="BJ1687" s="13" t="s">
        <v>28</v>
      </c>
      <c r="BK1687" s="57">
        <f>ROUND(I1687*H1687,2)</f>
        <v>0</v>
      </c>
      <c r="BL1687" s="13" t="s">
        <v>83</v>
      </c>
      <c r="BM1687" s="13" t="s">
        <v>2202</v>
      </c>
    </row>
    <row r="1688" spans="1:47" s="1" customFormat="1" ht="12">
      <c r="A1688" s="96"/>
      <c r="B1688" s="100"/>
      <c r="C1688" s="96"/>
      <c r="D1688" s="179" t="s">
        <v>85</v>
      </c>
      <c r="E1688" s="96"/>
      <c r="F1688" s="180" t="s">
        <v>2201</v>
      </c>
      <c r="G1688" s="96"/>
      <c r="H1688" s="96"/>
      <c r="I1688" s="26"/>
      <c r="J1688" s="96"/>
      <c r="L1688" s="14"/>
      <c r="M1688" s="58"/>
      <c r="N1688" s="18"/>
      <c r="O1688" s="18"/>
      <c r="P1688" s="18"/>
      <c r="Q1688" s="18"/>
      <c r="R1688" s="18"/>
      <c r="S1688" s="18"/>
      <c r="T1688" s="19"/>
      <c r="AT1688" s="13" t="s">
        <v>85</v>
      </c>
      <c r="AU1688" s="13" t="s">
        <v>28</v>
      </c>
    </row>
    <row r="1689" spans="1:65" s="1" customFormat="1" ht="16.5" customHeight="1">
      <c r="A1689" s="96"/>
      <c r="B1689" s="100"/>
      <c r="C1689" s="173" t="s">
        <v>115</v>
      </c>
      <c r="D1689" s="173" t="s">
        <v>78</v>
      </c>
      <c r="E1689" s="174" t="s">
        <v>2203</v>
      </c>
      <c r="F1689" s="175" t="s">
        <v>2204</v>
      </c>
      <c r="G1689" s="176" t="s">
        <v>2112</v>
      </c>
      <c r="H1689" s="177">
        <v>1</v>
      </c>
      <c r="I1689" s="52"/>
      <c r="J1689" s="178">
        <f>ROUND(I1689*H1689,2)</f>
        <v>0</v>
      </c>
      <c r="K1689" s="51" t="s">
        <v>0</v>
      </c>
      <c r="L1689" s="14"/>
      <c r="M1689" s="53" t="s">
        <v>0</v>
      </c>
      <c r="N1689" s="54" t="s">
        <v>15</v>
      </c>
      <c r="O1689" s="18"/>
      <c r="P1689" s="55">
        <f>O1689*H1689</f>
        <v>0</v>
      </c>
      <c r="Q1689" s="55">
        <v>0</v>
      </c>
      <c r="R1689" s="55">
        <f>Q1689*H1689</f>
        <v>0</v>
      </c>
      <c r="S1689" s="55">
        <v>0</v>
      </c>
      <c r="T1689" s="56">
        <f>S1689*H1689</f>
        <v>0</v>
      </c>
      <c r="AR1689" s="13" t="s">
        <v>83</v>
      </c>
      <c r="AT1689" s="13" t="s">
        <v>78</v>
      </c>
      <c r="AU1689" s="13" t="s">
        <v>28</v>
      </c>
      <c r="AY1689" s="13" t="s">
        <v>76</v>
      </c>
      <c r="BE1689" s="57">
        <f>IF(N1689="základní",J1689,0)</f>
        <v>0</v>
      </c>
      <c r="BF1689" s="57">
        <f>IF(N1689="snížená",J1689,0)</f>
        <v>0</v>
      </c>
      <c r="BG1689" s="57">
        <f>IF(N1689="zákl. přenesená",J1689,0)</f>
        <v>0</v>
      </c>
      <c r="BH1689" s="57">
        <f>IF(N1689="sníž. přenesená",J1689,0)</f>
        <v>0</v>
      </c>
      <c r="BI1689" s="57">
        <f>IF(N1689="nulová",J1689,0)</f>
        <v>0</v>
      </c>
      <c r="BJ1689" s="13" t="s">
        <v>28</v>
      </c>
      <c r="BK1689" s="57">
        <f>ROUND(I1689*H1689,2)</f>
        <v>0</v>
      </c>
      <c r="BL1689" s="13" t="s">
        <v>83</v>
      </c>
      <c r="BM1689" s="13" t="s">
        <v>2205</v>
      </c>
    </row>
    <row r="1690" spans="1:47" s="1" customFormat="1" ht="12">
      <c r="A1690" s="96"/>
      <c r="B1690" s="100"/>
      <c r="C1690" s="96"/>
      <c r="D1690" s="179" t="s">
        <v>85</v>
      </c>
      <c r="E1690" s="96"/>
      <c r="F1690" s="180" t="s">
        <v>2204</v>
      </c>
      <c r="G1690" s="96"/>
      <c r="H1690" s="96"/>
      <c r="I1690" s="26"/>
      <c r="J1690" s="96"/>
      <c r="L1690" s="14"/>
      <c r="M1690" s="58"/>
      <c r="N1690" s="18"/>
      <c r="O1690" s="18"/>
      <c r="P1690" s="18"/>
      <c r="Q1690" s="18"/>
      <c r="R1690" s="18"/>
      <c r="S1690" s="18"/>
      <c r="T1690" s="19"/>
      <c r="AT1690" s="13" t="s">
        <v>85</v>
      </c>
      <c r="AU1690" s="13" t="s">
        <v>28</v>
      </c>
    </row>
    <row r="1691" spans="1:65" s="1" customFormat="1" ht="16.5" customHeight="1">
      <c r="A1691" s="96"/>
      <c r="B1691" s="100"/>
      <c r="C1691" s="173" t="s">
        <v>125</v>
      </c>
      <c r="D1691" s="173" t="s">
        <v>78</v>
      </c>
      <c r="E1691" s="174" t="s">
        <v>2206</v>
      </c>
      <c r="F1691" s="175" t="s">
        <v>2246</v>
      </c>
      <c r="G1691" s="176" t="s">
        <v>2112</v>
      </c>
      <c r="H1691" s="177">
        <v>1</v>
      </c>
      <c r="I1691" s="52"/>
      <c r="J1691" s="178">
        <f>ROUND(I1691*H1691,2)</f>
        <v>0</v>
      </c>
      <c r="K1691" s="51" t="s">
        <v>0</v>
      </c>
      <c r="L1691" s="14"/>
      <c r="M1691" s="53" t="s">
        <v>0</v>
      </c>
      <c r="N1691" s="54" t="s">
        <v>15</v>
      </c>
      <c r="O1691" s="18"/>
      <c r="P1691" s="55">
        <f>O1691*H1691</f>
        <v>0</v>
      </c>
      <c r="Q1691" s="55">
        <v>0</v>
      </c>
      <c r="R1691" s="55">
        <f>Q1691*H1691</f>
        <v>0</v>
      </c>
      <c r="S1691" s="55">
        <v>0</v>
      </c>
      <c r="T1691" s="56">
        <f>S1691*H1691</f>
        <v>0</v>
      </c>
      <c r="AR1691" s="13" t="s">
        <v>83</v>
      </c>
      <c r="AT1691" s="13" t="s">
        <v>78</v>
      </c>
      <c r="AU1691" s="13" t="s">
        <v>28</v>
      </c>
      <c r="AY1691" s="13" t="s">
        <v>76</v>
      </c>
      <c r="BE1691" s="57">
        <f>IF(N1691="základní",J1691,0)</f>
        <v>0</v>
      </c>
      <c r="BF1691" s="57">
        <f>IF(N1691="snížená",J1691,0)</f>
        <v>0</v>
      </c>
      <c r="BG1691" s="57">
        <f>IF(N1691="zákl. přenesená",J1691,0)</f>
        <v>0</v>
      </c>
      <c r="BH1691" s="57">
        <f>IF(N1691="sníž. přenesená",J1691,0)</f>
        <v>0</v>
      </c>
      <c r="BI1691" s="57">
        <f>IF(N1691="nulová",J1691,0)</f>
        <v>0</v>
      </c>
      <c r="BJ1691" s="13" t="s">
        <v>28</v>
      </c>
      <c r="BK1691" s="57">
        <f>ROUND(I1691*H1691,2)</f>
        <v>0</v>
      </c>
      <c r="BL1691" s="13" t="s">
        <v>83</v>
      </c>
      <c r="BM1691" s="13" t="s">
        <v>2208</v>
      </c>
    </row>
    <row r="1692" spans="1:47" s="1" customFormat="1" ht="12">
      <c r="A1692" s="96"/>
      <c r="B1692" s="100"/>
      <c r="C1692" s="96"/>
      <c r="D1692" s="179" t="s">
        <v>85</v>
      </c>
      <c r="E1692" s="96"/>
      <c r="F1692" s="180" t="s">
        <v>2207</v>
      </c>
      <c r="G1692" s="96"/>
      <c r="H1692" s="96"/>
      <c r="I1692" s="26"/>
      <c r="J1692" s="96"/>
      <c r="L1692" s="14"/>
      <c r="M1692" s="58"/>
      <c r="N1692" s="18"/>
      <c r="O1692" s="18"/>
      <c r="P1692" s="18"/>
      <c r="Q1692" s="18"/>
      <c r="R1692" s="18"/>
      <c r="S1692" s="18"/>
      <c r="T1692" s="19"/>
      <c r="AT1692" s="13" t="s">
        <v>85</v>
      </c>
      <c r="AU1692" s="13" t="s">
        <v>28</v>
      </c>
    </row>
    <row r="1693" spans="1:65" s="1" customFormat="1" ht="31.5" customHeight="1">
      <c r="A1693" s="96"/>
      <c r="B1693" s="100"/>
      <c r="C1693" s="173" t="s">
        <v>132</v>
      </c>
      <c r="D1693" s="173" t="s">
        <v>78</v>
      </c>
      <c r="E1693" s="174" t="s">
        <v>2231</v>
      </c>
      <c r="F1693" s="175" t="s">
        <v>2243</v>
      </c>
      <c r="G1693" s="176" t="s">
        <v>2112</v>
      </c>
      <c r="H1693" s="177">
        <v>1</v>
      </c>
      <c r="I1693" s="52"/>
      <c r="J1693" s="178">
        <f>ROUND(I1693*H1693,2)</f>
        <v>0</v>
      </c>
      <c r="K1693" s="51" t="s">
        <v>0</v>
      </c>
      <c r="L1693" s="14"/>
      <c r="M1693" s="53" t="s">
        <v>0</v>
      </c>
      <c r="N1693" s="54" t="s">
        <v>15</v>
      </c>
      <c r="O1693" s="18"/>
      <c r="P1693" s="55">
        <f>O1693*H1693</f>
        <v>0</v>
      </c>
      <c r="Q1693" s="55">
        <v>0</v>
      </c>
      <c r="R1693" s="55">
        <f>Q1693*H1693</f>
        <v>0</v>
      </c>
      <c r="S1693" s="55">
        <v>0</v>
      </c>
      <c r="T1693" s="56">
        <f>S1693*H1693</f>
        <v>0</v>
      </c>
      <c r="AR1693" s="13" t="s">
        <v>83</v>
      </c>
      <c r="AT1693" s="13" t="s">
        <v>78</v>
      </c>
      <c r="AU1693" s="13" t="s">
        <v>28</v>
      </c>
      <c r="AY1693" s="13" t="s">
        <v>76</v>
      </c>
      <c r="BE1693" s="57">
        <f>IF(N1693="základní",J1693,0)</f>
        <v>0</v>
      </c>
      <c r="BF1693" s="57">
        <f>IF(N1693="snížená",J1693,0)</f>
        <v>0</v>
      </c>
      <c r="BG1693" s="57">
        <f>IF(N1693="zákl. přenesená",J1693,0)</f>
        <v>0</v>
      </c>
      <c r="BH1693" s="57">
        <f>IF(N1693="sníž. přenesená",J1693,0)</f>
        <v>0</v>
      </c>
      <c r="BI1693" s="57">
        <f>IF(N1693="nulová",J1693,0)</f>
        <v>0</v>
      </c>
      <c r="BJ1693" s="13" t="s">
        <v>28</v>
      </c>
      <c r="BK1693" s="57">
        <f>ROUND(I1693*H1693,2)</f>
        <v>0</v>
      </c>
      <c r="BL1693" s="13" t="s">
        <v>83</v>
      </c>
      <c r="BM1693" s="13" t="s">
        <v>2209</v>
      </c>
    </row>
    <row r="1694" spans="1:47" s="1" customFormat="1" ht="12">
      <c r="A1694" s="96"/>
      <c r="B1694" s="100"/>
      <c r="C1694" s="96"/>
      <c r="D1694" s="179" t="s">
        <v>85</v>
      </c>
      <c r="E1694" s="96"/>
      <c r="F1694" s="180"/>
      <c r="G1694" s="96"/>
      <c r="H1694" s="96"/>
      <c r="I1694" s="26"/>
      <c r="J1694" s="96"/>
      <c r="L1694" s="14"/>
      <c r="M1694" s="58"/>
      <c r="N1694" s="18"/>
      <c r="O1694" s="18"/>
      <c r="P1694" s="18"/>
      <c r="Q1694" s="18"/>
      <c r="R1694" s="18"/>
      <c r="S1694" s="18"/>
      <c r="T1694" s="19"/>
      <c r="AT1694" s="13" t="s">
        <v>85</v>
      </c>
      <c r="AU1694" s="13" t="s">
        <v>28</v>
      </c>
    </row>
    <row r="1695" spans="1:65" s="1" customFormat="1" ht="16.5" customHeight="1">
      <c r="A1695" s="96"/>
      <c r="B1695" s="100"/>
      <c r="C1695" s="173" t="s">
        <v>138</v>
      </c>
      <c r="D1695" s="173" t="s">
        <v>78</v>
      </c>
      <c r="E1695" s="174"/>
      <c r="F1695" s="175" t="s">
        <v>2248</v>
      </c>
      <c r="G1695" s="176" t="s">
        <v>2112</v>
      </c>
      <c r="H1695" s="177">
        <v>1</v>
      </c>
      <c r="I1695" s="52"/>
      <c r="J1695" s="178">
        <f>ROUND(I1695*H1695,2)</f>
        <v>0</v>
      </c>
      <c r="K1695" s="51" t="s">
        <v>0</v>
      </c>
      <c r="L1695" s="14"/>
      <c r="M1695" s="53" t="s">
        <v>0</v>
      </c>
      <c r="N1695" s="54" t="s">
        <v>15</v>
      </c>
      <c r="O1695" s="18"/>
      <c r="P1695" s="55">
        <f>O1695*H1695</f>
        <v>0</v>
      </c>
      <c r="Q1695" s="55">
        <v>0</v>
      </c>
      <c r="R1695" s="55">
        <f>Q1695*H1695</f>
        <v>0</v>
      </c>
      <c r="S1695" s="55">
        <v>0</v>
      </c>
      <c r="T1695" s="56">
        <f>S1695*H1695</f>
        <v>0</v>
      </c>
      <c r="AR1695" s="13" t="s">
        <v>83</v>
      </c>
      <c r="AT1695" s="13" t="s">
        <v>78</v>
      </c>
      <c r="AU1695" s="13" t="s">
        <v>28</v>
      </c>
      <c r="AY1695" s="13" t="s">
        <v>76</v>
      </c>
      <c r="BE1695" s="57">
        <f>IF(N1695="základní",J1695,0)</f>
        <v>0</v>
      </c>
      <c r="BF1695" s="57">
        <f>IF(N1695="snížená",J1695,0)</f>
        <v>0</v>
      </c>
      <c r="BG1695" s="57">
        <f>IF(N1695="zákl. přenesená",J1695,0)</f>
        <v>0</v>
      </c>
      <c r="BH1695" s="57">
        <f>IF(N1695="sníž. přenesená",J1695,0)</f>
        <v>0</v>
      </c>
      <c r="BI1695" s="57">
        <f>IF(N1695="nulová",J1695,0)</f>
        <v>0</v>
      </c>
      <c r="BJ1695" s="13" t="s">
        <v>28</v>
      </c>
      <c r="BK1695" s="57">
        <f>ROUND(I1695*H1695,2)</f>
        <v>0</v>
      </c>
      <c r="BL1695" s="13" t="s">
        <v>83</v>
      </c>
      <c r="BM1695" s="13" t="s">
        <v>2210</v>
      </c>
    </row>
    <row r="1696" spans="1:47" s="1" customFormat="1" ht="12">
      <c r="A1696" s="96"/>
      <c r="B1696" s="100"/>
      <c r="C1696" s="96"/>
      <c r="D1696" s="179" t="s">
        <v>85</v>
      </c>
      <c r="E1696" s="96"/>
      <c r="F1696" s="180"/>
      <c r="G1696" s="96"/>
      <c r="H1696" s="96"/>
      <c r="I1696" s="26"/>
      <c r="J1696" s="96"/>
      <c r="L1696" s="14"/>
      <c r="M1696" s="58"/>
      <c r="N1696" s="18"/>
      <c r="O1696" s="18"/>
      <c r="P1696" s="18"/>
      <c r="Q1696" s="18"/>
      <c r="R1696" s="18"/>
      <c r="S1696" s="18"/>
      <c r="T1696" s="19"/>
      <c r="AT1696" s="13" t="s">
        <v>85</v>
      </c>
      <c r="AU1696" s="13" t="s">
        <v>28</v>
      </c>
    </row>
    <row r="1697" spans="1:65" s="1" customFormat="1" ht="16.5" customHeight="1">
      <c r="A1697" s="96"/>
      <c r="B1697" s="100"/>
      <c r="C1697" s="173" t="s">
        <v>123</v>
      </c>
      <c r="D1697" s="173" t="s">
        <v>78</v>
      </c>
      <c r="E1697" s="174" t="s">
        <v>2211</v>
      </c>
      <c r="F1697" s="175" t="s">
        <v>2212</v>
      </c>
      <c r="G1697" s="176" t="s">
        <v>2112</v>
      </c>
      <c r="H1697" s="177">
        <v>1</v>
      </c>
      <c r="I1697" s="52"/>
      <c r="J1697" s="178">
        <f>ROUND(I1697*H1697,2)</f>
        <v>0</v>
      </c>
      <c r="K1697" s="51" t="s">
        <v>0</v>
      </c>
      <c r="L1697" s="14"/>
      <c r="M1697" s="53" t="s">
        <v>0</v>
      </c>
      <c r="N1697" s="54" t="s">
        <v>15</v>
      </c>
      <c r="O1697" s="18"/>
      <c r="P1697" s="55">
        <f>O1697*H1697</f>
        <v>0</v>
      </c>
      <c r="Q1697" s="55">
        <v>0</v>
      </c>
      <c r="R1697" s="55">
        <f>Q1697*H1697</f>
        <v>0</v>
      </c>
      <c r="S1697" s="55">
        <v>0</v>
      </c>
      <c r="T1697" s="56">
        <f>S1697*H1697</f>
        <v>0</v>
      </c>
      <c r="AR1697" s="13" t="s">
        <v>83</v>
      </c>
      <c r="AT1697" s="13" t="s">
        <v>78</v>
      </c>
      <c r="AU1697" s="13" t="s">
        <v>28</v>
      </c>
      <c r="AY1697" s="13" t="s">
        <v>76</v>
      </c>
      <c r="BE1697" s="57">
        <f>IF(N1697="základní",J1697,0)</f>
        <v>0</v>
      </c>
      <c r="BF1697" s="57">
        <f>IF(N1697="snížená",J1697,0)</f>
        <v>0</v>
      </c>
      <c r="BG1697" s="57">
        <f>IF(N1697="zákl. přenesená",J1697,0)</f>
        <v>0</v>
      </c>
      <c r="BH1697" s="57">
        <f>IF(N1697="sníž. přenesená",J1697,0)</f>
        <v>0</v>
      </c>
      <c r="BI1697" s="57">
        <f>IF(N1697="nulová",J1697,0)</f>
        <v>0</v>
      </c>
      <c r="BJ1697" s="13" t="s">
        <v>28</v>
      </c>
      <c r="BK1697" s="57">
        <f>ROUND(I1697*H1697,2)</f>
        <v>0</v>
      </c>
      <c r="BL1697" s="13" t="s">
        <v>83</v>
      </c>
      <c r="BM1697" s="13" t="s">
        <v>2213</v>
      </c>
    </row>
    <row r="1698" spans="1:47" s="1" customFormat="1" ht="12">
      <c r="A1698" s="96"/>
      <c r="B1698" s="100"/>
      <c r="C1698" s="96"/>
      <c r="D1698" s="179" t="s">
        <v>85</v>
      </c>
      <c r="E1698" s="96"/>
      <c r="F1698" s="180" t="s">
        <v>2214</v>
      </c>
      <c r="G1698" s="96"/>
      <c r="H1698" s="96"/>
      <c r="I1698" s="26"/>
      <c r="J1698" s="96"/>
      <c r="L1698" s="14"/>
      <c r="M1698" s="58"/>
      <c r="N1698" s="18"/>
      <c r="O1698" s="18"/>
      <c r="P1698" s="18"/>
      <c r="Q1698" s="18"/>
      <c r="R1698" s="18"/>
      <c r="S1698" s="18"/>
      <c r="T1698" s="19"/>
      <c r="AT1698" s="13" t="s">
        <v>85</v>
      </c>
      <c r="AU1698" s="13" t="s">
        <v>28</v>
      </c>
    </row>
    <row r="1699" spans="1:65" s="1" customFormat="1" ht="16.5" customHeight="1">
      <c r="A1699" s="96"/>
      <c r="B1699" s="100"/>
      <c r="C1699" s="173" t="s">
        <v>151</v>
      </c>
      <c r="D1699" s="173" t="s">
        <v>78</v>
      </c>
      <c r="E1699" s="174"/>
      <c r="F1699" s="175" t="s">
        <v>2249</v>
      </c>
      <c r="G1699" s="176" t="s">
        <v>2112</v>
      </c>
      <c r="H1699" s="177">
        <v>1</v>
      </c>
      <c r="I1699" s="52"/>
      <c r="J1699" s="178">
        <f>ROUND(I1699*H1699,2)</f>
        <v>0</v>
      </c>
      <c r="K1699" s="51" t="s">
        <v>0</v>
      </c>
      <c r="L1699" s="14"/>
      <c r="M1699" s="53" t="s">
        <v>0</v>
      </c>
      <c r="N1699" s="54" t="s">
        <v>15</v>
      </c>
      <c r="O1699" s="18"/>
      <c r="P1699" s="55">
        <f>O1699*H1699</f>
        <v>0</v>
      </c>
      <c r="Q1699" s="55">
        <v>0</v>
      </c>
      <c r="R1699" s="55">
        <f>Q1699*H1699</f>
        <v>0</v>
      </c>
      <c r="S1699" s="55">
        <v>0</v>
      </c>
      <c r="T1699" s="56">
        <f>S1699*H1699</f>
        <v>0</v>
      </c>
      <c r="AR1699" s="13" t="s">
        <v>83</v>
      </c>
      <c r="AT1699" s="13" t="s">
        <v>78</v>
      </c>
      <c r="AU1699" s="13" t="s">
        <v>28</v>
      </c>
      <c r="AY1699" s="13" t="s">
        <v>76</v>
      </c>
      <c r="BE1699" s="57">
        <f>IF(N1699="základní",J1699,0)</f>
        <v>0</v>
      </c>
      <c r="BF1699" s="57">
        <f>IF(N1699="snížená",J1699,0)</f>
        <v>0</v>
      </c>
      <c r="BG1699" s="57">
        <f>IF(N1699="zákl. přenesená",J1699,0)</f>
        <v>0</v>
      </c>
      <c r="BH1699" s="57">
        <f>IF(N1699="sníž. přenesená",J1699,0)</f>
        <v>0</v>
      </c>
      <c r="BI1699" s="57">
        <f>IF(N1699="nulová",J1699,0)</f>
        <v>0</v>
      </c>
      <c r="BJ1699" s="13" t="s">
        <v>28</v>
      </c>
      <c r="BK1699" s="57">
        <f>ROUND(I1699*H1699,2)</f>
        <v>0</v>
      </c>
      <c r="BL1699" s="13" t="s">
        <v>83</v>
      </c>
      <c r="BM1699" s="13" t="s">
        <v>2215</v>
      </c>
    </row>
    <row r="1700" spans="1:47" s="1" customFormat="1" ht="12">
      <c r="A1700" s="96"/>
      <c r="B1700" s="100"/>
      <c r="C1700" s="96"/>
      <c r="D1700" s="179" t="s">
        <v>85</v>
      </c>
      <c r="E1700" s="96"/>
      <c r="F1700" s="180"/>
      <c r="G1700" s="96"/>
      <c r="H1700" s="96"/>
      <c r="I1700" s="26"/>
      <c r="J1700" s="96"/>
      <c r="L1700" s="14"/>
      <c r="M1700" s="58"/>
      <c r="N1700" s="18"/>
      <c r="O1700" s="18"/>
      <c r="P1700" s="18"/>
      <c r="Q1700" s="18"/>
      <c r="R1700" s="18"/>
      <c r="S1700" s="18"/>
      <c r="T1700" s="19"/>
      <c r="AT1700" s="13" t="s">
        <v>85</v>
      </c>
      <c r="AU1700" s="13" t="s">
        <v>28</v>
      </c>
    </row>
    <row r="1701" spans="1:65" s="1" customFormat="1" ht="16.5" customHeight="1">
      <c r="A1701" s="96"/>
      <c r="B1701" s="100"/>
      <c r="C1701" s="173" t="s">
        <v>157</v>
      </c>
      <c r="D1701" s="173" t="s">
        <v>78</v>
      </c>
      <c r="E1701" s="174" t="s">
        <v>2216</v>
      </c>
      <c r="F1701" s="175" t="s">
        <v>2217</v>
      </c>
      <c r="G1701" s="176" t="s">
        <v>2112</v>
      </c>
      <c r="H1701" s="177">
        <v>1</v>
      </c>
      <c r="I1701" s="52"/>
      <c r="J1701" s="178">
        <f>ROUND(I1701*H1701,2)</f>
        <v>0</v>
      </c>
      <c r="K1701" s="51" t="s">
        <v>0</v>
      </c>
      <c r="L1701" s="14"/>
      <c r="M1701" s="53" t="s">
        <v>0</v>
      </c>
      <c r="N1701" s="54" t="s">
        <v>15</v>
      </c>
      <c r="O1701" s="18"/>
      <c r="P1701" s="55">
        <f>O1701*H1701</f>
        <v>0</v>
      </c>
      <c r="Q1701" s="55">
        <v>0</v>
      </c>
      <c r="R1701" s="55">
        <f>Q1701*H1701</f>
        <v>0</v>
      </c>
      <c r="S1701" s="55">
        <v>0</v>
      </c>
      <c r="T1701" s="56">
        <f>S1701*H1701</f>
        <v>0</v>
      </c>
      <c r="AR1701" s="13" t="s">
        <v>83</v>
      </c>
      <c r="AT1701" s="13" t="s">
        <v>78</v>
      </c>
      <c r="AU1701" s="13" t="s">
        <v>28</v>
      </c>
      <c r="AY1701" s="13" t="s">
        <v>76</v>
      </c>
      <c r="BE1701" s="57">
        <f>IF(N1701="základní",J1701,0)</f>
        <v>0</v>
      </c>
      <c r="BF1701" s="57">
        <f>IF(N1701="snížená",J1701,0)</f>
        <v>0</v>
      </c>
      <c r="BG1701" s="57">
        <f>IF(N1701="zákl. přenesená",J1701,0)</f>
        <v>0</v>
      </c>
      <c r="BH1701" s="57">
        <f>IF(N1701="sníž. přenesená",J1701,0)</f>
        <v>0</v>
      </c>
      <c r="BI1701" s="57">
        <f>IF(N1701="nulová",J1701,0)</f>
        <v>0</v>
      </c>
      <c r="BJ1701" s="13" t="s">
        <v>28</v>
      </c>
      <c r="BK1701" s="57">
        <f>ROUND(I1701*H1701,2)</f>
        <v>0</v>
      </c>
      <c r="BL1701" s="13" t="s">
        <v>83</v>
      </c>
      <c r="BM1701" s="13" t="s">
        <v>2218</v>
      </c>
    </row>
    <row r="1702" spans="1:47" s="1" customFormat="1" ht="12">
      <c r="A1702" s="96"/>
      <c r="B1702" s="100"/>
      <c r="C1702" s="96"/>
      <c r="D1702" s="179" t="s">
        <v>85</v>
      </c>
      <c r="E1702" s="96"/>
      <c r="F1702" s="180" t="s">
        <v>2217</v>
      </c>
      <c r="G1702" s="96"/>
      <c r="H1702" s="96"/>
      <c r="I1702" s="26"/>
      <c r="J1702" s="96"/>
      <c r="L1702" s="14"/>
      <c r="M1702" s="58"/>
      <c r="N1702" s="18"/>
      <c r="O1702" s="18"/>
      <c r="P1702" s="18"/>
      <c r="Q1702" s="18"/>
      <c r="R1702" s="18"/>
      <c r="S1702" s="18"/>
      <c r="T1702" s="19"/>
      <c r="AT1702" s="13" t="s">
        <v>85</v>
      </c>
      <c r="AU1702" s="13" t="s">
        <v>28</v>
      </c>
    </row>
    <row r="1703" spans="1:65" s="1" customFormat="1" ht="16.5" customHeight="1">
      <c r="A1703" s="96"/>
      <c r="B1703" s="100"/>
      <c r="C1703" s="173" t="s">
        <v>163</v>
      </c>
      <c r="D1703" s="173" t="s">
        <v>78</v>
      </c>
      <c r="E1703" s="174" t="s">
        <v>2219</v>
      </c>
      <c r="F1703" s="175" t="s">
        <v>2220</v>
      </c>
      <c r="G1703" s="176" t="s">
        <v>2112</v>
      </c>
      <c r="H1703" s="177">
        <v>1</v>
      </c>
      <c r="I1703" s="52"/>
      <c r="J1703" s="178">
        <f>ROUND(I1703*H1703,2)</f>
        <v>0</v>
      </c>
      <c r="K1703" s="51" t="s">
        <v>0</v>
      </c>
      <c r="L1703" s="14"/>
      <c r="M1703" s="53" t="s">
        <v>0</v>
      </c>
      <c r="N1703" s="54" t="s">
        <v>15</v>
      </c>
      <c r="O1703" s="18"/>
      <c r="P1703" s="55">
        <f>O1703*H1703</f>
        <v>0</v>
      </c>
      <c r="Q1703" s="55">
        <v>0</v>
      </c>
      <c r="R1703" s="55">
        <f>Q1703*H1703</f>
        <v>0</v>
      </c>
      <c r="S1703" s="55">
        <v>0</v>
      </c>
      <c r="T1703" s="56">
        <f>S1703*H1703</f>
        <v>0</v>
      </c>
      <c r="AR1703" s="13" t="s">
        <v>83</v>
      </c>
      <c r="AT1703" s="13" t="s">
        <v>78</v>
      </c>
      <c r="AU1703" s="13" t="s">
        <v>28</v>
      </c>
      <c r="AY1703" s="13" t="s">
        <v>76</v>
      </c>
      <c r="BE1703" s="57">
        <f>IF(N1703="základní",J1703,0)</f>
        <v>0</v>
      </c>
      <c r="BF1703" s="57">
        <f>IF(N1703="snížená",J1703,0)</f>
        <v>0</v>
      </c>
      <c r="BG1703" s="57">
        <f>IF(N1703="zákl. přenesená",J1703,0)</f>
        <v>0</v>
      </c>
      <c r="BH1703" s="57">
        <f>IF(N1703="sníž. přenesená",J1703,0)</f>
        <v>0</v>
      </c>
      <c r="BI1703" s="57">
        <f>IF(N1703="nulová",J1703,0)</f>
        <v>0</v>
      </c>
      <c r="BJ1703" s="13" t="s">
        <v>28</v>
      </c>
      <c r="BK1703" s="57">
        <f>ROUND(I1703*H1703,2)</f>
        <v>0</v>
      </c>
      <c r="BL1703" s="13" t="s">
        <v>83</v>
      </c>
      <c r="BM1703" s="13" t="s">
        <v>2221</v>
      </c>
    </row>
    <row r="1704" spans="1:47" s="1" customFormat="1" ht="12">
      <c r="A1704" s="96"/>
      <c r="B1704" s="100"/>
      <c r="C1704" s="96"/>
      <c r="D1704" s="179" t="s">
        <v>85</v>
      </c>
      <c r="E1704" s="96"/>
      <c r="F1704" s="180" t="s">
        <v>2220</v>
      </c>
      <c r="G1704" s="96"/>
      <c r="H1704" s="96"/>
      <c r="I1704" s="26"/>
      <c r="J1704" s="96"/>
      <c r="L1704" s="14"/>
      <c r="M1704" s="58"/>
      <c r="N1704" s="18"/>
      <c r="O1704" s="18"/>
      <c r="P1704" s="18"/>
      <c r="Q1704" s="18"/>
      <c r="R1704" s="18"/>
      <c r="S1704" s="18"/>
      <c r="T1704" s="19"/>
      <c r="AT1704" s="13" t="s">
        <v>85</v>
      </c>
      <c r="AU1704" s="13" t="s">
        <v>28</v>
      </c>
    </row>
    <row r="1705" spans="1:65" s="1" customFormat="1" ht="16.5" customHeight="1">
      <c r="A1705" s="96"/>
      <c r="B1705" s="100"/>
      <c r="C1705" s="173" t="s">
        <v>171</v>
      </c>
      <c r="D1705" s="173" t="s">
        <v>78</v>
      </c>
      <c r="E1705" s="174" t="s">
        <v>2222</v>
      </c>
      <c r="F1705" s="175" t="s">
        <v>2223</v>
      </c>
      <c r="G1705" s="176" t="s">
        <v>2112</v>
      </c>
      <c r="H1705" s="177">
        <v>1</v>
      </c>
      <c r="I1705" s="52"/>
      <c r="J1705" s="178">
        <f>ROUND(I1705*H1705,2)</f>
        <v>0</v>
      </c>
      <c r="K1705" s="51" t="s">
        <v>0</v>
      </c>
      <c r="L1705" s="14"/>
      <c r="M1705" s="53" t="s">
        <v>0</v>
      </c>
      <c r="N1705" s="54" t="s">
        <v>15</v>
      </c>
      <c r="O1705" s="18"/>
      <c r="P1705" s="55">
        <f>O1705*H1705</f>
        <v>0</v>
      </c>
      <c r="Q1705" s="55">
        <v>0</v>
      </c>
      <c r="R1705" s="55">
        <f>Q1705*H1705</f>
        <v>0</v>
      </c>
      <c r="S1705" s="55">
        <v>0</v>
      </c>
      <c r="T1705" s="56">
        <f>S1705*H1705</f>
        <v>0</v>
      </c>
      <c r="AR1705" s="13" t="s">
        <v>83</v>
      </c>
      <c r="AT1705" s="13" t="s">
        <v>78</v>
      </c>
      <c r="AU1705" s="13" t="s">
        <v>28</v>
      </c>
      <c r="AY1705" s="13" t="s">
        <v>76</v>
      </c>
      <c r="BE1705" s="57">
        <f>IF(N1705="základní",J1705,0)</f>
        <v>0</v>
      </c>
      <c r="BF1705" s="57">
        <f>IF(N1705="snížená",J1705,0)</f>
        <v>0</v>
      </c>
      <c r="BG1705" s="57">
        <f>IF(N1705="zákl. přenesená",J1705,0)</f>
        <v>0</v>
      </c>
      <c r="BH1705" s="57">
        <f>IF(N1705="sníž. přenesená",J1705,0)</f>
        <v>0</v>
      </c>
      <c r="BI1705" s="57">
        <f>IF(N1705="nulová",J1705,0)</f>
        <v>0</v>
      </c>
      <c r="BJ1705" s="13" t="s">
        <v>28</v>
      </c>
      <c r="BK1705" s="57">
        <f>ROUND(I1705*H1705,2)</f>
        <v>0</v>
      </c>
      <c r="BL1705" s="13" t="s">
        <v>83</v>
      </c>
      <c r="BM1705" s="13" t="s">
        <v>2224</v>
      </c>
    </row>
    <row r="1706" spans="1:47" s="1" customFormat="1" ht="12">
      <c r="A1706" s="96"/>
      <c r="B1706" s="100"/>
      <c r="C1706" s="96"/>
      <c r="D1706" s="179" t="s">
        <v>85</v>
      </c>
      <c r="E1706" s="96"/>
      <c r="F1706" s="180" t="s">
        <v>2223</v>
      </c>
      <c r="G1706" s="96"/>
      <c r="H1706" s="96"/>
      <c r="I1706" s="26"/>
      <c r="J1706" s="96"/>
      <c r="L1706" s="14"/>
      <c r="M1706" s="58"/>
      <c r="N1706" s="18"/>
      <c r="O1706" s="18"/>
      <c r="P1706" s="18"/>
      <c r="Q1706" s="18"/>
      <c r="R1706" s="18"/>
      <c r="S1706" s="18"/>
      <c r="T1706" s="19"/>
      <c r="AT1706" s="13" t="s">
        <v>85</v>
      </c>
      <c r="AU1706" s="13" t="s">
        <v>28</v>
      </c>
    </row>
    <row r="1707" spans="1:65" s="1" customFormat="1" ht="16.5" customHeight="1">
      <c r="A1707" s="96"/>
      <c r="B1707" s="100"/>
      <c r="C1707" s="173" t="s">
        <v>178</v>
      </c>
      <c r="D1707" s="173" t="s">
        <v>78</v>
      </c>
      <c r="E1707" s="174" t="s">
        <v>2225</v>
      </c>
      <c r="F1707" s="175" t="s">
        <v>2226</v>
      </c>
      <c r="G1707" s="176" t="s">
        <v>2112</v>
      </c>
      <c r="H1707" s="177">
        <v>1</v>
      </c>
      <c r="I1707" s="52"/>
      <c r="J1707" s="178">
        <f>ROUND(I1707*H1707,2)</f>
        <v>0</v>
      </c>
      <c r="K1707" s="51" t="s">
        <v>0</v>
      </c>
      <c r="L1707" s="14"/>
      <c r="M1707" s="53" t="s">
        <v>0</v>
      </c>
      <c r="N1707" s="54" t="s">
        <v>15</v>
      </c>
      <c r="O1707" s="18"/>
      <c r="P1707" s="55">
        <f>O1707*H1707</f>
        <v>0</v>
      </c>
      <c r="Q1707" s="55">
        <v>0</v>
      </c>
      <c r="R1707" s="55">
        <f>Q1707*H1707</f>
        <v>0</v>
      </c>
      <c r="S1707" s="55">
        <v>0</v>
      </c>
      <c r="T1707" s="56">
        <f>S1707*H1707</f>
        <v>0</v>
      </c>
      <c r="AR1707" s="13" t="s">
        <v>83</v>
      </c>
      <c r="AT1707" s="13" t="s">
        <v>78</v>
      </c>
      <c r="AU1707" s="13" t="s">
        <v>28</v>
      </c>
      <c r="AY1707" s="13" t="s">
        <v>76</v>
      </c>
      <c r="BE1707" s="57">
        <f>IF(N1707="základní",J1707,0)</f>
        <v>0</v>
      </c>
      <c r="BF1707" s="57">
        <f>IF(N1707="snížená",J1707,0)</f>
        <v>0</v>
      </c>
      <c r="BG1707" s="57">
        <f>IF(N1707="zákl. přenesená",J1707,0)</f>
        <v>0</v>
      </c>
      <c r="BH1707" s="57">
        <f>IF(N1707="sníž. přenesená",J1707,0)</f>
        <v>0</v>
      </c>
      <c r="BI1707" s="57">
        <f>IF(N1707="nulová",J1707,0)</f>
        <v>0</v>
      </c>
      <c r="BJ1707" s="13" t="s">
        <v>28</v>
      </c>
      <c r="BK1707" s="57">
        <f>ROUND(I1707*H1707,2)</f>
        <v>0</v>
      </c>
      <c r="BL1707" s="13" t="s">
        <v>83</v>
      </c>
      <c r="BM1707" s="13" t="s">
        <v>2227</v>
      </c>
    </row>
    <row r="1708" spans="1:47" s="1" customFormat="1" ht="12">
      <c r="A1708" s="96"/>
      <c r="B1708" s="100"/>
      <c r="C1708" s="96"/>
      <c r="D1708" s="179" t="s">
        <v>85</v>
      </c>
      <c r="E1708" s="96"/>
      <c r="F1708" s="180" t="s">
        <v>2226</v>
      </c>
      <c r="G1708" s="96"/>
      <c r="H1708" s="96"/>
      <c r="I1708" s="26"/>
      <c r="J1708" s="96"/>
      <c r="L1708" s="14"/>
      <c r="M1708" s="58"/>
      <c r="N1708" s="18"/>
      <c r="O1708" s="18"/>
      <c r="P1708" s="18"/>
      <c r="Q1708" s="18"/>
      <c r="R1708" s="18"/>
      <c r="S1708" s="18"/>
      <c r="T1708" s="19"/>
      <c r="AT1708" s="13" t="s">
        <v>85</v>
      </c>
      <c r="AU1708" s="13" t="s">
        <v>28</v>
      </c>
    </row>
    <row r="1709" spans="1:65" s="1" customFormat="1" ht="22.5" customHeight="1">
      <c r="A1709" s="96"/>
      <c r="B1709" s="100"/>
      <c r="C1709" s="173" t="s">
        <v>3</v>
      </c>
      <c r="D1709" s="173" t="s">
        <v>78</v>
      </c>
      <c r="E1709" s="174" t="s">
        <v>2228</v>
      </c>
      <c r="F1709" s="175" t="s">
        <v>2229</v>
      </c>
      <c r="G1709" s="176" t="s">
        <v>2112</v>
      </c>
      <c r="H1709" s="177">
        <v>1</v>
      </c>
      <c r="I1709" s="52"/>
      <c r="J1709" s="178">
        <f>ROUND(I1709*H1709,2)</f>
        <v>0</v>
      </c>
      <c r="K1709" s="51" t="s">
        <v>0</v>
      </c>
      <c r="L1709" s="14"/>
      <c r="M1709" s="53" t="s">
        <v>0</v>
      </c>
      <c r="N1709" s="54" t="s">
        <v>15</v>
      </c>
      <c r="O1709" s="18"/>
      <c r="P1709" s="55">
        <f>O1709*H1709</f>
        <v>0</v>
      </c>
      <c r="Q1709" s="55">
        <v>0</v>
      </c>
      <c r="R1709" s="55">
        <f>Q1709*H1709</f>
        <v>0</v>
      </c>
      <c r="S1709" s="55">
        <v>0</v>
      </c>
      <c r="T1709" s="56">
        <f>S1709*H1709</f>
        <v>0</v>
      </c>
      <c r="AR1709" s="13" t="s">
        <v>2113</v>
      </c>
      <c r="AT1709" s="13" t="s">
        <v>78</v>
      </c>
      <c r="AU1709" s="13" t="s">
        <v>28</v>
      </c>
      <c r="AY1709" s="13" t="s">
        <v>76</v>
      </c>
      <c r="BE1709" s="57">
        <f>IF(N1709="základní",J1709,0)</f>
        <v>0</v>
      </c>
      <c r="BF1709" s="57">
        <f>IF(N1709="snížená",J1709,0)</f>
        <v>0</v>
      </c>
      <c r="BG1709" s="57">
        <f>IF(N1709="zákl. přenesená",J1709,0)</f>
        <v>0</v>
      </c>
      <c r="BH1709" s="57">
        <f>IF(N1709="sníž. přenesená",J1709,0)</f>
        <v>0</v>
      </c>
      <c r="BI1709" s="57">
        <f>IF(N1709="nulová",J1709,0)</f>
        <v>0</v>
      </c>
      <c r="BJ1709" s="13" t="s">
        <v>28</v>
      </c>
      <c r="BK1709" s="57">
        <f>ROUND(I1709*H1709,2)</f>
        <v>0</v>
      </c>
      <c r="BL1709" s="13" t="s">
        <v>2113</v>
      </c>
      <c r="BM1709" s="13" t="s">
        <v>2230</v>
      </c>
    </row>
    <row r="1710" spans="1:47" s="1" customFormat="1" ht="19.5">
      <c r="A1710" s="96"/>
      <c r="B1710" s="100"/>
      <c r="C1710" s="96"/>
      <c r="D1710" s="179" t="s">
        <v>85</v>
      </c>
      <c r="E1710" s="96"/>
      <c r="F1710" s="180" t="s">
        <v>2229</v>
      </c>
      <c r="G1710" s="96"/>
      <c r="H1710" s="96"/>
      <c r="I1710" s="26"/>
      <c r="J1710" s="96"/>
      <c r="L1710" s="14"/>
      <c r="M1710" s="58"/>
      <c r="N1710" s="18"/>
      <c r="O1710" s="18"/>
      <c r="P1710" s="18"/>
      <c r="Q1710" s="18"/>
      <c r="R1710" s="18"/>
      <c r="S1710" s="18"/>
      <c r="T1710" s="19"/>
      <c r="AT1710" s="13" t="s">
        <v>85</v>
      </c>
      <c r="AU1710" s="13" t="s">
        <v>28</v>
      </c>
    </row>
    <row r="1711" spans="1:65" s="1" customFormat="1" ht="22.5" customHeight="1">
      <c r="A1711" s="96"/>
      <c r="B1711" s="100"/>
      <c r="C1711" s="173" t="s">
        <v>189</v>
      </c>
      <c r="D1711" s="173" t="s">
        <v>78</v>
      </c>
      <c r="E1711" s="174" t="s">
        <v>2231</v>
      </c>
      <c r="F1711" s="175" t="s">
        <v>2245</v>
      </c>
      <c r="G1711" s="176" t="s">
        <v>2112</v>
      </c>
      <c r="H1711" s="177">
        <v>1</v>
      </c>
      <c r="I1711" s="52"/>
      <c r="J1711" s="178">
        <f>ROUND(I1711*H1711,2)</f>
        <v>0</v>
      </c>
      <c r="K1711" s="51" t="s">
        <v>0</v>
      </c>
      <c r="L1711" s="14"/>
      <c r="M1711" s="53" t="s">
        <v>0</v>
      </c>
      <c r="N1711" s="54" t="s">
        <v>15</v>
      </c>
      <c r="O1711" s="18"/>
      <c r="P1711" s="55">
        <f>O1711*H1711</f>
        <v>0</v>
      </c>
      <c r="Q1711" s="55">
        <v>0</v>
      </c>
      <c r="R1711" s="55">
        <f>Q1711*H1711</f>
        <v>0</v>
      </c>
      <c r="S1711" s="55">
        <v>0</v>
      </c>
      <c r="T1711" s="56">
        <f>S1711*H1711</f>
        <v>0</v>
      </c>
      <c r="AR1711" s="13" t="s">
        <v>83</v>
      </c>
      <c r="AT1711" s="13" t="s">
        <v>78</v>
      </c>
      <c r="AU1711" s="13" t="s">
        <v>28</v>
      </c>
      <c r="AY1711" s="13" t="s">
        <v>76</v>
      </c>
      <c r="BE1711" s="57">
        <f>IF(N1711="základní",J1711,0)</f>
        <v>0</v>
      </c>
      <c r="BF1711" s="57">
        <f>IF(N1711="snížená",J1711,0)</f>
        <v>0</v>
      </c>
      <c r="BG1711" s="57">
        <f>IF(N1711="zákl. přenesená",J1711,0)</f>
        <v>0</v>
      </c>
      <c r="BH1711" s="57">
        <f>IF(N1711="sníž. přenesená",J1711,0)</f>
        <v>0</v>
      </c>
      <c r="BI1711" s="57">
        <f>IF(N1711="nulová",J1711,0)</f>
        <v>0</v>
      </c>
      <c r="BJ1711" s="13" t="s">
        <v>28</v>
      </c>
      <c r="BK1711" s="57">
        <f>ROUND(I1711*H1711,2)</f>
        <v>0</v>
      </c>
      <c r="BL1711" s="13" t="s">
        <v>83</v>
      </c>
      <c r="BM1711" s="13" t="s">
        <v>2232</v>
      </c>
    </row>
    <row r="1712" spans="1:47" s="1" customFormat="1" ht="19.5">
      <c r="A1712" s="96"/>
      <c r="B1712" s="100"/>
      <c r="C1712" s="96"/>
      <c r="D1712" s="179" t="s">
        <v>85</v>
      </c>
      <c r="E1712" s="96"/>
      <c r="F1712" s="180" t="s">
        <v>2244</v>
      </c>
      <c r="G1712" s="96"/>
      <c r="H1712" s="96"/>
      <c r="I1712" s="96"/>
      <c r="J1712" s="96"/>
      <c r="L1712" s="14"/>
      <c r="M1712" s="85"/>
      <c r="N1712" s="86"/>
      <c r="O1712" s="86"/>
      <c r="P1712" s="86"/>
      <c r="Q1712" s="86"/>
      <c r="R1712" s="86"/>
      <c r="S1712" s="86"/>
      <c r="T1712" s="87"/>
      <c r="AT1712" s="13" t="s">
        <v>85</v>
      </c>
      <c r="AU1712" s="13" t="s">
        <v>28</v>
      </c>
    </row>
    <row r="1713" spans="1:12" s="1" customFormat="1" ht="6.95" customHeight="1">
      <c r="A1713" s="96"/>
      <c r="B1713" s="136"/>
      <c r="C1713" s="137"/>
      <c r="D1713" s="137"/>
      <c r="E1713" s="137"/>
      <c r="F1713" s="137"/>
      <c r="G1713" s="137"/>
      <c r="H1713" s="137"/>
      <c r="I1713" s="137"/>
      <c r="J1713" s="137"/>
      <c r="K1713" s="15"/>
      <c r="L1713" s="14"/>
    </row>
  </sheetData>
  <sheetProtection algorithmName="SHA-512" hashValue="9YBjzyMxzvOCqlNo2yMsfyZuIGOMDekfhgMCW5/BfoFessV6WFdhRrj+rEWgmsG/Wg+8h4oXdSh1HDIslZeSRQ==" saltValue="KLHOhSqNCkB4eg2hAUhqmA==" spinCount="100000" sheet="1" objects="1" scenarios="1"/>
  <autoFilter ref="C68:K208"/>
  <mergeCells count="28">
    <mergeCell ref="E35:H35"/>
    <mergeCell ref="E215:H215"/>
    <mergeCell ref="E217:H217"/>
    <mergeCell ref="E880:H880"/>
    <mergeCell ref="E882:H882"/>
    <mergeCell ref="E37:H37"/>
    <mergeCell ref="E1199:H1199"/>
    <mergeCell ref="E1493:H1493"/>
    <mergeCell ref="E990:H990"/>
    <mergeCell ref="E988:H988"/>
    <mergeCell ref="E1201:H1201"/>
    <mergeCell ref="E1669:H1669"/>
    <mergeCell ref="E1671:H1671"/>
    <mergeCell ref="E1491:H1491"/>
    <mergeCell ref="E1593:H1593"/>
    <mergeCell ref="E1591:H1591"/>
    <mergeCell ref="E6:F6"/>
    <mergeCell ref="G22:I22"/>
    <mergeCell ref="G23:I23"/>
    <mergeCell ref="G15:I15"/>
    <mergeCell ref="G16:I16"/>
    <mergeCell ref="G17:I17"/>
    <mergeCell ref="G18:I18"/>
    <mergeCell ref="G14:I14"/>
    <mergeCell ref="G13:I13"/>
    <mergeCell ref="G19:I19"/>
    <mergeCell ref="G20:I20"/>
    <mergeCell ref="G21:I21"/>
  </mergeCells>
  <hyperlinks>
    <hyperlink ref="A23" location="'09 - VON'!C2" display="/"/>
    <hyperlink ref="A22" location="'08 - PS 03 - Ochrana před...'!C2" display="/"/>
    <hyperlink ref="A21" location="'05 - SO 05 - Přípojka NN'!C2" display="/"/>
    <hyperlink ref="A20" location="'04 - SO 04 - Výměma venko...'!C2" display="/"/>
    <hyperlink ref="A19" location="'03 - SO 03 - Oplocení a t...'!C2" display="/"/>
    <hyperlink ref="A18" location="'02 - SO 02 - Stavební úpravy'!C2" display="/"/>
    <hyperlink ref="A16" location="'01 - SO 01 - Bourací práce'!C2" display="/"/>
  </hyperlinks>
  <printOptions/>
  <pageMargins left="0.3937007874015748" right="0.3937007874015748" top="0.3937007874015748" bottom="0.3937007874015748" header="0" footer="0"/>
  <pageSetup blackAndWhite="1" fitToHeight="100" fitToWidth="1" horizontalDpi="600" verticalDpi="600" orientation="portrait" paperSize="9" scale="64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Miroslav Havlas</cp:lastModifiedBy>
  <cp:lastPrinted>2019-11-11T09:48:58Z</cp:lastPrinted>
  <dcterms:created xsi:type="dcterms:W3CDTF">2019-03-07T11:48:13Z</dcterms:created>
  <dcterms:modified xsi:type="dcterms:W3CDTF">2019-11-11T09:51:48Z</dcterms:modified>
  <cp:category/>
  <cp:version/>
  <cp:contentType/>
  <cp:contentStatus/>
</cp:coreProperties>
</file>