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Povrchy - Komunikace II.tř" sheetId="2" r:id="rId2"/>
    <sheet name="R1 - Vodovodní řad R1" sheetId="3" r:id="rId3"/>
    <sheet name="R2 - Vodovodní řad R2" sheetId="4" r:id="rId4"/>
    <sheet name="R3 - Vodovodní řad R3" sheetId="5" r:id="rId5"/>
    <sheet name="P - Vodovodní přípojky" sheetId="6" r:id="rId6"/>
    <sheet name="VN - Vedlejší a ostatní n..." sheetId="7" r:id="rId7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'Povrchy - Komunikace II.tř'!$C$88:$K$102</definedName>
    <definedName name="_xlnm.Print_Area" localSheetId="1">'Povrchy - Komunikace II.tř'!$C$4:$J$41,'Povrchy - Komunikace II.tř'!$C$47:$J$68,'Povrchy - Komunikace II.tř'!$C$74:$K$102</definedName>
    <definedName name="_xlnm.Print_Titles" localSheetId="1">'Povrchy - Komunikace II.tř'!$88:$88</definedName>
    <definedName name="_xlnm._FilterDatabase" localSheetId="2" hidden="1">'R1 - Vodovodní řad R1'!$C$101:$K$272</definedName>
    <definedName name="_xlnm.Print_Area" localSheetId="2">'R1 - Vodovodní řad R1'!$C$4:$J$43,'R1 - Vodovodní řad R1'!$C$49:$J$79,'R1 - Vodovodní řad R1'!$C$85:$K$272</definedName>
    <definedName name="_xlnm.Print_Titles" localSheetId="2">'R1 - Vodovodní řad R1'!$101:$101</definedName>
    <definedName name="_xlnm._FilterDatabase" localSheetId="3" hidden="1">'R2 - Vodovodní řad R2'!$C$103:$K$307</definedName>
    <definedName name="_xlnm.Print_Area" localSheetId="3">'R2 - Vodovodní řad R2'!$C$4:$J$43,'R2 - Vodovodní řad R2'!$C$49:$J$81,'R2 - Vodovodní řad R2'!$C$87:$K$307</definedName>
    <definedName name="_xlnm.Print_Titles" localSheetId="3">'R2 - Vodovodní řad R2'!$103:$103</definedName>
    <definedName name="_xlnm._FilterDatabase" localSheetId="4" hidden="1">'R3 - Vodovodní řad R3'!$C$103:$K$360</definedName>
    <definedName name="_xlnm.Print_Area" localSheetId="4">'R3 - Vodovodní řad R3'!$C$4:$J$43,'R3 - Vodovodní řad R3'!$C$49:$J$81,'R3 - Vodovodní řad R3'!$C$87:$K$360</definedName>
    <definedName name="_xlnm.Print_Titles" localSheetId="4">'R3 - Vodovodní řad R3'!$103:$103</definedName>
    <definedName name="_xlnm._FilterDatabase" localSheetId="5" hidden="1">'P - Vodovodní přípojky'!$C$102:$K$261</definedName>
    <definedName name="_xlnm.Print_Area" localSheetId="5">'P - Vodovodní přípojky'!$C$4:$J$43,'P - Vodovodní přípojky'!$C$49:$J$80,'P - Vodovodní přípojky'!$C$86:$K$261</definedName>
    <definedName name="_xlnm.Print_Titles" localSheetId="5">'P - Vodovodní přípojky'!$102:$102</definedName>
    <definedName name="_xlnm._FilterDatabase" localSheetId="6" hidden="1">'VN - Vedlejší a ostatní n...'!$C$86:$K$106</definedName>
    <definedName name="_xlnm.Print_Area" localSheetId="6">'VN - Vedlejší a ostatní n...'!$C$4:$J$41,'VN - Vedlejší a ostatní n...'!$C$47:$J$66,'VN - Vedlejší a ostatní n...'!$C$72:$K$106</definedName>
    <definedName name="_xlnm.Print_Titles" localSheetId="6">'VN - Vedlejší a ostatní n...'!$86:$86</definedName>
  </definedNames>
  <calcPr/>
</workbook>
</file>

<file path=xl/calcChain.xml><?xml version="1.0" encoding="utf-8"?>
<calcChain xmlns="http://schemas.openxmlformats.org/spreadsheetml/2006/main">
  <c i="7" r="J39"/>
  <c r="J38"/>
  <c i="1" r="AY62"/>
  <c i="7" r="J37"/>
  <c i="1" r="AX62"/>
  <c i="7"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F39"/>
  <c i="1" r="BD62"/>
  <c i="7" r="BH90"/>
  <c r="F38"/>
  <c i="1" r="BC62"/>
  <c i="7" r="BG90"/>
  <c r="F37"/>
  <c i="1" r="BB62"/>
  <c i="7" r="BF90"/>
  <c r="J36"/>
  <c i="1" r="AW62"/>
  <c i="7" r="F36"/>
  <c i="1" r="BA62"/>
  <c i="7" r="T90"/>
  <c r="T89"/>
  <c r="T88"/>
  <c r="T87"/>
  <c r="R90"/>
  <c r="R89"/>
  <c r="R88"/>
  <c r="R87"/>
  <c r="P90"/>
  <c r="P89"/>
  <c r="P88"/>
  <c r="P87"/>
  <c i="1" r="AU62"/>
  <c i="7" r="BK90"/>
  <c r="BK89"/>
  <c r="J89"/>
  <c r="BK88"/>
  <c r="J88"/>
  <c r="BK87"/>
  <c r="J87"/>
  <c r="J63"/>
  <c r="J32"/>
  <c i="1" r="AG62"/>
  <c i="7" r="J90"/>
  <c r="BE90"/>
  <c r="J35"/>
  <c i="1" r="AV62"/>
  <c i="7" r="F35"/>
  <c i="1" r="AZ62"/>
  <c i="7" r="J65"/>
  <c r="J64"/>
  <c r="J83"/>
  <c r="F83"/>
  <c r="F81"/>
  <c r="E79"/>
  <c r="J58"/>
  <c r="F58"/>
  <c r="F56"/>
  <c r="E54"/>
  <c r="J41"/>
  <c r="J26"/>
  <c r="E26"/>
  <c r="J84"/>
  <c r="J59"/>
  <c r="J25"/>
  <c r="J20"/>
  <c r="E20"/>
  <c r="F84"/>
  <c r="F59"/>
  <c r="J19"/>
  <c r="J14"/>
  <c r="J81"/>
  <c r="J56"/>
  <c r="E7"/>
  <c r="E75"/>
  <c r="E50"/>
  <c i="6" r="J41"/>
  <c r="J40"/>
  <c i="1" r="AY61"/>
  <c i="6" r="J39"/>
  <c i="1" r="AX61"/>
  <c i="6" r="BI260"/>
  <c r="BH260"/>
  <c r="BG260"/>
  <c r="BF260"/>
  <c r="T260"/>
  <c r="R260"/>
  <c r="P260"/>
  <c r="BK260"/>
  <c r="J260"/>
  <c r="BE260"/>
  <c r="BI258"/>
  <c r="BH258"/>
  <c r="BG258"/>
  <c r="BF258"/>
  <c r="T258"/>
  <c r="T257"/>
  <c r="T256"/>
  <c r="R258"/>
  <c r="R257"/>
  <c r="R256"/>
  <c r="P258"/>
  <c r="P257"/>
  <c r="P256"/>
  <c r="BK258"/>
  <c r="BK257"/>
  <c r="J257"/>
  <c r="BK256"/>
  <c r="J256"/>
  <c r="J258"/>
  <c r="BE258"/>
  <c r="J79"/>
  <c r="J78"/>
  <c r="BI255"/>
  <c r="BH255"/>
  <c r="BG255"/>
  <c r="BF255"/>
  <c r="T255"/>
  <c r="R255"/>
  <c r="P255"/>
  <c r="BK255"/>
  <c r="J255"/>
  <c r="BE255"/>
  <c r="BI254"/>
  <c r="BH254"/>
  <c r="BG254"/>
  <c r="BF254"/>
  <c r="T254"/>
  <c r="T253"/>
  <c r="T252"/>
  <c r="R254"/>
  <c r="R253"/>
  <c r="R252"/>
  <c r="P254"/>
  <c r="P253"/>
  <c r="P252"/>
  <c r="BK254"/>
  <c r="BK253"/>
  <c r="J253"/>
  <c r="BK252"/>
  <c r="J252"/>
  <c r="J254"/>
  <c r="BE254"/>
  <c r="J77"/>
  <c r="J76"/>
  <c r="BI251"/>
  <c r="BH251"/>
  <c r="BG251"/>
  <c r="BF251"/>
  <c r="T251"/>
  <c r="T250"/>
  <c r="R251"/>
  <c r="R250"/>
  <c r="P251"/>
  <c r="P250"/>
  <c r="BK251"/>
  <c r="BK250"/>
  <c r="J250"/>
  <c r="J251"/>
  <c r="BE251"/>
  <c r="J75"/>
  <c r="BI241"/>
  <c r="BH241"/>
  <c r="BG241"/>
  <c r="BF241"/>
  <c r="T241"/>
  <c r="R241"/>
  <c r="P241"/>
  <c r="BK241"/>
  <c r="J241"/>
  <c r="BE241"/>
  <c r="BI235"/>
  <c r="BH235"/>
  <c r="BG235"/>
  <c r="BF235"/>
  <c r="T235"/>
  <c r="R235"/>
  <c r="P235"/>
  <c r="BK235"/>
  <c r="J235"/>
  <c r="BE235"/>
  <c r="BI234"/>
  <c r="BH234"/>
  <c r="BG234"/>
  <c r="BF234"/>
  <c r="T234"/>
  <c r="T233"/>
  <c r="R234"/>
  <c r="R233"/>
  <c r="P234"/>
  <c r="P233"/>
  <c r="BK234"/>
  <c r="BK233"/>
  <c r="J233"/>
  <c r="J234"/>
  <c r="BE234"/>
  <c r="J74"/>
  <c r="BI231"/>
  <c r="BH231"/>
  <c r="BG231"/>
  <c r="BF231"/>
  <c r="T231"/>
  <c r="R231"/>
  <c r="P231"/>
  <c r="BK231"/>
  <c r="J231"/>
  <c r="BE231"/>
  <c r="BI229"/>
  <c r="BH229"/>
  <c r="BG229"/>
  <c r="BF229"/>
  <c r="T229"/>
  <c r="T228"/>
  <c r="R229"/>
  <c r="R228"/>
  <c r="P229"/>
  <c r="P228"/>
  <c r="BK229"/>
  <c r="BK228"/>
  <c r="J228"/>
  <c r="J229"/>
  <c r="BE229"/>
  <c r="J73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T206"/>
  <c r="R207"/>
  <c r="R206"/>
  <c r="P207"/>
  <c r="P206"/>
  <c r="BK207"/>
  <c r="BK206"/>
  <c r="J206"/>
  <c r="J207"/>
  <c r="BE207"/>
  <c r="J72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0"/>
  <c r="BH190"/>
  <c r="BG190"/>
  <c r="BF190"/>
  <c r="T190"/>
  <c r="R190"/>
  <c r="P190"/>
  <c r="BK190"/>
  <c r="J190"/>
  <c r="BE190"/>
  <c r="BI186"/>
  <c r="BH186"/>
  <c r="BG186"/>
  <c r="BF186"/>
  <c r="T186"/>
  <c r="T185"/>
  <c r="R186"/>
  <c r="R185"/>
  <c r="P186"/>
  <c r="P185"/>
  <c r="BK186"/>
  <c r="BK185"/>
  <c r="J185"/>
  <c r="J186"/>
  <c r="BE186"/>
  <c r="J71"/>
  <c r="BI175"/>
  <c r="BH175"/>
  <c r="BG175"/>
  <c r="BF175"/>
  <c r="T175"/>
  <c r="R175"/>
  <c r="P175"/>
  <c r="BK175"/>
  <c r="J175"/>
  <c r="BE175"/>
  <c r="BI173"/>
  <c r="BH173"/>
  <c r="BG173"/>
  <c r="BF173"/>
  <c r="T173"/>
  <c r="T172"/>
  <c r="R173"/>
  <c r="R172"/>
  <c r="P173"/>
  <c r="P172"/>
  <c r="BK173"/>
  <c r="BK172"/>
  <c r="J172"/>
  <c r="J173"/>
  <c r="BE173"/>
  <c r="J70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6"/>
  <c r="F41"/>
  <c i="1" r="BD61"/>
  <c i="6" r="BH106"/>
  <c r="F40"/>
  <c i="1" r="BC61"/>
  <c i="6" r="BG106"/>
  <c r="F39"/>
  <c i="1" r="BB61"/>
  <c i="6" r="BF106"/>
  <c r="J38"/>
  <c i="1" r="AW61"/>
  <c i="6" r="F38"/>
  <c i="1" r="BA61"/>
  <c i="6" r="T106"/>
  <c r="T105"/>
  <c r="T104"/>
  <c r="T103"/>
  <c r="R106"/>
  <c r="R105"/>
  <c r="R104"/>
  <c r="R103"/>
  <c r="P106"/>
  <c r="P105"/>
  <c r="P104"/>
  <c r="P103"/>
  <c i="1" r="AU61"/>
  <c i="6" r="BK106"/>
  <c r="BK105"/>
  <c r="J105"/>
  <c r="BK104"/>
  <c r="J104"/>
  <c r="BK103"/>
  <c r="J103"/>
  <c r="J67"/>
  <c r="J34"/>
  <c i="1" r="AG61"/>
  <c i="6" r="J106"/>
  <c r="BE106"/>
  <c r="J37"/>
  <c i="1" r="AV61"/>
  <c i="6" r="F37"/>
  <c i="1" r="AZ61"/>
  <c i="6" r="J69"/>
  <c r="J68"/>
  <c r="J99"/>
  <c r="F99"/>
  <c r="F97"/>
  <c r="E95"/>
  <c r="J62"/>
  <c r="F62"/>
  <c r="F60"/>
  <c r="E58"/>
  <c r="J43"/>
  <c r="J28"/>
  <c r="E28"/>
  <c r="J100"/>
  <c r="J63"/>
  <c r="J27"/>
  <c r="J22"/>
  <c r="E22"/>
  <c r="F100"/>
  <c r="F63"/>
  <c r="J21"/>
  <c r="J16"/>
  <c r="J97"/>
  <c r="J60"/>
  <c r="E7"/>
  <c r="E89"/>
  <c r="E52"/>
  <c i="5" r="J41"/>
  <c r="J40"/>
  <c i="1" r="AY60"/>
  <c i="5" r="J39"/>
  <c i="1" r="AX60"/>
  <c i="5" r="BI359"/>
  <c r="BH359"/>
  <c r="BG359"/>
  <c r="BF359"/>
  <c r="T359"/>
  <c r="R359"/>
  <c r="P359"/>
  <c r="BK359"/>
  <c r="J359"/>
  <c r="BE359"/>
  <c r="BI357"/>
  <c r="BH357"/>
  <c r="BG357"/>
  <c r="BF357"/>
  <c r="T357"/>
  <c r="T356"/>
  <c r="T355"/>
  <c r="R357"/>
  <c r="R356"/>
  <c r="R355"/>
  <c r="P357"/>
  <c r="P356"/>
  <c r="P355"/>
  <c r="BK357"/>
  <c r="BK356"/>
  <c r="J356"/>
  <c r="BK355"/>
  <c r="J355"/>
  <c r="J357"/>
  <c r="BE357"/>
  <c r="J80"/>
  <c r="J79"/>
  <c r="BI354"/>
  <c r="BH354"/>
  <c r="BG354"/>
  <c r="BF354"/>
  <c r="T354"/>
  <c r="T353"/>
  <c r="R354"/>
  <c r="R353"/>
  <c r="P354"/>
  <c r="P353"/>
  <c r="BK354"/>
  <c r="BK353"/>
  <c r="J353"/>
  <c r="J354"/>
  <c r="BE354"/>
  <c r="J78"/>
  <c r="BI344"/>
  <c r="BH344"/>
  <c r="BG344"/>
  <c r="BF344"/>
  <c r="T344"/>
  <c r="R344"/>
  <c r="P344"/>
  <c r="BK344"/>
  <c r="J344"/>
  <c r="BE344"/>
  <c r="BI338"/>
  <c r="BH338"/>
  <c r="BG338"/>
  <c r="BF338"/>
  <c r="T338"/>
  <c r="R338"/>
  <c r="P338"/>
  <c r="BK338"/>
  <c r="J338"/>
  <c r="BE338"/>
  <c r="BI337"/>
  <c r="BH337"/>
  <c r="BG337"/>
  <c r="BF337"/>
  <c r="T337"/>
  <c r="T336"/>
  <c r="R337"/>
  <c r="R336"/>
  <c r="P337"/>
  <c r="P336"/>
  <c r="BK337"/>
  <c r="BK336"/>
  <c r="J336"/>
  <c r="J337"/>
  <c r="BE337"/>
  <c r="J77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4"/>
  <c r="BH304"/>
  <c r="BG304"/>
  <c r="BF304"/>
  <c r="T304"/>
  <c r="R304"/>
  <c r="P304"/>
  <c r="BK304"/>
  <c r="J304"/>
  <c r="BE304"/>
  <c r="BI296"/>
  <c r="BH296"/>
  <c r="BG296"/>
  <c r="BF296"/>
  <c r="T296"/>
  <c r="T295"/>
  <c r="R296"/>
  <c r="R295"/>
  <c r="P296"/>
  <c r="P295"/>
  <c r="BK296"/>
  <c r="BK295"/>
  <c r="J295"/>
  <c r="J296"/>
  <c r="BE296"/>
  <c r="J76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90"/>
  <c r="BH290"/>
  <c r="BG290"/>
  <c r="BF290"/>
  <c r="T290"/>
  <c r="T289"/>
  <c r="R290"/>
  <c r="R289"/>
  <c r="P290"/>
  <c r="P289"/>
  <c r="BK290"/>
  <c r="BK289"/>
  <c r="J289"/>
  <c r="J290"/>
  <c r="BE290"/>
  <c r="J75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3"/>
  <c r="BH273"/>
  <c r="BG273"/>
  <c r="BF273"/>
  <c r="T273"/>
  <c r="R273"/>
  <c r="P273"/>
  <c r="BK273"/>
  <c r="J273"/>
  <c r="BE273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18"/>
  <c r="BH218"/>
  <c r="BG218"/>
  <c r="BF218"/>
  <c r="T218"/>
  <c r="T217"/>
  <c r="R218"/>
  <c r="R217"/>
  <c r="P218"/>
  <c r="P217"/>
  <c r="BK218"/>
  <c r="BK217"/>
  <c r="J217"/>
  <c r="J218"/>
  <c r="BE218"/>
  <c r="J74"/>
  <c r="BI215"/>
  <c r="BH215"/>
  <c r="BG215"/>
  <c r="BF215"/>
  <c r="T215"/>
  <c r="R215"/>
  <c r="P215"/>
  <c r="BK215"/>
  <c r="J215"/>
  <c r="BE215"/>
  <c r="BI212"/>
  <c r="BH212"/>
  <c r="BG212"/>
  <c r="BF212"/>
  <c r="T212"/>
  <c r="T211"/>
  <c r="R212"/>
  <c r="R211"/>
  <c r="P212"/>
  <c r="P211"/>
  <c r="BK212"/>
  <c r="BK211"/>
  <c r="J211"/>
  <c r="J212"/>
  <c r="BE212"/>
  <c r="J73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89"/>
  <c r="BH189"/>
  <c r="BG189"/>
  <c r="BF189"/>
  <c r="T189"/>
  <c r="T188"/>
  <c r="R189"/>
  <c r="R188"/>
  <c r="P189"/>
  <c r="P188"/>
  <c r="BK189"/>
  <c r="BK188"/>
  <c r="J188"/>
  <c r="J189"/>
  <c r="BE189"/>
  <c r="J72"/>
  <c r="BI178"/>
  <c r="BH178"/>
  <c r="BG178"/>
  <c r="BF178"/>
  <c r="T178"/>
  <c r="R178"/>
  <c r="P178"/>
  <c r="BK178"/>
  <c r="J178"/>
  <c r="BE178"/>
  <c r="BI176"/>
  <c r="BH176"/>
  <c r="BG176"/>
  <c r="BF176"/>
  <c r="T176"/>
  <c r="T175"/>
  <c r="R176"/>
  <c r="R175"/>
  <c r="P176"/>
  <c r="P175"/>
  <c r="BK176"/>
  <c r="BK175"/>
  <c r="J175"/>
  <c r="J176"/>
  <c r="BE176"/>
  <c r="J71"/>
  <c r="BI174"/>
  <c r="BH174"/>
  <c r="BG174"/>
  <c r="BF174"/>
  <c r="T174"/>
  <c r="T173"/>
  <c r="R174"/>
  <c r="R173"/>
  <c r="P174"/>
  <c r="P173"/>
  <c r="BK174"/>
  <c r="BK173"/>
  <c r="J173"/>
  <c r="J174"/>
  <c r="BE174"/>
  <c r="J70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7"/>
  <c r="F41"/>
  <c i="1" r="BD60"/>
  <c i="5" r="BH107"/>
  <c r="F40"/>
  <c i="1" r="BC60"/>
  <c i="5" r="BG107"/>
  <c r="F39"/>
  <c i="1" r="BB60"/>
  <c i="5" r="BF107"/>
  <c r="J38"/>
  <c i="1" r="AW60"/>
  <c i="5" r="F38"/>
  <c i="1" r="BA60"/>
  <c i="5" r="T107"/>
  <c r="T106"/>
  <c r="T105"/>
  <c r="T104"/>
  <c r="R107"/>
  <c r="R106"/>
  <c r="R105"/>
  <c r="R104"/>
  <c r="P107"/>
  <c r="P106"/>
  <c r="P105"/>
  <c r="P104"/>
  <c i="1" r="AU60"/>
  <c i="5" r="BK107"/>
  <c r="BK106"/>
  <c r="J106"/>
  <c r="BK105"/>
  <c r="J105"/>
  <c r="BK104"/>
  <c r="J104"/>
  <c r="J67"/>
  <c r="J34"/>
  <c i="1" r="AG60"/>
  <c i="5" r="J107"/>
  <c r="BE107"/>
  <c r="J37"/>
  <c i="1" r="AV60"/>
  <c i="5" r="F37"/>
  <c i="1" r="AZ60"/>
  <c i="5" r="J69"/>
  <c r="J68"/>
  <c r="J100"/>
  <c r="F100"/>
  <c r="F98"/>
  <c r="E96"/>
  <c r="J62"/>
  <c r="F62"/>
  <c r="F60"/>
  <c r="E58"/>
  <c r="J43"/>
  <c r="J28"/>
  <c r="E28"/>
  <c r="J101"/>
  <c r="J63"/>
  <c r="J27"/>
  <c r="J22"/>
  <c r="E22"/>
  <c r="F101"/>
  <c r="F63"/>
  <c r="J21"/>
  <c r="J16"/>
  <c r="J98"/>
  <c r="J60"/>
  <c r="E7"/>
  <c r="E90"/>
  <c r="E52"/>
  <c i="4" r="J41"/>
  <c r="J40"/>
  <c i="1" r="AY59"/>
  <c i="4" r="J39"/>
  <c i="1" r="AX59"/>
  <c i="4" r="BI306"/>
  <c r="BH306"/>
  <c r="BG306"/>
  <c r="BF306"/>
  <c r="T306"/>
  <c r="R306"/>
  <c r="P306"/>
  <c r="BK306"/>
  <c r="J306"/>
  <c r="BE306"/>
  <c r="BI304"/>
  <c r="BH304"/>
  <c r="BG304"/>
  <c r="BF304"/>
  <c r="T304"/>
  <c r="T303"/>
  <c r="T302"/>
  <c r="R304"/>
  <c r="R303"/>
  <c r="R302"/>
  <c r="P304"/>
  <c r="P303"/>
  <c r="P302"/>
  <c r="BK304"/>
  <c r="BK303"/>
  <c r="J303"/>
  <c r="BK302"/>
  <c r="J302"/>
  <c r="J304"/>
  <c r="BE304"/>
  <c r="J80"/>
  <c r="J79"/>
  <c r="BI301"/>
  <c r="BH301"/>
  <c r="BG301"/>
  <c r="BF301"/>
  <c r="T301"/>
  <c r="T300"/>
  <c r="R301"/>
  <c r="R300"/>
  <c r="P301"/>
  <c r="P300"/>
  <c r="BK301"/>
  <c r="BK300"/>
  <c r="J300"/>
  <c r="J301"/>
  <c r="BE301"/>
  <c r="J78"/>
  <c r="BI291"/>
  <c r="BH291"/>
  <c r="BG291"/>
  <c r="BF291"/>
  <c r="T291"/>
  <c r="R291"/>
  <c r="P291"/>
  <c r="BK291"/>
  <c r="J291"/>
  <c r="BE291"/>
  <c r="BI285"/>
  <c r="BH285"/>
  <c r="BG285"/>
  <c r="BF285"/>
  <c r="T285"/>
  <c r="R285"/>
  <c r="P285"/>
  <c r="BK285"/>
  <c r="J285"/>
  <c r="BE285"/>
  <c r="BI284"/>
  <c r="BH284"/>
  <c r="BG284"/>
  <c r="BF284"/>
  <c r="T284"/>
  <c r="T283"/>
  <c r="R284"/>
  <c r="R283"/>
  <c r="P284"/>
  <c r="P283"/>
  <c r="BK284"/>
  <c r="BK283"/>
  <c r="J283"/>
  <c r="J284"/>
  <c r="BE284"/>
  <c r="J77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0"/>
  <c r="BH260"/>
  <c r="BG260"/>
  <c r="BF260"/>
  <c r="T260"/>
  <c r="R260"/>
  <c r="P260"/>
  <c r="BK260"/>
  <c r="J260"/>
  <c r="BE260"/>
  <c r="BI257"/>
  <c r="BH257"/>
  <c r="BG257"/>
  <c r="BF257"/>
  <c r="T257"/>
  <c r="T256"/>
  <c r="R257"/>
  <c r="R256"/>
  <c r="P257"/>
  <c r="P256"/>
  <c r="BK257"/>
  <c r="BK256"/>
  <c r="J256"/>
  <c r="J257"/>
  <c r="BE257"/>
  <c r="J76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T250"/>
  <c r="R251"/>
  <c r="R250"/>
  <c r="P251"/>
  <c r="P250"/>
  <c r="BK251"/>
  <c r="BK250"/>
  <c r="J250"/>
  <c r="J251"/>
  <c r="BE251"/>
  <c r="J75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T213"/>
  <c r="R214"/>
  <c r="R213"/>
  <c r="P214"/>
  <c r="P213"/>
  <c r="BK214"/>
  <c r="BK213"/>
  <c r="J213"/>
  <c r="J214"/>
  <c r="BE214"/>
  <c r="J74"/>
  <c r="BI211"/>
  <c r="BH211"/>
  <c r="BG211"/>
  <c r="BF211"/>
  <c r="T211"/>
  <c r="R211"/>
  <c r="P211"/>
  <c r="BK211"/>
  <c r="J211"/>
  <c r="BE211"/>
  <c r="BI208"/>
  <c r="BH208"/>
  <c r="BG208"/>
  <c r="BF208"/>
  <c r="T208"/>
  <c r="T207"/>
  <c r="R208"/>
  <c r="R207"/>
  <c r="P208"/>
  <c r="P207"/>
  <c r="BK208"/>
  <c r="BK207"/>
  <c r="J207"/>
  <c r="J208"/>
  <c r="BE208"/>
  <c r="J73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7"/>
  <c r="BH187"/>
  <c r="BG187"/>
  <c r="BF187"/>
  <c r="T187"/>
  <c r="T186"/>
  <c r="R187"/>
  <c r="R186"/>
  <c r="P187"/>
  <c r="P186"/>
  <c r="BK187"/>
  <c r="BK186"/>
  <c r="J186"/>
  <c r="J187"/>
  <c r="BE187"/>
  <c r="J72"/>
  <c r="BI176"/>
  <c r="BH176"/>
  <c r="BG176"/>
  <c r="BF176"/>
  <c r="T176"/>
  <c r="R176"/>
  <c r="P176"/>
  <c r="BK176"/>
  <c r="J176"/>
  <c r="BE176"/>
  <c r="BI174"/>
  <c r="BH174"/>
  <c r="BG174"/>
  <c r="BF174"/>
  <c r="T174"/>
  <c r="T173"/>
  <c r="R174"/>
  <c r="R173"/>
  <c r="P174"/>
  <c r="P173"/>
  <c r="BK174"/>
  <c r="BK173"/>
  <c r="J173"/>
  <c r="J174"/>
  <c r="BE174"/>
  <c r="J71"/>
  <c r="BI172"/>
  <c r="BH172"/>
  <c r="BG172"/>
  <c r="BF172"/>
  <c r="T172"/>
  <c r="T171"/>
  <c r="R172"/>
  <c r="R171"/>
  <c r="P172"/>
  <c r="P171"/>
  <c r="BK172"/>
  <c r="BK171"/>
  <c r="J171"/>
  <c r="J172"/>
  <c r="BE172"/>
  <c r="J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7"/>
  <c r="F41"/>
  <c i="1" r="BD59"/>
  <c i="4" r="BH107"/>
  <c r="F40"/>
  <c i="1" r="BC59"/>
  <c i="4" r="BG107"/>
  <c r="F39"/>
  <c i="1" r="BB59"/>
  <c i="4" r="BF107"/>
  <c r="J38"/>
  <c i="1" r="AW59"/>
  <c i="4" r="F38"/>
  <c i="1" r="BA59"/>
  <c i="4" r="T107"/>
  <c r="T106"/>
  <c r="T105"/>
  <c r="T104"/>
  <c r="R107"/>
  <c r="R106"/>
  <c r="R105"/>
  <c r="R104"/>
  <c r="P107"/>
  <c r="P106"/>
  <c r="P105"/>
  <c r="P104"/>
  <c i="1" r="AU59"/>
  <c i="4" r="BK107"/>
  <c r="BK106"/>
  <c r="J106"/>
  <c r="BK105"/>
  <c r="J105"/>
  <c r="BK104"/>
  <c r="J104"/>
  <c r="J67"/>
  <c r="J34"/>
  <c i="1" r="AG59"/>
  <c i="4" r="J107"/>
  <c r="BE107"/>
  <c r="J37"/>
  <c i="1" r="AV59"/>
  <c i="4" r="F37"/>
  <c i="1" r="AZ59"/>
  <c i="4" r="J69"/>
  <c r="J68"/>
  <c r="J100"/>
  <c r="F100"/>
  <c r="F98"/>
  <c r="E96"/>
  <c r="J62"/>
  <c r="F62"/>
  <c r="F60"/>
  <c r="E58"/>
  <c r="J43"/>
  <c r="J28"/>
  <c r="E28"/>
  <c r="J101"/>
  <c r="J63"/>
  <c r="J27"/>
  <c r="J22"/>
  <c r="E22"/>
  <c r="F101"/>
  <c r="F63"/>
  <c r="J21"/>
  <c r="J16"/>
  <c r="J98"/>
  <c r="J60"/>
  <c r="E7"/>
  <c r="E90"/>
  <c r="E52"/>
  <c i="3" r="J41"/>
  <c r="J40"/>
  <c i="1" r="AY58"/>
  <c i="3" r="J39"/>
  <c i="1" r="AX58"/>
  <c i="3" r="BI272"/>
  <c r="BH272"/>
  <c r="BG272"/>
  <c r="BF272"/>
  <c r="T272"/>
  <c r="R272"/>
  <c r="P272"/>
  <c r="BK272"/>
  <c r="J272"/>
  <c r="BE272"/>
  <c r="BI271"/>
  <c r="BH271"/>
  <c r="BG271"/>
  <c r="BF271"/>
  <c r="T271"/>
  <c r="T270"/>
  <c r="T269"/>
  <c r="R271"/>
  <c r="R270"/>
  <c r="R269"/>
  <c r="P271"/>
  <c r="P270"/>
  <c r="P269"/>
  <c r="BK271"/>
  <c r="BK270"/>
  <c r="J270"/>
  <c r="BK269"/>
  <c r="J269"/>
  <c r="J271"/>
  <c r="BE271"/>
  <c r="J78"/>
  <c r="J77"/>
  <c r="BI268"/>
  <c r="BH268"/>
  <c r="BG268"/>
  <c r="BF268"/>
  <c r="T268"/>
  <c r="T267"/>
  <c r="R268"/>
  <c r="R267"/>
  <c r="P268"/>
  <c r="P267"/>
  <c r="BK268"/>
  <c r="BK267"/>
  <c r="J267"/>
  <c r="J268"/>
  <c r="BE268"/>
  <c r="J76"/>
  <c r="BI258"/>
  <c r="BH258"/>
  <c r="BG258"/>
  <c r="BF258"/>
  <c r="T258"/>
  <c r="R258"/>
  <c r="P258"/>
  <c r="BK258"/>
  <c r="J258"/>
  <c r="BE258"/>
  <c r="BI252"/>
  <c r="BH252"/>
  <c r="BG252"/>
  <c r="BF252"/>
  <c r="T252"/>
  <c r="R252"/>
  <c r="P252"/>
  <c r="BK252"/>
  <c r="J252"/>
  <c r="BE252"/>
  <c r="BI251"/>
  <c r="BH251"/>
  <c r="BG251"/>
  <c r="BF251"/>
  <c r="T251"/>
  <c r="T250"/>
  <c r="R251"/>
  <c r="R250"/>
  <c r="P251"/>
  <c r="P250"/>
  <c r="BK251"/>
  <c r="BK250"/>
  <c r="J250"/>
  <c r="J251"/>
  <c r="BE251"/>
  <c r="J75"/>
  <c r="BI248"/>
  <c r="BH248"/>
  <c r="BG248"/>
  <c r="BF248"/>
  <c r="T248"/>
  <c r="R248"/>
  <c r="P248"/>
  <c r="BK248"/>
  <c r="J248"/>
  <c r="BE248"/>
  <c r="BI246"/>
  <c r="BH246"/>
  <c r="BG246"/>
  <c r="BF246"/>
  <c r="T246"/>
  <c r="T245"/>
  <c r="R246"/>
  <c r="R245"/>
  <c r="P246"/>
  <c r="P245"/>
  <c r="BK246"/>
  <c r="BK245"/>
  <c r="J245"/>
  <c r="J246"/>
  <c r="BE246"/>
  <c r="J74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29"/>
  <c r="BH229"/>
  <c r="BG229"/>
  <c r="BF229"/>
  <c r="T229"/>
  <c r="R229"/>
  <c r="P229"/>
  <c r="BK229"/>
  <c r="J229"/>
  <c r="BE229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4"/>
  <c r="BH214"/>
  <c r="BG214"/>
  <c r="BF214"/>
  <c r="T214"/>
  <c r="T213"/>
  <c r="R214"/>
  <c r="R213"/>
  <c r="P214"/>
  <c r="P213"/>
  <c r="BK214"/>
  <c r="BK213"/>
  <c r="J213"/>
  <c r="J214"/>
  <c r="BE214"/>
  <c r="J73"/>
  <c r="BI211"/>
  <c r="BH211"/>
  <c r="BG211"/>
  <c r="BF211"/>
  <c r="T211"/>
  <c r="R211"/>
  <c r="P211"/>
  <c r="BK211"/>
  <c r="J211"/>
  <c r="BE211"/>
  <c r="BI208"/>
  <c r="BH208"/>
  <c r="BG208"/>
  <c r="BF208"/>
  <c r="T208"/>
  <c r="T207"/>
  <c r="R208"/>
  <c r="R207"/>
  <c r="P208"/>
  <c r="P207"/>
  <c r="BK208"/>
  <c r="BK207"/>
  <c r="J207"/>
  <c r="J208"/>
  <c r="BE208"/>
  <c r="J72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5"/>
  <c r="BH185"/>
  <c r="BG185"/>
  <c r="BF185"/>
  <c r="T185"/>
  <c r="T184"/>
  <c r="R185"/>
  <c r="R184"/>
  <c r="P185"/>
  <c r="P184"/>
  <c r="BK185"/>
  <c r="BK184"/>
  <c r="J184"/>
  <c r="J185"/>
  <c r="BE185"/>
  <c r="J71"/>
  <c r="BI174"/>
  <c r="BH174"/>
  <c r="BG174"/>
  <c r="BF174"/>
  <c r="T174"/>
  <c r="R174"/>
  <c r="P174"/>
  <c r="BK174"/>
  <c r="J174"/>
  <c r="BE174"/>
  <c r="BI172"/>
  <c r="BH172"/>
  <c r="BG172"/>
  <c r="BF172"/>
  <c r="T172"/>
  <c r="T171"/>
  <c r="R172"/>
  <c r="R171"/>
  <c r="P172"/>
  <c r="P171"/>
  <c r="BK172"/>
  <c r="BK171"/>
  <c r="J171"/>
  <c r="J172"/>
  <c r="BE172"/>
  <c r="J70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5"/>
  <c r="F41"/>
  <c i="1" r="BD58"/>
  <c i="3" r="BH105"/>
  <c r="F40"/>
  <c i="1" r="BC58"/>
  <c i="3" r="BG105"/>
  <c r="F39"/>
  <c i="1" r="BB58"/>
  <c i="3" r="BF105"/>
  <c r="J38"/>
  <c i="1" r="AW58"/>
  <c i="3" r="F38"/>
  <c i="1" r="BA58"/>
  <c i="3" r="T105"/>
  <c r="T104"/>
  <c r="T103"/>
  <c r="T102"/>
  <c r="R105"/>
  <c r="R104"/>
  <c r="R103"/>
  <c r="R102"/>
  <c r="P105"/>
  <c r="P104"/>
  <c r="P103"/>
  <c r="P102"/>
  <c i="1" r="AU58"/>
  <c i="3" r="BK105"/>
  <c r="BK104"/>
  <c r="J104"/>
  <c r="BK103"/>
  <c r="J103"/>
  <c r="BK102"/>
  <c r="J102"/>
  <c r="J67"/>
  <c r="J34"/>
  <c i="1" r="AG58"/>
  <c i="3" r="J105"/>
  <c r="BE105"/>
  <c r="J37"/>
  <c i="1" r="AV58"/>
  <c i="3" r="F37"/>
  <c i="1" r="AZ58"/>
  <c i="3" r="J69"/>
  <c r="J68"/>
  <c r="J98"/>
  <c r="F98"/>
  <c r="F96"/>
  <c r="E94"/>
  <c r="J62"/>
  <c r="F62"/>
  <c r="F60"/>
  <c r="E58"/>
  <c r="J43"/>
  <c r="J28"/>
  <c r="E28"/>
  <c r="J99"/>
  <c r="J63"/>
  <c r="J27"/>
  <c r="J22"/>
  <c r="E22"/>
  <c r="F99"/>
  <c r="F63"/>
  <c r="J21"/>
  <c r="J16"/>
  <c r="J96"/>
  <c r="J60"/>
  <c r="E7"/>
  <c r="E88"/>
  <c r="E52"/>
  <c i="2" r="J39"/>
  <c r="J38"/>
  <c i="1" r="AY56"/>
  <c i="2" r="J37"/>
  <c i="1" r="AX56"/>
  <c i="2" r="BI101"/>
  <c r="BH101"/>
  <c r="BG101"/>
  <c r="BF101"/>
  <c r="T101"/>
  <c r="R101"/>
  <c r="P101"/>
  <c r="BK101"/>
  <c r="J101"/>
  <c r="BE101"/>
  <c r="BI100"/>
  <c r="BH100"/>
  <c r="BG100"/>
  <c r="BF100"/>
  <c r="T100"/>
  <c r="T99"/>
  <c r="R100"/>
  <c r="R99"/>
  <c r="P100"/>
  <c r="P99"/>
  <c r="BK100"/>
  <c r="BK99"/>
  <c r="J99"/>
  <c r="J100"/>
  <c r="BE100"/>
  <c r="J67"/>
  <c r="BI97"/>
  <c r="BH97"/>
  <c r="BG97"/>
  <c r="BF97"/>
  <c r="T97"/>
  <c r="R97"/>
  <c r="P97"/>
  <c r="BK97"/>
  <c r="J97"/>
  <c r="BE97"/>
  <c r="BI95"/>
  <c r="BH95"/>
  <c r="BG95"/>
  <c r="BF95"/>
  <c r="T95"/>
  <c r="T94"/>
  <c r="R95"/>
  <c r="R94"/>
  <c r="P95"/>
  <c r="P94"/>
  <c r="BK95"/>
  <c r="BK94"/>
  <c r="J94"/>
  <c r="J95"/>
  <c r="BE95"/>
  <c r="J66"/>
  <c r="BI92"/>
  <c r="F39"/>
  <c i="1" r="BD56"/>
  <c i="2" r="BH92"/>
  <c r="F38"/>
  <c i="1" r="BC56"/>
  <c i="2" r="BG92"/>
  <c r="F37"/>
  <c i="1" r="BB56"/>
  <c i="2" r="BF92"/>
  <c r="J36"/>
  <c i="1" r="AW56"/>
  <c i="2" r="F36"/>
  <c i="1" r="BA56"/>
  <c i="2" r="T92"/>
  <c r="T91"/>
  <c r="T90"/>
  <c r="T89"/>
  <c r="R92"/>
  <c r="R91"/>
  <c r="R90"/>
  <c r="R89"/>
  <c r="P92"/>
  <c r="P91"/>
  <c r="P90"/>
  <c r="P89"/>
  <c i="1" r="AU56"/>
  <c i="2" r="BK92"/>
  <c r="BK91"/>
  <c r="J91"/>
  <c r="BK90"/>
  <c r="J90"/>
  <c r="BK89"/>
  <c r="J89"/>
  <c r="J63"/>
  <c r="J32"/>
  <c i="1" r="AG56"/>
  <c i="2" r="J92"/>
  <c r="BE92"/>
  <c r="J35"/>
  <c i="1" r="AV56"/>
  <c i="2" r="F35"/>
  <c i="1" r="AZ56"/>
  <c i="2" r="J65"/>
  <c r="J64"/>
  <c r="J85"/>
  <c r="F85"/>
  <c r="F83"/>
  <c r="E81"/>
  <c r="J58"/>
  <c r="F58"/>
  <c r="F56"/>
  <c r="E54"/>
  <c r="J41"/>
  <c r="J26"/>
  <c r="E26"/>
  <c r="J86"/>
  <c r="J59"/>
  <c r="J25"/>
  <c r="J20"/>
  <c r="E20"/>
  <c r="F86"/>
  <c r="F59"/>
  <c r="J19"/>
  <c r="J14"/>
  <c r="J83"/>
  <c r="J56"/>
  <c r="E7"/>
  <c r="E77"/>
  <c r="E50"/>
  <c i="1" r="BD57"/>
  <c r="BC57"/>
  <c r="BB57"/>
  <c r="BA57"/>
  <c r="AZ57"/>
  <c r="AY57"/>
  <c r="AX57"/>
  <c r="AW57"/>
  <c r="AV57"/>
  <c r="AU57"/>
  <c r="AT57"/>
  <c r="AS57"/>
  <c r="AG57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2"/>
  <c r="AN62"/>
  <c r="AT61"/>
  <c r="AN61"/>
  <c r="AT60"/>
  <c r="AN60"/>
  <c r="AT59"/>
  <c r="AN59"/>
  <c r="AT58"/>
  <c r="AN58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<sst xmlns="http://schemas.openxmlformats.org/spreadsheetml/2006/main">
  <si>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</si>
  <si>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</si>
  <si>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</si>
  <si>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</si>
  <si>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</si>
  <si>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{a3d74f6c-2275-47f5-b6b7-c5ef117f042d}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</si>
  <si>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</si>
  <si>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</si>
  <si>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</si>
  <si>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</si>
  <si>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</si>
  <si>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</si>
  <si>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0,01</t>
  </si>
  <si>
    <t>Kód:</t>
  </si>
  <si>
    <t>1279_02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</si>
  <si>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</si>
  <si>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</si>
  <si>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PÍSKOVÁ LHOTA, ZÁMOSTÍ SPLAŠKOVÁ KANALIZACE- Neuznatelné náklady stavby</t>
  </si>
  <si>
    <t>KSO:</t>
  </si>
  <si>
    <t>CC-CZ:</t>
  </si>
  <si>
    <t>Místo:</t>
  </si>
  <si>
    <t>Písková Lhota, Zámostí</t>
  </si>
  <si>
    <t>Datum:</t>
  </si>
  <si>
    <t>29. 11. 2018</t>
  </si>
  <si>
    <t>Zadavatel:</t>
  </si>
  <si>
    <t>IČ:</t>
  </si>
  <si>
    <t>Vodovody a kanalizace Mladá Boleslav, a.s.</t>
  </si>
  <si>
    <t>DIČ:</t>
  </si>
  <si>
    <t>Uchazeč:</t>
  </si>
  <si>
    <t>Vyplň údaj</t>
  </si>
  <si>
    <t>Projektant:</t>
  </si>
  <si>
    <t>Ing Pter Švanda a kol.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</si>
  <si>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</si>
  <si>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</si>
  <si>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</si>
  <si>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</si>
  <si>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</si>
  <si>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</si>
  <si>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</si>
  <si>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</si>
  <si>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</si>
  <si>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</si>
  <si>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</si>
  <si>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</si>
  <si>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</si>
  <si>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</si>
  <si>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</si>
  <si>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</si>
  <si>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</si>
  <si>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</si>
  <si>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</si>
  <si>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</si>
  <si>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</si>
  <si>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</si>
  <si>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</si>
  <si>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</si>
  <si>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</si>
  <si>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</si>
  <si>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</si>
  <si>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</si>
  <si>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</si>
  <si>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</si>
  <si>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</si>
  <si>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</si>
  <si>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</si>
  <si>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</si>
  <si>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</si>
  <si>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</si>
  <si>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</si>
  <si>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</si>
  <si>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</si>
  <si>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</si>
  <si>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</si>
  <si>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</si>
  <si>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02</t>
  </si>
  <si>
    <t>Neuznatelné náklady stavby</t>
  </si>
  <si>
    <t>STA</t>
  </si>
  <si>
    <t>1</t>
  </si>
  <si>
    <t>{41a51dbc-7972-4eaf-9fa3-b6889be43331}</t>
  </si>
  <si>
    <t>2</t>
  </si>
  <si>
    <t>/</t>
  </si>
  <si>
    <t>Povrchy</t>
  </si>
  <si>
    <t>Komunikace II.tř</t>
  </si>
  <si>
    <t>Soupis</t>
  </si>
  <si>
    <t>{1926af7d-bcc7-46b0-9685-a324e850a1d3}</t>
  </si>
  <si>
    <t>SO 04</t>
  </si>
  <si>
    <t>Obnova vodovodních řadů</t>
  </si>
  <si>
    <t>{0a5189ea-4b01-4683-8b74-51699248ca7a}</t>
  </si>
  <si>
    <t>R1</t>
  </si>
  <si>
    <t>Vodovodní řad R1</t>
  </si>
  <si>
    <t>3</t>
  </si>
  <si>
    <t>{d51f6bc8-be3c-41cf-b2b2-eea00c585e6f}</t>
  </si>
  <si>
    <t>R2</t>
  </si>
  <si>
    <t>Vodovodní řad R2</t>
  </si>
  <si>
    <t>{7755d245-7211-46ca-9d09-19e3185c5451}</t>
  </si>
  <si>
    <t>R3</t>
  </si>
  <si>
    <t>Vodovodní řad R3</t>
  </si>
  <si>
    <t>{d8985799-8239-4a8b-af2f-e960462f2866}</t>
  </si>
  <si>
    <t>P</t>
  </si>
  <si>
    <t>Vodovodní přípojky</t>
  </si>
  <si>
    <t>{f0ab8148-bd3b-4f91-9f12-62c55e23a245}</t>
  </si>
  <si>
    <t>VN</t>
  </si>
  <si>
    <t>Vedlejší a ostatní náklady</t>
  </si>
  <si>
    <t>{641c6fe2-a7b3-467a-8767-3f3f8bdc5b86}</t>
  </si>
  <si>
    <t>KRYCÍ LIST SOUPISU PRACÍ</t>
  </si>
  <si>
    <t>Objekt:</t>
  </si>
  <si>
    <t>02 - Neuznatelné náklady stavby</t>
  </si>
  <si>
    <t>Soupis:</t>
  </si>
  <si>
    <t>Povrchy - Komunikace II.tř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</si>
  <si>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</si>
  <si>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</si>
  <si>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</si>
  <si>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</si>
  <si>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</si>
  <si>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</si>
  <si>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</si>
  <si>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</si>
  <si>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</si>
  <si>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</si>
  <si>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</si>
  <si>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</si>
  <si>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</si>
  <si>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</si>
  <si>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</si>
  <si>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</si>
  <si>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</si>
  <si>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</si>
  <si>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</si>
  <si>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</si>
  <si>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</si>
  <si>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</si>
  <si>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</si>
  <si>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</si>
  <si>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</si>
  <si>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</si>
  <si>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</si>
  <si>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113154323</t>
  </si>
  <si>
    <t>Frézování živičného krytu tl 50 mm pruh š 1 m pl do 10000 m2 bez překážek v trase</t>
  </si>
  <si>
    <t>m2</t>
  </si>
  <si>
    <t>CS ÚRS 2018 01</t>
  </si>
  <si>
    <t>4</t>
  </si>
  <si>
    <t>-1442435889</t>
  </si>
  <si>
    <t>VV</t>
  </si>
  <si>
    <t>58*(0,5+0,5)</t>
  </si>
  <si>
    <t>5</t>
  </si>
  <si>
    <t>Komunikace pozemní</t>
  </si>
  <si>
    <t>573211109</t>
  </si>
  <si>
    <t>Postřik živičný spojovací z asfaltu v množství 0,50 kg/m2</t>
  </si>
  <si>
    <t>649924859</t>
  </si>
  <si>
    <t>577144111</t>
  </si>
  <si>
    <t>Asfaltový beton vrstva obrusná ACO 11 (ABS) tř. I tl 50 mm š do 3 m z nemodifikovaného asfaltu</t>
  </si>
  <si>
    <t>1254326333</t>
  </si>
  <si>
    <t>997</t>
  </si>
  <si>
    <t>Přesun sutě</t>
  </si>
  <si>
    <t>997221551.1</t>
  </si>
  <si>
    <t>Vodorovná doprava suti ze sypkých materiálů na skládku</t>
  </si>
  <si>
    <t>t</t>
  </si>
  <si>
    <t>1623226519</t>
  </si>
  <si>
    <t>997221845</t>
  </si>
  <si>
    <t>Poplatek za uložení na skládce (skládkovné) odpadu asfaltového bez dehtu kód odpadu 170 302</t>
  </si>
  <si>
    <t>-2050224916</t>
  </si>
  <si>
    <t>58*(0,5+0,5)*0,128</t>
  </si>
  <si>
    <t>SO 04 - Obnova vodovodních řadů</t>
  </si>
  <si>
    <t>Úroveň 3:</t>
  </si>
  <si>
    <t>R1 - Vodovodní řad R1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</si>
  <si>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</si>
  <si>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</si>
  <si>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</si>
  <si>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  Ostatní konstrukce a práce-bourání</t>
  </si>
  <si>
    <t xml:space="preserve">    998 - Přesun hmot</t>
  </si>
  <si>
    <t>M - Práce a dodávky M</t>
  </si>
  <si>
    <t xml:space="preserve">    21-M - Elektromontáže</t>
  </si>
  <si>
    <t>113107223</t>
  </si>
  <si>
    <t>Odstranění podkladu z kameniva drceného tl 300 mm strojně pl přes 200 m2</t>
  </si>
  <si>
    <t>-780949849</t>
  </si>
  <si>
    <t>3,64*1,1</t>
  </si>
  <si>
    <t>0*1,1</t>
  </si>
  <si>
    <t>Součet</t>
  </si>
  <si>
    <t>-1115542223</t>
  </si>
  <si>
    <t>3,64*(1,1+0,5+0,5)</t>
  </si>
  <si>
    <t>0*(1,1+0,5+0,5)</t>
  </si>
  <si>
    <t>113154324</t>
  </si>
  <si>
    <t>Frézování živičného krytu tl 100 mm pruh š 1 m pl do 10000 m2 bez překážek v trase</t>
  </si>
  <si>
    <t>-1373714308</t>
  </si>
  <si>
    <t>119001411</t>
  </si>
  <si>
    <t>Dočasné zajištění potrubí betonového, ŽB nebo kameninového DN do 200</t>
  </si>
  <si>
    <t>m</t>
  </si>
  <si>
    <t>-1337029865</t>
  </si>
  <si>
    <t>6</t>
  </si>
  <si>
    <t>121101101</t>
  </si>
  <si>
    <t>Sejmutí ornice s přemístěním na vzdálenost do 50 m</t>
  </si>
  <si>
    <t>m3</t>
  </si>
  <si>
    <t>137928048</t>
  </si>
  <si>
    <t>55,03*1,1*0,4</t>
  </si>
  <si>
    <t>7</t>
  </si>
  <si>
    <t>130001101</t>
  </si>
  <si>
    <t>Příplatek za ztížení vykopávky v blízkosti podzemního vedení</t>
  </si>
  <si>
    <t>742957307</t>
  </si>
  <si>
    <t>4,01</t>
  </si>
  <si>
    <t>8</t>
  </si>
  <si>
    <t>132201202</t>
  </si>
  <si>
    <t>Hloubení rýh š do 2000 mm v hornině tř. 3 objemu do 1000 m3</t>
  </si>
  <si>
    <t>1839887121</t>
  </si>
  <si>
    <t>29,14</t>
  </si>
  <si>
    <t>9</t>
  </si>
  <si>
    <t>132201209</t>
  </si>
  <si>
    <t>Příplatek za lepivost k hloubení rýh š do 2000 mm v hornině tř. 3</t>
  </si>
  <si>
    <t>-326140819</t>
  </si>
  <si>
    <t>29,14*0,3</t>
  </si>
  <si>
    <t>10</t>
  </si>
  <si>
    <t>132301202</t>
  </si>
  <si>
    <t>Hloubení rýh š do 2000 mm v hornině tř. 4 objemu do 1000 m3</t>
  </si>
  <si>
    <t>-1323939327</t>
  </si>
  <si>
    <t>25,28</t>
  </si>
  <si>
    <t>11</t>
  </si>
  <si>
    <t>132301209</t>
  </si>
  <si>
    <t>Příplatek za lepivost k hloubení rýh š do 2000 mm v hornině tř. 4</t>
  </si>
  <si>
    <t>-1613018142</t>
  </si>
  <si>
    <t>25,28*0,3</t>
  </si>
  <si>
    <t>12</t>
  </si>
  <si>
    <t>132401R-101</t>
  </si>
  <si>
    <t xml:space="preserve">Rozpojování pevných hornin tř.5 skalního podloží rýh š do 2000 mm  frézováním včetně svislého přemístění výkopku</t>
  </si>
  <si>
    <t>453042910</t>
  </si>
  <si>
    <t>2,09</t>
  </si>
  <si>
    <t>13</t>
  </si>
  <si>
    <t>132501R-101</t>
  </si>
  <si>
    <t xml:space="preserve">Rozpojování pevných hornin tř.6 skalního podloží rýh š do 2000 mm  frézováním včetně svislého přemístění výkopku</t>
  </si>
  <si>
    <t>-1451646179</t>
  </si>
  <si>
    <t>23,76</t>
  </si>
  <si>
    <t>14</t>
  </si>
  <si>
    <t>151811131</t>
  </si>
  <si>
    <t>Osazení pažicího boxu hl výkopu do 4 m š do 1,2 m</t>
  </si>
  <si>
    <t>-421141841</t>
  </si>
  <si>
    <t>204,17</t>
  </si>
  <si>
    <t>151811231</t>
  </si>
  <si>
    <t>Odstranění pažicího boxu hl výkopu do 4 m š do 1,2 m</t>
  </si>
  <si>
    <t>692619226</t>
  </si>
  <si>
    <t>16</t>
  </si>
  <si>
    <t>162301R-101</t>
  </si>
  <si>
    <t>Vodorovné přemístění výkopku/sypaniny z horniny tř. 1 až 6 na mezideponii</t>
  </si>
  <si>
    <t>-1344701395</t>
  </si>
  <si>
    <t>VÝKOPKU NA MEZIDEPONII</t>
  </si>
  <si>
    <t>0+29,14+25,28+2,09+23,76</t>
  </si>
  <si>
    <t xml:space="preserve">VÝKOPKU  K ZÁSYPU POTRUBÍ A OBSYPU ŠACHET</t>
  </si>
  <si>
    <t>50,44+0</t>
  </si>
  <si>
    <t>17</t>
  </si>
  <si>
    <t>162601R-102</t>
  </si>
  <si>
    <t>Vodorovné přemístění přebytečného výkopku/sypaniny z horniny tř. 1 až 6 na skládku</t>
  </si>
  <si>
    <t>-1367160504</t>
  </si>
  <si>
    <t>PŘEBYTEČNÁ ZEMINA NA TRVALOU SKLÁDKU</t>
  </si>
  <si>
    <t>29,83</t>
  </si>
  <si>
    <t>18</t>
  </si>
  <si>
    <t>167101102</t>
  </si>
  <si>
    <t>Nakládání výkopku z hornin tř. 1 až 4 přes 100 m3</t>
  </si>
  <si>
    <t>-1633340270</t>
  </si>
  <si>
    <t>19</t>
  </si>
  <si>
    <t>171201201</t>
  </si>
  <si>
    <t xml:space="preserve">Uložení sypaniny na skládky,  čl.1.2-TP v.1.9</t>
  </si>
  <si>
    <t>419032746</t>
  </si>
  <si>
    <t>20</t>
  </si>
  <si>
    <t>171201211</t>
  </si>
  <si>
    <t>Poplatek za uložení stavebního odpadu - zeminy a kameniva na skládce</t>
  </si>
  <si>
    <t>-609649868</t>
  </si>
  <si>
    <t>29,83*2 'Přepočtené koeficientem množství</t>
  </si>
  <si>
    <t>174101101</t>
  </si>
  <si>
    <t>Zásyp jam, šachet rýh nebo kolem objektů sypaninou se zhutněním</t>
  </si>
  <si>
    <t>416715410</t>
  </si>
  <si>
    <t>ZÁSYP RÝH VÝKOPKEM</t>
  </si>
  <si>
    <t>50,44</t>
  </si>
  <si>
    <t>OBSYP ŠACHET VYTĚŽENOU ZEMINOU</t>
  </si>
  <si>
    <t>ZÁSYP VÝKOPU VÝMĚNA ZEMINY ZA ŠD</t>
  </si>
  <si>
    <t>22</t>
  </si>
  <si>
    <t>175151101</t>
  </si>
  <si>
    <t>Obsypání potrubí strojně sypaninou bez prohození, uloženou do 3 m</t>
  </si>
  <si>
    <t>-599466439</t>
  </si>
  <si>
    <t>23,4</t>
  </si>
  <si>
    <t>23</t>
  </si>
  <si>
    <t>M</t>
  </si>
  <si>
    <t>583373310</t>
  </si>
  <si>
    <t>štěrkopísek frakce 0/22</t>
  </si>
  <si>
    <t>1032947406</t>
  </si>
  <si>
    <t>23,4*2 'Přepočtené koeficientem množství</t>
  </si>
  <si>
    <t>24</t>
  </si>
  <si>
    <t>181301116</t>
  </si>
  <si>
    <t>Rozprostření ornice tl vrstvy do 400 mm pl přes 500 m2 v rovině nebo ve svahu do 1:5</t>
  </si>
  <si>
    <t>185617675</t>
  </si>
  <si>
    <t>55,03*1,1</t>
  </si>
  <si>
    <t>Vodorovné konstrukce</t>
  </si>
  <si>
    <t>25</t>
  </si>
  <si>
    <t>451573111</t>
  </si>
  <si>
    <t>Lože pod potrubí otevřený výkop ze štěrkopísku</t>
  </si>
  <si>
    <t>-171192957</t>
  </si>
  <si>
    <t>5,99</t>
  </si>
  <si>
    <t>26</t>
  </si>
  <si>
    <t>452313151</t>
  </si>
  <si>
    <t>Podkladní bloky z betonu prostého tř. C 20/25 otevřený výkop</t>
  </si>
  <si>
    <t>2121751135</t>
  </si>
  <si>
    <t>patkové koleno 0,85x0,28x0,97</t>
  </si>
  <si>
    <t>1*0,23</t>
  </si>
  <si>
    <t>koleno 45 st - 0,49x0,28x0,58</t>
  </si>
  <si>
    <t>4*0,08</t>
  </si>
  <si>
    <t>koleno do 22 st - 0,26x0,28x0,54</t>
  </si>
  <si>
    <t>0*0,04</t>
  </si>
  <si>
    <t>T-kus - 0,63x0,28x0,74</t>
  </si>
  <si>
    <t>0*0,13</t>
  </si>
  <si>
    <t>27</t>
  </si>
  <si>
    <t>564871116</t>
  </si>
  <si>
    <t>Podklad ze štěrkodrtě ŠD tl. 300 mm</t>
  </si>
  <si>
    <t>-216748457</t>
  </si>
  <si>
    <t>28</t>
  </si>
  <si>
    <t>567132115</t>
  </si>
  <si>
    <t>Podklad ze směsi stmelené cementem SC C 8/10 (KSC I) tl 200 mm</t>
  </si>
  <si>
    <t>-1441808342</t>
  </si>
  <si>
    <t>29</t>
  </si>
  <si>
    <t>573211107</t>
  </si>
  <si>
    <t>Postřik živičný spojovací z asfaltu v množství 0,30 kg/m2</t>
  </si>
  <si>
    <t>1571489105</t>
  </si>
  <si>
    <t>30</t>
  </si>
  <si>
    <t>1595991074</t>
  </si>
  <si>
    <t>31</t>
  </si>
  <si>
    <t>-250288244</t>
  </si>
  <si>
    <t>32</t>
  </si>
  <si>
    <t>577165112</t>
  </si>
  <si>
    <t>Asfaltový beton vrstva ložní ACL 16 (ABH) tl 70 mm š do 3 m z nemodifikovaného asfaltu</t>
  </si>
  <si>
    <t>-63551697</t>
  </si>
  <si>
    <t>Úpravy povrchů, podlahy a osazování výplní</t>
  </si>
  <si>
    <t>33</t>
  </si>
  <si>
    <t>621211011</t>
  </si>
  <si>
    <t>Montáž kontaktního zateplení vnějších podhledů z polystyrénových desek tl do 80 mm</t>
  </si>
  <si>
    <t>-862684972</t>
  </si>
  <si>
    <t>Vložení XPS desky 400x300x50 mm mezi šachtu a vodovodní řad</t>
  </si>
  <si>
    <t>1*0,4*0,3</t>
  </si>
  <si>
    <t>34</t>
  </si>
  <si>
    <t>28376440</t>
  </si>
  <si>
    <t>deska z polystyrénu XPS, hrana rovná a strukturovaný povrch tl 50mm</t>
  </si>
  <si>
    <t>-1968647877</t>
  </si>
  <si>
    <t>0,12*1,02 'Přepočtené koeficientem množství</t>
  </si>
  <si>
    <t>Trubní vedení</t>
  </si>
  <si>
    <t>35</t>
  </si>
  <si>
    <t>850245121</t>
  </si>
  <si>
    <t>Výřez nebo výsek na potrubí z trub litinových tlakových nebo plastických hmot DN 80</t>
  </si>
  <si>
    <t>kus</t>
  </si>
  <si>
    <t>CS ÚRS 2017 01</t>
  </si>
  <si>
    <t>1435453903</t>
  </si>
  <si>
    <t>36</t>
  </si>
  <si>
    <t>851241131</t>
  </si>
  <si>
    <t>Montáž potrubí z trub litinových hrdlových s integrovaným těsněním otevřený výkop DN 80</t>
  </si>
  <si>
    <t>136666212</t>
  </si>
  <si>
    <t>58,67</t>
  </si>
  <si>
    <t>37</t>
  </si>
  <si>
    <t>552530000</t>
  </si>
  <si>
    <t>trouba vodovodní litinová pozinkovaná hrdlová spoj TYTON 6 m DN 80 mm</t>
  </si>
  <si>
    <t>1436048211</t>
  </si>
  <si>
    <t>38</t>
  </si>
  <si>
    <t>857241131</t>
  </si>
  <si>
    <t>Montáž litinových tvarovek jednoosých hrdlových otevřený výkop s integrovaným těsněním DN 80</t>
  </si>
  <si>
    <t>149834216</t>
  </si>
  <si>
    <t>39</t>
  </si>
  <si>
    <t>MMK408000010</t>
  </si>
  <si>
    <t>TVAROVKA HRDLOVÁ TYTON MMK-kus 45° 80</t>
  </si>
  <si>
    <t>KS</t>
  </si>
  <si>
    <t>118235699</t>
  </si>
  <si>
    <t>40</t>
  </si>
  <si>
    <t>50.5.8045</t>
  </si>
  <si>
    <t>AVK tvarovka litinová, MK, koleno hrdlové s hladkým koncem 45°, DN 80</t>
  </si>
  <si>
    <t>ks</t>
  </si>
  <si>
    <t>606958393</t>
  </si>
  <si>
    <t>41</t>
  </si>
  <si>
    <t>857242122</t>
  </si>
  <si>
    <t>Montáž litinových tvarovek jednoosých přírubových otevřený výkop DN 80</t>
  </si>
  <si>
    <t>305472115</t>
  </si>
  <si>
    <t>1"nová</t>
  </si>
  <si>
    <t>1"přemístěná</t>
  </si>
  <si>
    <t>42</t>
  </si>
  <si>
    <t>50.9.80</t>
  </si>
  <si>
    <t>AVK tvarovka litinová, EU, přírubová tvarovka s hrdlem, DN80</t>
  </si>
  <si>
    <t>843301222</t>
  </si>
  <si>
    <t>43</t>
  </si>
  <si>
    <t>891241222</t>
  </si>
  <si>
    <t>Montáž vodovodních šoupátek s ručním kolečkem v šachtách DN 80</t>
  </si>
  <si>
    <t>513515072</t>
  </si>
  <si>
    <t>1 " přemístěné</t>
  </si>
  <si>
    <t>44</t>
  </si>
  <si>
    <t>891247111</t>
  </si>
  <si>
    <t>Montáž hydrantů podzemních DN 80</t>
  </si>
  <si>
    <t>1846355358</t>
  </si>
  <si>
    <t>1 " přemístěný</t>
  </si>
  <si>
    <t>45</t>
  </si>
  <si>
    <t>891248R-101</t>
  </si>
  <si>
    <t>Zkouška průchodnosti potrubí volným nástrojem</t>
  </si>
  <si>
    <t>-2087142815</t>
  </si>
  <si>
    <t>46</t>
  </si>
  <si>
    <t>892241111</t>
  </si>
  <si>
    <t>Tlaková zkouška vodou potrubí do 80</t>
  </si>
  <si>
    <t>1384980601</t>
  </si>
  <si>
    <t>58,67+0</t>
  </si>
  <si>
    <t>47</t>
  </si>
  <si>
    <t>892273122</t>
  </si>
  <si>
    <t>Proplach a dezinfekce vodovodního potrubí DN od 80 do 125</t>
  </si>
  <si>
    <t>58947537</t>
  </si>
  <si>
    <t>48</t>
  </si>
  <si>
    <t>892274R-111</t>
  </si>
  <si>
    <t>Odběr vzorků a rozbor vody - krácený rozbor</t>
  </si>
  <si>
    <t>kpl</t>
  </si>
  <si>
    <t>377904232</t>
  </si>
  <si>
    <t>49</t>
  </si>
  <si>
    <t>892372111</t>
  </si>
  <si>
    <t>Zabezpečení konců potrubí DN do 300 při tlakových zkouškách vodou</t>
  </si>
  <si>
    <t>-813324201</t>
  </si>
  <si>
    <t>50</t>
  </si>
  <si>
    <t>899401112</t>
  </si>
  <si>
    <t>Osazení poklopů litinových šoupátkových</t>
  </si>
  <si>
    <t>-723472349</t>
  </si>
  <si>
    <t>51</t>
  </si>
  <si>
    <t>899401113</t>
  </si>
  <si>
    <t>Osazení poklopů litinových hydrantových</t>
  </si>
  <si>
    <t>-472848913</t>
  </si>
  <si>
    <t>52</t>
  </si>
  <si>
    <t>899722114.1</t>
  </si>
  <si>
    <t xml:space="preserve">Krytí potrubí z plastů výstražnou fólií z PVC  šíře 100 – 300mm, barva modrá, nápis „VODOVOD“.</t>
  </si>
  <si>
    <t>391172695</t>
  </si>
  <si>
    <t xml:space="preserve">  Ostatní konstrukce a práce-bourání</t>
  </si>
  <si>
    <t>53</t>
  </si>
  <si>
    <t>919732221</t>
  </si>
  <si>
    <t>Styčná spára napojení nového živičného povrchu na stávající za tepla š 15 mm hl 25 mm bez prořezání</t>
  </si>
  <si>
    <t>999942204</t>
  </si>
  <si>
    <t>(3,64+0)*2</t>
  </si>
  <si>
    <t>54</t>
  </si>
  <si>
    <t>919735111</t>
  </si>
  <si>
    <t>Řezání stávajícího živičného krytu hl do 50 mm</t>
  </si>
  <si>
    <t>204968849</t>
  </si>
  <si>
    <t>55</t>
  </si>
  <si>
    <t>-1972405382</t>
  </si>
  <si>
    <t>56</t>
  </si>
  <si>
    <t>-1765533725</t>
  </si>
  <si>
    <t>3,64*(1,1+0,5+0,5)*0,128</t>
  </si>
  <si>
    <t>0*(1,1+0,5+0,5)*0,128</t>
  </si>
  <si>
    <t>3,64*1,1*0,256</t>
  </si>
  <si>
    <t>0*1,1*0,256</t>
  </si>
  <si>
    <t>57</t>
  </si>
  <si>
    <t>997221855</t>
  </si>
  <si>
    <t>Poplatek za uložení na skládce (skládkovné) zeminy a kameniva kód odpadu 170 504</t>
  </si>
  <si>
    <t>290979494</t>
  </si>
  <si>
    <t>0*1,1*0,32</t>
  </si>
  <si>
    <t>0*1,1*0,17</t>
  </si>
  <si>
    <t>0*1,1*0,29</t>
  </si>
  <si>
    <t>(0)*1,1*0,29</t>
  </si>
  <si>
    <t>3,64*1,1*0,44</t>
  </si>
  <si>
    <t>0*1,1*0,44</t>
  </si>
  <si>
    <t>0*1,1*0,58</t>
  </si>
  <si>
    <t>998</t>
  </si>
  <si>
    <t>Přesun hmot</t>
  </si>
  <si>
    <t>58</t>
  </si>
  <si>
    <t>998273102</t>
  </si>
  <si>
    <t>Přesun hmot pro trubní vedení z trub litinových otevřený výkop</t>
  </si>
  <si>
    <t>1556994299</t>
  </si>
  <si>
    <t>Práce a dodávky M</t>
  </si>
  <si>
    <t>21-M</t>
  </si>
  <si>
    <t>Elektromontáže</t>
  </si>
  <si>
    <t>59</t>
  </si>
  <si>
    <t>210800526</t>
  </si>
  <si>
    <t>Montáž měděných vodičů CY, HO5V, HO7V, NYY, YY 4 mm2 uložených volně</t>
  </si>
  <si>
    <t>64</t>
  </si>
  <si>
    <t>205180319</t>
  </si>
  <si>
    <t>60</t>
  </si>
  <si>
    <t>341110120</t>
  </si>
  <si>
    <t>kabel silový s Cu jádrem CYKY 2x4 mm2</t>
  </si>
  <si>
    <t>128</t>
  </si>
  <si>
    <t>1032792969</t>
  </si>
  <si>
    <t>R2 - Vodovodní řad R2</t>
  </si>
  <si>
    <t xml:space="preserve">    3 - Svislé a kompletní konstrukce</t>
  </si>
  <si>
    <t xml:space="preserve">    9 - Ostatní konstrukce a práce, bourání</t>
  </si>
  <si>
    <t xml:space="preserve">    900 - Provizorní vodovodní řad a přípojky</t>
  </si>
  <si>
    <t>283,34*1,1</t>
  </si>
  <si>
    <t>283,34*(1,1+0,5+0,5)</t>
  </si>
  <si>
    <t>119001421</t>
  </si>
  <si>
    <t>Dočasné zajištění kabelů a kabelových tratí ze 3 volně ložených kabelů</t>
  </si>
  <si>
    <t>-1769341552</t>
  </si>
  <si>
    <t>9*1,1</t>
  </si>
  <si>
    <t>8,12</t>
  </si>
  <si>
    <t>12,18</t>
  </si>
  <si>
    <t>12,18*0,3</t>
  </si>
  <si>
    <t>140,49</t>
  </si>
  <si>
    <t>140,49*0,3</t>
  </si>
  <si>
    <t>7,76</t>
  </si>
  <si>
    <t>128,68</t>
  </si>
  <si>
    <t>1013,49</t>
  </si>
  <si>
    <t>0+12,18+140,49+7,76+128,68</t>
  </si>
  <si>
    <t>258,53+0</t>
  </si>
  <si>
    <t>147,58</t>
  </si>
  <si>
    <t>147,58*2 'Přepočtené koeficientem množství</t>
  </si>
  <si>
    <t>258,53</t>
  </si>
  <si>
    <t>115,81</t>
  </si>
  <si>
    <t>115,81*2 'Přepočtené koeficientem množství</t>
  </si>
  <si>
    <t>Svislé a kompletní konstrukce</t>
  </si>
  <si>
    <t>340R-101</t>
  </si>
  <si>
    <t>Sanace stávající armaturní šachty A8 dle evidence VaK MB</t>
  </si>
  <si>
    <t>-928482862</t>
  </si>
  <si>
    <t>29,63</t>
  </si>
  <si>
    <t>-2083548181</t>
  </si>
  <si>
    <t>3*0,04</t>
  </si>
  <si>
    <t>1*0,13</t>
  </si>
  <si>
    <t>-1780309919</t>
  </si>
  <si>
    <t>2093326842</t>
  </si>
  <si>
    <t>11*0,4*0,3</t>
  </si>
  <si>
    <t>-2100858194</t>
  </si>
  <si>
    <t>1,32*1,02 'Přepočtené koeficientem množství</t>
  </si>
  <si>
    <t>797408000016</t>
  </si>
  <si>
    <t>SYNOFLEX - SPOJKA 80 (85-105)</t>
  </si>
  <si>
    <t>1078817796</t>
  </si>
  <si>
    <t>283,34</t>
  </si>
  <si>
    <t>50.5.8022</t>
  </si>
  <si>
    <t>AVK tvarovka litinová, MK, koleno hrdlové s hladkým koncem 22 1/2°, DN 80</t>
  </si>
  <si>
    <t>-1099485876</t>
  </si>
  <si>
    <t>50.11.8090</t>
  </si>
  <si>
    <t>AVK tvarovka litinová, Q, koleno přírubové 90°, DN 80</t>
  </si>
  <si>
    <t>1237835066</t>
  </si>
  <si>
    <t>505008020016</t>
  </si>
  <si>
    <t>KOLENO PATNÍ PŘÍRUBOVÉ DLOUHÉ 80</t>
  </si>
  <si>
    <t>-1474445914</t>
  </si>
  <si>
    <t>857243131</t>
  </si>
  <si>
    <t>Montáž litinových tvarovek odbočných hrdlových otevřený výkop s integrovaným těsněním DN 80</t>
  </si>
  <si>
    <t>-1018578147</t>
  </si>
  <si>
    <t>MMA008008010</t>
  </si>
  <si>
    <t>TVAROVKA HRDLOVÁ TYTON MMA-kus 80/80</t>
  </si>
  <si>
    <t>-1845278239</t>
  </si>
  <si>
    <t>400208000016</t>
  </si>
  <si>
    <t>ŠOUPĚ E2 PŘÍRUBOVÉ KRÁTKÉ 80</t>
  </si>
  <si>
    <t>-69883670</t>
  </si>
  <si>
    <t>950205010003</t>
  </si>
  <si>
    <t>SOUPRAVA ZEMNÍ TELESKOPICKÁ E2-1,3 -1,8 50-100 (1,3-1,8m)</t>
  </si>
  <si>
    <t>-1908099642</t>
  </si>
  <si>
    <t>891243321</t>
  </si>
  <si>
    <t>Montáž ventilů odvzdušňovacích přírubových DN 80</t>
  </si>
  <si>
    <t>-1986655724</t>
  </si>
  <si>
    <t>982208010016</t>
  </si>
  <si>
    <t>HYDRANT ODVZDUŠŇOVACÍ PN 1-16 1055/80</t>
  </si>
  <si>
    <t>1682751895</t>
  </si>
  <si>
    <t>-1518156362</t>
  </si>
  <si>
    <t>283,34+0</t>
  </si>
  <si>
    <t>-1012021683</t>
  </si>
  <si>
    <t>1750KASI0001</t>
  </si>
  <si>
    <t>POKLOP ULIČNÍ SAMONIVELAČNÍ ŠOUPÁTKOVÝ (Z.S. TELE) VODA</t>
  </si>
  <si>
    <t>-876478652</t>
  </si>
  <si>
    <t>348100000000</t>
  </si>
  <si>
    <t xml:space="preserve">PODKLAD. DESKA  UNI UNI</t>
  </si>
  <si>
    <t>-1628061858</t>
  </si>
  <si>
    <t>61</t>
  </si>
  <si>
    <t>62</t>
  </si>
  <si>
    <t>179000000000</t>
  </si>
  <si>
    <t>POKLOP ODVZDUŠŇOVACÍ HYDRANTY</t>
  </si>
  <si>
    <t>-586122772</t>
  </si>
  <si>
    <t>63</t>
  </si>
  <si>
    <t>348200000000</t>
  </si>
  <si>
    <t xml:space="preserve">PODKLAD. DESKA  POD HYDRANT.POKLOP</t>
  </si>
  <si>
    <t>-850079316</t>
  </si>
  <si>
    <t>Ostatní konstrukce a práce, bourání</t>
  </si>
  <si>
    <t>65</t>
  </si>
  <si>
    <t>(283,34+0)*2</t>
  </si>
  <si>
    <t>66</t>
  </si>
  <si>
    <t>67</t>
  </si>
  <si>
    <t>961R-101</t>
  </si>
  <si>
    <t>Zrušení stávající armaturní šachty řadu R2</t>
  </si>
  <si>
    <t>-1710637641</t>
  </si>
  <si>
    <t>900</t>
  </si>
  <si>
    <t>Provizorní vodovodní řad a přípojky</t>
  </si>
  <si>
    <t>68</t>
  </si>
  <si>
    <t>9100001.R</t>
  </si>
  <si>
    <t>Provizorní vodovodní řad z potrubí HDPE 100 RC SDR 11 d40 včetně spojovacích tvarovek - dodávka + montáž + demontáž</t>
  </si>
  <si>
    <t>-1967533900</t>
  </si>
  <si>
    <t xml:space="preserve">1 úsek provizorního vodovodu km 0,047 – 0,243  řadu R2</t>
  </si>
  <si>
    <t xml:space="preserve">5,0 + 196,0 + 3,0 </t>
  </si>
  <si>
    <t>69</t>
  </si>
  <si>
    <t>9100002.R</t>
  </si>
  <si>
    <t xml:space="preserve">Provizorní vodovodní přípojky z  potrubí HDPE 100 RC SDR 11 d32  - dodávka + montáž + demontáž</t>
  </si>
  <si>
    <t>589789454</t>
  </si>
  <si>
    <t xml:space="preserve">Celková délka provizorních přípojek HDPE 100 RC SDR 11 d32- 12 ks -  120,0 m</t>
  </si>
  <si>
    <t>12*10</t>
  </si>
  <si>
    <t>70</t>
  </si>
  <si>
    <t>9100003.R</t>
  </si>
  <si>
    <t>Napojení provizorních vodovodních přípojek na provizorní řad svěrnou T spojkou HDPE d40/d32 a propojení potrubí přípojek na stávající vodoměr s osazení KK 25 před vodoměr - dodávka + montáž + demontáž</t>
  </si>
  <si>
    <t>-2141558030</t>
  </si>
  <si>
    <t>71</t>
  </si>
  <si>
    <t>9100004.R</t>
  </si>
  <si>
    <t>Potrubí provizorního vodovodu a částí provizorních vdv přípojek vedených po veřejných pozemcích bude uloženo v rýze o šířce 0,3 m a hloubce 0,3 m - ruční hloubení rýhy a zpětný zásypu tříděným výkopkem</t>
  </si>
  <si>
    <t>-1985150923</t>
  </si>
  <si>
    <t>pokládka</t>
  </si>
  <si>
    <t>204+12*2</t>
  </si>
  <si>
    <t>vyjmutí</t>
  </si>
  <si>
    <t>72</t>
  </si>
  <si>
    <t>9100005.R</t>
  </si>
  <si>
    <t>Pažené rýhy v místech napojení provizorního vodovodu na vodovodní řad</t>
  </si>
  <si>
    <t>2093760509</t>
  </si>
  <si>
    <t xml:space="preserve">(5,0 + 3,0)*1,3*1,6 </t>
  </si>
  <si>
    <t>73</t>
  </si>
  <si>
    <t>9100006.R</t>
  </si>
  <si>
    <t>Tlaková zkouška vodou provizorního vodovodního potrubí do DN 50 včetně zabezpečení konců potrubí</t>
  </si>
  <si>
    <t>-203437791</t>
  </si>
  <si>
    <t>204+12*10</t>
  </si>
  <si>
    <t>74</t>
  </si>
  <si>
    <t>9100007.R</t>
  </si>
  <si>
    <t>Proplach a dezinfekce provizorního vodovodního potrubí do DN 50</t>
  </si>
  <si>
    <t>-1094911522</t>
  </si>
  <si>
    <t>75</t>
  </si>
  <si>
    <t>9100008.R</t>
  </si>
  <si>
    <t>Odběr vzorků a rozbor vody provizorního vodovodního řadu - krácený rozbor</t>
  </si>
  <si>
    <t>-338852498</t>
  </si>
  <si>
    <t>76</t>
  </si>
  <si>
    <t>9100009.R</t>
  </si>
  <si>
    <t xml:space="preserve">Napojení provizorního vodovodního řadu HDPE 100 RC SDR 11 d40 na stávající vodovodní řad LT DN80  s odstavením stávajícího rušeného vodovodního řadu - dodávka + montáž + demontáž</t>
  </si>
  <si>
    <t>-1209318930</t>
  </si>
  <si>
    <t xml:space="preserve">napojení: </t>
  </si>
  <si>
    <t>jištěná příruba DN 80+slepá příruba vrtaná na 5/4"+uzávěr KK 5/4"+ ISO přechod D40</t>
  </si>
  <si>
    <t>77</t>
  </si>
  <si>
    <t>78</t>
  </si>
  <si>
    <t>283,34*(1,1+0,5+0,5)*0,128</t>
  </si>
  <si>
    <t>283,34*1,1*0,256</t>
  </si>
  <si>
    <t>79</t>
  </si>
  <si>
    <t>283,34*1,1*0,44</t>
  </si>
  <si>
    <t>80</t>
  </si>
  <si>
    <t>-1443931848</t>
  </si>
  <si>
    <t>81</t>
  </si>
  <si>
    <t>300</t>
  </si>
  <si>
    <t>82</t>
  </si>
  <si>
    <t>R3 - Vodovodní řad R3</t>
  </si>
  <si>
    <t>475,91*1,1</t>
  </si>
  <si>
    <t>264,5*1,1</t>
  </si>
  <si>
    <t>113107224</t>
  </si>
  <si>
    <t>Odstranění podkladu z kameniva drceného tl 400 mm strojně pl přes 200 m2</t>
  </si>
  <si>
    <t>-914138151</t>
  </si>
  <si>
    <t>475,91*(1,1+0,5+0,5)</t>
  </si>
  <si>
    <t>19*1,1</t>
  </si>
  <si>
    <t>20,6</t>
  </si>
  <si>
    <t>402,51</t>
  </si>
  <si>
    <t>402,51*0,3</t>
  </si>
  <si>
    <t>383,29</t>
  </si>
  <si>
    <t>383,29*0,3</t>
  </si>
  <si>
    <t>98,73</t>
  </si>
  <si>
    <t>145,28</t>
  </si>
  <si>
    <t>2587,89</t>
  </si>
  <si>
    <t>0+402,51+383,29+98,73+145,28</t>
  </si>
  <si>
    <t>655,88+0</t>
  </si>
  <si>
    <t>373,93</t>
  </si>
  <si>
    <t>373,93*2 'Přepočtené koeficientem množství</t>
  </si>
  <si>
    <t>655,88</t>
  </si>
  <si>
    <t>293,26</t>
  </si>
  <si>
    <t>293,26*2 'Přepočtené koeficientem množství</t>
  </si>
  <si>
    <t>Sanace stávající armaturní šachty A14 dle evidence VaK MB</t>
  </si>
  <si>
    <t>1127480709</t>
  </si>
  <si>
    <t>75,09</t>
  </si>
  <si>
    <t>6*0,23</t>
  </si>
  <si>
    <t>7*0,08</t>
  </si>
  <si>
    <t>13*0,04</t>
  </si>
  <si>
    <t>5*0,13</t>
  </si>
  <si>
    <t>564931412</t>
  </si>
  <si>
    <t>Podklad z asfaltového recyklátu tl 100 mm</t>
  </si>
  <si>
    <t>252925321</t>
  </si>
  <si>
    <t>888459264</t>
  </si>
  <si>
    <t>23*0,4*0,3</t>
  </si>
  <si>
    <t>-1229122741</t>
  </si>
  <si>
    <t>2,76*1,02 'Přepočtené koeficientem množství</t>
  </si>
  <si>
    <t>tři úseky výstavby v návaznosti na provizorní vodovod</t>
  </si>
  <si>
    <t>751,5</t>
  </si>
  <si>
    <t>852241122</t>
  </si>
  <si>
    <t>Montáž potrubí z trub litinových tlakových přírubových normálních délek otevřený výkop DN 80</t>
  </si>
  <si>
    <t>1895518872</t>
  </si>
  <si>
    <t>850008025016</t>
  </si>
  <si>
    <t>TVAROVKA FF KUS 80/250</t>
  </si>
  <si>
    <t>-1329311328</t>
  </si>
  <si>
    <t>MMK208000010</t>
  </si>
  <si>
    <t>TVAROVKA HRDLOVÁ TYTON MMK-kus 22° 80</t>
  </si>
  <si>
    <t>-217155679</t>
  </si>
  <si>
    <t>50.5.8011</t>
  </si>
  <si>
    <t>AVK tvarovka litinová, MK, koleno hrdlové s hladkým koncem 11 1/4°, DN 80</t>
  </si>
  <si>
    <t>-204226916</t>
  </si>
  <si>
    <t>50.12.80</t>
  </si>
  <si>
    <t>AVK tvarovka litinová, F, příruba s hladkým koncem, DN 80</t>
  </si>
  <si>
    <t>-2111583605</t>
  </si>
  <si>
    <t>50.11.8090.1</t>
  </si>
  <si>
    <t>AVK tvarovka litinová, Q, koleno přírubové 90°, DN 50</t>
  </si>
  <si>
    <t>2086576010</t>
  </si>
  <si>
    <t>010205006616</t>
  </si>
  <si>
    <t>PŘÍRUBA LITINA 50/66</t>
  </si>
  <si>
    <t>1055668319</t>
  </si>
  <si>
    <t>010208009816</t>
  </si>
  <si>
    <t>PŘÍRUBA LITINA 80/98</t>
  </si>
  <si>
    <t>2127702429</t>
  </si>
  <si>
    <t>857244122</t>
  </si>
  <si>
    <t>Montáž litinových tvarovek odbočných přírubových otevřený výkop DN 80</t>
  </si>
  <si>
    <t>-284277436</t>
  </si>
  <si>
    <t>851008008016</t>
  </si>
  <si>
    <t>TVAROVKA T KUS 80-80</t>
  </si>
  <si>
    <t>171755164</t>
  </si>
  <si>
    <t>851008005016</t>
  </si>
  <si>
    <t>TVAROVKA T KUS 80-50</t>
  </si>
  <si>
    <t>681563244</t>
  </si>
  <si>
    <t>871211141</t>
  </si>
  <si>
    <t>Montáž potrubí z PE100 SDR 11 otevřený výkop svařovaných na tupo D 63 x 5,8 mm</t>
  </si>
  <si>
    <t>-1324487271</t>
  </si>
  <si>
    <t>28613598</t>
  </si>
  <si>
    <t>potrubí dvouvrstvé PE100 s 10% signalizační vrstvou SDR 11 63x5,8 dl 12m</t>
  </si>
  <si>
    <t>639710896</t>
  </si>
  <si>
    <t>891211222</t>
  </si>
  <si>
    <t>Montáž vodovodních šoupátek s ručním kolečkem v šachtách DN 50</t>
  </si>
  <si>
    <t>-1700020838</t>
  </si>
  <si>
    <t>400205000016</t>
  </si>
  <si>
    <t>ŠOUPĚ E2 PŘÍRUBOVÉ KRÁTKÉ 50</t>
  </si>
  <si>
    <t>-827048937</t>
  </si>
  <si>
    <t>780005000000</t>
  </si>
  <si>
    <t>KOLO RUČNÍ HAWLE 50</t>
  </si>
  <si>
    <t>535870271</t>
  </si>
  <si>
    <t>891212312</t>
  </si>
  <si>
    <t>Montáž přírubového vodoměru DN 50 v šachtě</t>
  </si>
  <si>
    <t>565016476</t>
  </si>
  <si>
    <t>388217150</t>
  </si>
  <si>
    <t>vodoměr šroubový WP - Dynamic 50/50/16</t>
  </si>
  <si>
    <t>-1912692229</t>
  </si>
  <si>
    <t>8+1</t>
  </si>
  <si>
    <t>780008000000</t>
  </si>
  <si>
    <t>KOLO RUČNÍ HAWLE 65-80</t>
  </si>
  <si>
    <t>487263321</t>
  </si>
  <si>
    <t>982405015000</t>
  </si>
  <si>
    <t>SOUPRAVA ODBĚROVÁ L=1,5 m (bez krytu) 50 L=1,5 m</t>
  </si>
  <si>
    <t>635404977</t>
  </si>
  <si>
    <t>K24008015016</t>
  </si>
  <si>
    <t>HYDRANT DUO PODZEMNÍ 80/1,5 m</t>
  </si>
  <si>
    <t>-1009078435</t>
  </si>
  <si>
    <t>-1984863494</t>
  </si>
  <si>
    <t>751,5+0</t>
  </si>
  <si>
    <t>-1132902930</t>
  </si>
  <si>
    <t>83</t>
  </si>
  <si>
    <t>84</t>
  </si>
  <si>
    <t>85</t>
  </si>
  <si>
    <t>86</t>
  </si>
  <si>
    <t>195000000002</t>
  </si>
  <si>
    <t>HYDRANTOVÝ POKLOP 21 kg / HAWLE - HYDRANT</t>
  </si>
  <si>
    <t>-1742519429</t>
  </si>
  <si>
    <t>87</t>
  </si>
  <si>
    <t>88</t>
  </si>
  <si>
    <t>89</t>
  </si>
  <si>
    <t>899712111</t>
  </si>
  <si>
    <t>Orientační tabulky na zdivu</t>
  </si>
  <si>
    <t>-504004097</t>
  </si>
  <si>
    <t>90</t>
  </si>
  <si>
    <t>775</t>
  </si>
  <si>
    <t>91</t>
  </si>
  <si>
    <t>899911121</t>
  </si>
  <si>
    <t>Kluzná objímka výšky 41 mm vnějšího průměru potrubí do 183 mm</t>
  </si>
  <si>
    <t>272576968</t>
  </si>
  <si>
    <t>92</t>
  </si>
  <si>
    <t>899913134</t>
  </si>
  <si>
    <t>Uzavírací manžeta chráničky potrubí DN 80 x 200</t>
  </si>
  <si>
    <t>1731309787</t>
  </si>
  <si>
    <t>93</t>
  </si>
  <si>
    <t>899R-101</t>
  </si>
  <si>
    <t>Využití stávající ocelové chráničky DN 200 pro vtažení vodovodního potrubí LTH DN 80</t>
  </si>
  <si>
    <t>2044181302</t>
  </si>
  <si>
    <t>94</t>
  </si>
  <si>
    <t>(475,91+0)*2</t>
  </si>
  <si>
    <t>95</t>
  </si>
  <si>
    <t>96</t>
  </si>
  <si>
    <t>961R-102</t>
  </si>
  <si>
    <t>Zrušení stávající kalníkové šachty řadu R3</t>
  </si>
  <si>
    <t>-131468019</t>
  </si>
  <si>
    <t>97</t>
  </si>
  <si>
    <t>Provizorní vodovodní řad z potrubí HDPE 100 RC SDR 11 d63 včetně spojovacích tvarovek - dodávka + montáž + demontáž</t>
  </si>
  <si>
    <t>1350220607</t>
  </si>
  <si>
    <t>Úsek č.1 provizorního vodovodu km 0,015 – 0,142 R3</t>
  </si>
  <si>
    <t xml:space="preserve">2,5 + 127,0 + 0,5 </t>
  </si>
  <si>
    <t>Úsek č.2 provizorního vodovodu km 0,156 – 0,263 R3</t>
  </si>
  <si>
    <t xml:space="preserve">0,5 + 107,0 + 1,0 </t>
  </si>
  <si>
    <t>Úsek č.3 provizorního vodovodu km 0,407 – 0,750 R3</t>
  </si>
  <si>
    <t>343</t>
  </si>
  <si>
    <t>98</t>
  </si>
  <si>
    <t>-812461757</t>
  </si>
  <si>
    <t xml:space="preserve">Celková délka provizorních přípojek HDPE 100 RC SDR 11 d32- 10+7+10 ks -  270,0 m</t>
  </si>
  <si>
    <t>(10+7+10)*10</t>
  </si>
  <si>
    <t>99</t>
  </si>
  <si>
    <t>Napojení provizorních vodovodních přípojek na provizorní řad svěrnou T spojkou HDPE d63/d32 a propojení potrubí přípojek na stávající vodoměr s osazení KK 25 před vodoměr - dodávka + montáž + demontáž</t>
  </si>
  <si>
    <t>183455654</t>
  </si>
  <si>
    <t>10+7+10</t>
  </si>
  <si>
    <t>100</t>
  </si>
  <si>
    <t>1389570525</t>
  </si>
  <si>
    <t>581,5+(10+7+10)*2</t>
  </si>
  <si>
    <t>odpočet délky vtažení provizorního vodovodu do ochr.potrubí protlaku DN 500</t>
  </si>
  <si>
    <t>-1*16</t>
  </si>
  <si>
    <t>odpočet délky vytažení provizorního vodovodu z ochr.potrubí protlaku DN 500</t>
  </si>
  <si>
    <t>101</t>
  </si>
  <si>
    <t>9100004.1R</t>
  </si>
  <si>
    <t xml:space="preserve">Vtažení  a vytažení potrubí provizorního vodovodu do ochr.potrubí protlaku DN 500 stoky B3</t>
  </si>
  <si>
    <t>1832263141</t>
  </si>
  <si>
    <t>16*2</t>
  </si>
  <si>
    <t>102</t>
  </si>
  <si>
    <t>1573646736</t>
  </si>
  <si>
    <t xml:space="preserve">(2,5 + 0,5)*1,3*1,6 </t>
  </si>
  <si>
    <t>(0,5 + 1,0)*1,3*1,6</t>
  </si>
  <si>
    <t>(6,0 + 10,0)*1,3*1,6</t>
  </si>
  <si>
    <t>103</t>
  </si>
  <si>
    <t>-1640709686</t>
  </si>
  <si>
    <t>581,5+27*10</t>
  </si>
  <si>
    <t>104</t>
  </si>
  <si>
    <t>-650245809</t>
  </si>
  <si>
    <t>105</t>
  </si>
  <si>
    <t>1221551021</t>
  </si>
  <si>
    <t>106</t>
  </si>
  <si>
    <t xml:space="preserve">Napojení provizorního vodovodního řadu HDPE 100 RC SDR 11 d63 na stávající vodovodní řad LT DN80  s odstavením stávajícího rušeného vodovodního řadu - dodávka + montáž + demontáž</t>
  </si>
  <si>
    <t>393382510</t>
  </si>
  <si>
    <t>jištěná příruba DN 80+slepá příruba vrtaná na 2"+uzávěr KK 2"+ ISO přechod D63</t>
  </si>
  <si>
    <t>2*2+1</t>
  </si>
  <si>
    <t>107</t>
  </si>
  <si>
    <t>108</t>
  </si>
  <si>
    <t>475,91*(1,1+0,5+0,5)*0,128</t>
  </si>
  <si>
    <t>475,91*1,1*0,256</t>
  </si>
  <si>
    <t>109</t>
  </si>
  <si>
    <t>475,91*1,1*0,44</t>
  </si>
  <si>
    <t>264,5*1,1*0,44</t>
  </si>
  <si>
    <t>264,5*1,1*0,58</t>
  </si>
  <si>
    <t>110</t>
  </si>
  <si>
    <t>-1879391518</t>
  </si>
  <si>
    <t>111</t>
  </si>
  <si>
    <t>112</t>
  </si>
  <si>
    <t>P - Vodovodní přípojky</t>
  </si>
  <si>
    <t>PSV - Práce a dodávky PSV</t>
  </si>
  <si>
    <t xml:space="preserve">    722 - Zdravotechnika - vnitřní vodovod</t>
  </si>
  <si>
    <t>55*1,1</t>
  </si>
  <si>
    <t>55*(1,1+0,5+0,5)</t>
  </si>
  <si>
    <t>25*1,1</t>
  </si>
  <si>
    <t>45*1,1*0,4</t>
  </si>
  <si>
    <t>5,55</t>
  </si>
  <si>
    <t>55,45</t>
  </si>
  <si>
    <t>55,45*0,3</t>
  </si>
  <si>
    <t>33,27</t>
  </si>
  <si>
    <t>33,27*0,3</t>
  </si>
  <si>
    <t>11,09</t>
  </si>
  <si>
    <t>304</t>
  </si>
  <si>
    <t>0+55,45+33,27+11,09+11,09</t>
  </si>
  <si>
    <t>73,6+0</t>
  </si>
  <si>
    <t>37,3</t>
  </si>
  <si>
    <t>37,3*2 'Přepočtené koeficientem množství</t>
  </si>
  <si>
    <t>73,6</t>
  </si>
  <si>
    <t>36,3</t>
  </si>
  <si>
    <t>36,3*2 'Přepočtené koeficientem množství</t>
  </si>
  <si>
    <t>45*1,1</t>
  </si>
  <si>
    <t>0*0,23</t>
  </si>
  <si>
    <t>0*0,08</t>
  </si>
  <si>
    <t>50*0,13</t>
  </si>
  <si>
    <t>871161211</t>
  </si>
  <si>
    <t>Montáž potrubí z PE100 SDR 11 otevřený výkop svařovaných elektrotvarovkou D 32 x 3,0 mm</t>
  </si>
  <si>
    <t>1547404475</t>
  </si>
  <si>
    <t>131675</t>
  </si>
  <si>
    <t>egeplast SLM 3.0 - pitná voda - roura PE100 RC+ d32x3,0mm SDR11/PN16, návin 100m</t>
  </si>
  <si>
    <t>-122357564</t>
  </si>
  <si>
    <t>891173111</t>
  </si>
  <si>
    <t>Montáž vodovodního ventilu hlavního pro přípojky DN 32</t>
  </si>
  <si>
    <t>-1748920871</t>
  </si>
  <si>
    <t>268100100016</t>
  </si>
  <si>
    <t>ŠOUPÁTKO NAVRTÁVACÍ DOMOVNÍ PŘÍPOJKY "2""-6/4"""</t>
  </si>
  <si>
    <t>157144762</t>
  </si>
  <si>
    <t>622103206416</t>
  </si>
  <si>
    <t>TVAROVKA ISO K 2681/3151 6/4''-32</t>
  </si>
  <si>
    <t>1562981126</t>
  </si>
  <si>
    <t>632003203216</t>
  </si>
  <si>
    <t>TVAROVKA ISO SPOJKA 32-32</t>
  </si>
  <si>
    <t>114835583</t>
  </si>
  <si>
    <t>910103401500</t>
  </si>
  <si>
    <t>SOUPRAVA ZEMNÍ PRO PŘÍPOJKY-1,5 m "3/4""-2"" (1,5m)"</t>
  </si>
  <si>
    <t>1092159177</t>
  </si>
  <si>
    <t>891249111</t>
  </si>
  <si>
    <t>Montáž navrtávacích pasů na potrubí z jakýchkoli trub DN 80</t>
  </si>
  <si>
    <t>2016045689</t>
  </si>
  <si>
    <t>335008000216</t>
  </si>
  <si>
    <t>PAS NAVRTÁVACÍ HACOM 80-2''</t>
  </si>
  <si>
    <t>1999368888</t>
  </si>
  <si>
    <t>0+100</t>
  </si>
  <si>
    <t>892372R-111</t>
  </si>
  <si>
    <t>Zabezpečení konců potrubí DN do 300 při tlakových zkouškách vodou - vodovodní přípojky</t>
  </si>
  <si>
    <t>357221229</t>
  </si>
  <si>
    <t>899401111</t>
  </si>
  <si>
    <t>Osazení poklopů litinových ventilových</t>
  </si>
  <si>
    <t>747151784</t>
  </si>
  <si>
    <t>1650KASI0000</t>
  </si>
  <si>
    <t>POKLOP ULIČNÍ SAMONIVELAČNÍ PŘÍPOJKOVÝ S LOGEM HAWLE VODA</t>
  </si>
  <si>
    <t>1595512664</t>
  </si>
  <si>
    <t>24462768</t>
  </si>
  <si>
    <t>(55+0)*2</t>
  </si>
  <si>
    <t>55*(1,1+0,5+0,5)*0,128</t>
  </si>
  <si>
    <t>55*1,1*0,256</t>
  </si>
  <si>
    <t>55*1,1*0,44</t>
  </si>
  <si>
    <t>998276101</t>
  </si>
  <si>
    <t>Přesun hmot pro trubní vedení z trub z plastických hmot otevřený výkop</t>
  </si>
  <si>
    <t>1510482160</t>
  </si>
  <si>
    <t>PSV</t>
  </si>
  <si>
    <t>Práce a dodávky PSV</t>
  </si>
  <si>
    <t>722</t>
  </si>
  <si>
    <t>Zdravotechnika - vnitřní vodovod</t>
  </si>
  <si>
    <t>722262213</t>
  </si>
  <si>
    <t>Vodoměr závitový jednovtokový suchoběžný do 40°C G 3/4 x 130 mm Qn 1,5 m3/h horizontální</t>
  </si>
  <si>
    <t>1260226414</t>
  </si>
  <si>
    <t>722270101</t>
  </si>
  <si>
    <t>Sestava vodoměrová závitová G 3/4</t>
  </si>
  <si>
    <t>soubor</t>
  </si>
  <si>
    <t>2008192836</t>
  </si>
  <si>
    <t>VN - Vedlejší a ostatní náklady</t>
  </si>
  <si>
    <t xml:space="preserve">    900 - Ostatní práce a konstrukce dle TP VaK MB - Odkanalizování obcí v povodí Jizery</t>
  </si>
  <si>
    <t>Ostatní práce a konstrukce dle TP VaK MB - Odkanalizování obcí v povodí Jizery</t>
  </si>
  <si>
    <t>900001.R</t>
  </si>
  <si>
    <t>Zařízení staveniště, čl.1.1-TP</t>
  </si>
  <si>
    <t>-495954128</t>
  </si>
  <si>
    <t>900003.R</t>
  </si>
  <si>
    <t>Fotodokumentace stavby, čl.1.3-TP</t>
  </si>
  <si>
    <t>826390975</t>
  </si>
  <si>
    <t>900004.R</t>
  </si>
  <si>
    <t>Publicita a propagace stavby, čl.1.4-TP</t>
  </si>
  <si>
    <t>-1086326484</t>
  </si>
  <si>
    <t>900005.R</t>
  </si>
  <si>
    <t>Realizační dokumentace stavby včetně projednání a kontroly na stavbě, čl.1.5-TP</t>
  </si>
  <si>
    <t>176783194</t>
  </si>
  <si>
    <t>900006.R</t>
  </si>
  <si>
    <t>Plán bezpečnosti a ochrany zdraví při práci (BOZP), čl.1.6-TP</t>
  </si>
  <si>
    <t>-554257174</t>
  </si>
  <si>
    <t>900007.R</t>
  </si>
  <si>
    <t>Záchranný archeologický dohled, čl.1.7-TP</t>
  </si>
  <si>
    <t>-2017298397</t>
  </si>
  <si>
    <t>900008.R</t>
  </si>
  <si>
    <t>Doklady požadované k předání a převzetí díla, čl.1.8-TP</t>
  </si>
  <si>
    <t>1353388206</t>
  </si>
  <si>
    <t>900009.R</t>
  </si>
  <si>
    <t>Dokumentace skutečného provedení stavby a dokumentace geodetického zaměření stavby, čl.1.9-TP</t>
  </si>
  <si>
    <t>1488164895</t>
  </si>
  <si>
    <t>900010.R</t>
  </si>
  <si>
    <t>Další doplňující průzkumy, čl.1.10-TP</t>
  </si>
  <si>
    <t>676414567</t>
  </si>
  <si>
    <t>900011.R</t>
  </si>
  <si>
    <t>Pasportizace stávajících objektů – inventarizační prohlídky, čl.1.11-TP</t>
  </si>
  <si>
    <t>-1193956045</t>
  </si>
  <si>
    <t>900012.R</t>
  </si>
  <si>
    <t>Vytyčení podzemních zařízení, rizika a zvláštní opatření, čl.1.12-TP</t>
  </si>
  <si>
    <t>-590832832</t>
  </si>
  <si>
    <t>900013.R</t>
  </si>
  <si>
    <t>Zaškolení pracovníků provozovatele/objednatele, čl.1.13-TP</t>
  </si>
  <si>
    <t>-849221508</t>
  </si>
  <si>
    <t>900014.R</t>
  </si>
  <si>
    <t>Vytyčení stavby, ochrana geodetických bodů před poškozením, čl.1.14-TP</t>
  </si>
  <si>
    <t>1338240158</t>
  </si>
  <si>
    <t>900015.R</t>
  </si>
  <si>
    <t>Zajištění a osvětlení výkopů a překopů, čl.1.15-TP</t>
  </si>
  <si>
    <t>1766617034</t>
  </si>
  <si>
    <t>900016.R</t>
  </si>
  <si>
    <t>Havarijní plán, čl.1.16-TP</t>
  </si>
  <si>
    <t>-1883316700</t>
  </si>
  <si>
    <t>900017.R</t>
  </si>
  <si>
    <t>Zvláštní požadavky na zhotovení, čl.1.17-TP</t>
  </si>
  <si>
    <t>1189983263</t>
  </si>
  <si>
    <t>900018.R</t>
  </si>
  <si>
    <t>Dopravní inženýrské opatření a dopravní značení ( DIO) po dobu stavby</t>
  </si>
  <si>
    <t>1566153074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</si>
</sst>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4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4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3" fillId="2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ROUND(AG54,1)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40</v>
      </c>
      <c r="E29" s="45"/>
      <c r="F29" s="31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1)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1)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1)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1)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1)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1)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1)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1279_02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PÍSKOVÁ LHOTA, ZÁMOSTÍ SPLAŠKOVÁ KANALIZACE- Neuznatelné náklady stavby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20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>Písková Lhota, Zámostí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22</v>
      </c>
      <c r="AJ47" s="38"/>
      <c r="AK47" s="38"/>
      <c r="AL47" s="38"/>
      <c r="AM47" s="66" t="str">
        <f>IF(AN8= "","",AN8)</f>
        <v>29. 11. 2018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3.65" customHeight="1"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>Vodovody a kanalizace Mladá Boleslav, a.s.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67" t="str">
        <f>IF(E17="","",E17)</f>
        <v>Ing Pter Švanda a kol.</v>
      </c>
      <c r="AN49" s="38"/>
      <c r="AO49" s="38"/>
      <c r="AP49" s="38"/>
      <c r="AQ49" s="38"/>
      <c r="AR49" s="42"/>
      <c r="AS49" s="68" t="s">
        <v>50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33</v>
      </c>
      <c r="AJ50" s="38"/>
      <c r="AK50" s="38"/>
      <c r="AL50" s="38"/>
      <c r="AM50" s="67" t="str">
        <f>IF(E20="","",E20)</f>
        <v xml:space="preserve"> 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51</v>
      </c>
      <c r="D52" s="81"/>
      <c r="E52" s="81"/>
      <c r="F52" s="81"/>
      <c r="G52" s="81"/>
      <c r="H52" s="82"/>
      <c r="I52" s="83" t="s">
        <v>52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53</v>
      </c>
      <c r="AH52" s="81"/>
      <c r="AI52" s="81"/>
      <c r="AJ52" s="81"/>
      <c r="AK52" s="81"/>
      <c r="AL52" s="81"/>
      <c r="AM52" s="81"/>
      <c r="AN52" s="83" t="s">
        <v>54</v>
      </c>
      <c r="AO52" s="81"/>
      <c r="AP52" s="85"/>
      <c r="AQ52" s="86" t="s">
        <v>55</v>
      </c>
      <c r="AR52" s="42"/>
      <c r="AS52" s="87" t="s">
        <v>56</v>
      </c>
      <c r="AT52" s="88" t="s">
        <v>57</v>
      </c>
      <c r="AU52" s="88" t="s">
        <v>58</v>
      </c>
      <c r="AV52" s="88" t="s">
        <v>59</v>
      </c>
      <c r="AW52" s="88" t="s">
        <v>60</v>
      </c>
      <c r="AX52" s="88" t="s">
        <v>61</v>
      </c>
      <c r="AY52" s="88" t="s">
        <v>62</v>
      </c>
      <c r="AZ52" s="88" t="s">
        <v>63</v>
      </c>
      <c r="BA52" s="88" t="s">
        <v>64</v>
      </c>
      <c r="BB52" s="88" t="s">
        <v>65</v>
      </c>
      <c r="BC52" s="88" t="s">
        <v>66</v>
      </c>
      <c r="BD52" s="89" t="s">
        <v>67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68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ROUND(AG55,1)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ROUND(AS55,1)</f>
        <v>0</v>
      </c>
      <c r="AT54" s="101">
        <f>ROUND(SUM(AV54:AW54),1)</f>
        <v>0</v>
      </c>
      <c r="AU54" s="102">
        <f>ROUND(AU55,5)</f>
        <v>0</v>
      </c>
      <c r="AV54" s="101">
        <f>ROUND(AZ54*L29,1)</f>
        <v>0</v>
      </c>
      <c r="AW54" s="101">
        <f>ROUND(BA54*L30,1)</f>
        <v>0</v>
      </c>
      <c r="AX54" s="101">
        <f>ROUND(BB54*L29,1)</f>
        <v>0</v>
      </c>
      <c r="AY54" s="101">
        <f>ROUND(BC54*L30,1)</f>
        <v>0</v>
      </c>
      <c r="AZ54" s="101">
        <f>ROUND(AZ55,1)</f>
        <v>0</v>
      </c>
      <c r="BA54" s="101">
        <f>ROUND(BA55,1)</f>
        <v>0</v>
      </c>
      <c r="BB54" s="101">
        <f>ROUND(BB55,1)</f>
        <v>0</v>
      </c>
      <c r="BC54" s="101">
        <f>ROUND(BC55,1)</f>
        <v>0</v>
      </c>
      <c r="BD54" s="103">
        <f>ROUND(BD55,1)</f>
        <v>0</v>
      </c>
      <c r="BS54" s="104" t="s">
        <v>69</v>
      </c>
      <c r="BT54" s="104" t="s">
        <v>70</v>
      </c>
      <c r="BU54" s="105" t="s">
        <v>71</v>
      </c>
      <c r="BV54" s="104" t="s">
        <v>72</v>
      </c>
      <c r="BW54" s="104" t="s">
        <v>5</v>
      </c>
      <c r="BX54" s="104" t="s">
        <v>73</v>
      </c>
      <c r="CL54" s="104" t="s">
        <v>1</v>
      </c>
    </row>
    <row r="55" s="5" customFormat="1" ht="16.5" customHeight="1">
      <c r="B55" s="106"/>
      <c r="C55" s="107"/>
      <c r="D55" s="108" t="s">
        <v>74</v>
      </c>
      <c r="E55" s="108"/>
      <c r="F55" s="108"/>
      <c r="G55" s="108"/>
      <c r="H55" s="108"/>
      <c r="I55" s="109"/>
      <c r="J55" s="108" t="s">
        <v>75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ROUND(AG56+AG57+AG62,1)</f>
        <v>0</v>
      </c>
      <c r="AH55" s="109"/>
      <c r="AI55" s="109"/>
      <c r="AJ55" s="109"/>
      <c r="AK55" s="109"/>
      <c r="AL55" s="109"/>
      <c r="AM55" s="109"/>
      <c r="AN55" s="111">
        <f>SUM(AG55,AT55)</f>
        <v>0</v>
      </c>
      <c r="AO55" s="109"/>
      <c r="AP55" s="109"/>
      <c r="AQ55" s="112" t="s">
        <v>76</v>
      </c>
      <c r="AR55" s="113"/>
      <c r="AS55" s="114">
        <f>ROUND(AS56+AS57+AS62,1)</f>
        <v>0</v>
      </c>
      <c r="AT55" s="115">
        <f>ROUND(SUM(AV55:AW55),1)</f>
        <v>0</v>
      </c>
      <c r="AU55" s="116">
        <f>ROUND(AU56+AU57+AU62,5)</f>
        <v>0</v>
      </c>
      <c r="AV55" s="115">
        <f>ROUND(AZ55*L29,1)</f>
        <v>0</v>
      </c>
      <c r="AW55" s="115">
        <f>ROUND(BA55*L30,1)</f>
        <v>0</v>
      </c>
      <c r="AX55" s="115">
        <f>ROUND(BB55*L29,1)</f>
        <v>0</v>
      </c>
      <c r="AY55" s="115">
        <f>ROUND(BC55*L30,1)</f>
        <v>0</v>
      </c>
      <c r="AZ55" s="115">
        <f>ROUND(AZ56+AZ57+AZ62,1)</f>
        <v>0</v>
      </c>
      <c r="BA55" s="115">
        <f>ROUND(BA56+BA57+BA62,1)</f>
        <v>0</v>
      </c>
      <c r="BB55" s="115">
        <f>ROUND(BB56+BB57+BB62,1)</f>
        <v>0</v>
      </c>
      <c r="BC55" s="115">
        <f>ROUND(BC56+BC57+BC62,1)</f>
        <v>0</v>
      </c>
      <c r="BD55" s="117">
        <f>ROUND(BD56+BD57+BD62,1)</f>
        <v>0</v>
      </c>
      <c r="BS55" s="118" t="s">
        <v>69</v>
      </c>
      <c r="BT55" s="118" t="s">
        <v>77</v>
      </c>
      <c r="BU55" s="118" t="s">
        <v>71</v>
      </c>
      <c r="BV55" s="118" t="s">
        <v>72</v>
      </c>
      <c r="BW55" s="118" t="s">
        <v>78</v>
      </c>
      <c r="BX55" s="118" t="s">
        <v>5</v>
      </c>
      <c r="CL55" s="118" t="s">
        <v>1</v>
      </c>
      <c r="CM55" s="118" t="s">
        <v>79</v>
      </c>
    </row>
    <row r="56" s="6" customFormat="1" ht="16.5" customHeight="1">
      <c r="A56" s="119" t="s">
        <v>80</v>
      </c>
      <c r="B56" s="120"/>
      <c r="C56" s="121"/>
      <c r="D56" s="121"/>
      <c r="E56" s="122" t="s">
        <v>81</v>
      </c>
      <c r="F56" s="122"/>
      <c r="G56" s="122"/>
      <c r="H56" s="122"/>
      <c r="I56" s="122"/>
      <c r="J56" s="121"/>
      <c r="K56" s="122" t="s">
        <v>82</v>
      </c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3">
        <f>'Povrchy - Komunikace II.tř'!J32</f>
        <v>0</v>
      </c>
      <c r="AH56" s="121"/>
      <c r="AI56" s="121"/>
      <c r="AJ56" s="121"/>
      <c r="AK56" s="121"/>
      <c r="AL56" s="121"/>
      <c r="AM56" s="121"/>
      <c r="AN56" s="123">
        <f>SUM(AG56,AT56)</f>
        <v>0</v>
      </c>
      <c r="AO56" s="121"/>
      <c r="AP56" s="121"/>
      <c r="AQ56" s="124" t="s">
        <v>83</v>
      </c>
      <c r="AR56" s="125"/>
      <c r="AS56" s="126">
        <v>0</v>
      </c>
      <c r="AT56" s="127">
        <f>ROUND(SUM(AV56:AW56),1)</f>
        <v>0</v>
      </c>
      <c r="AU56" s="128">
        <f>'Povrchy - Komunikace II.tř'!P89</f>
        <v>0</v>
      </c>
      <c r="AV56" s="127">
        <f>'Povrchy - Komunikace II.tř'!J35</f>
        <v>0</v>
      </c>
      <c r="AW56" s="127">
        <f>'Povrchy - Komunikace II.tř'!J36</f>
        <v>0</v>
      </c>
      <c r="AX56" s="127">
        <f>'Povrchy - Komunikace II.tř'!J37</f>
        <v>0</v>
      </c>
      <c r="AY56" s="127">
        <f>'Povrchy - Komunikace II.tř'!J38</f>
        <v>0</v>
      </c>
      <c r="AZ56" s="127">
        <f>'Povrchy - Komunikace II.tř'!F35</f>
        <v>0</v>
      </c>
      <c r="BA56" s="127">
        <f>'Povrchy - Komunikace II.tř'!F36</f>
        <v>0</v>
      </c>
      <c r="BB56" s="127">
        <f>'Povrchy - Komunikace II.tř'!F37</f>
        <v>0</v>
      </c>
      <c r="BC56" s="127">
        <f>'Povrchy - Komunikace II.tř'!F38</f>
        <v>0</v>
      </c>
      <c r="BD56" s="129">
        <f>'Povrchy - Komunikace II.tř'!F39</f>
        <v>0</v>
      </c>
      <c r="BT56" s="130" t="s">
        <v>79</v>
      </c>
      <c r="BV56" s="130" t="s">
        <v>72</v>
      </c>
      <c r="BW56" s="130" t="s">
        <v>84</v>
      </c>
      <c r="BX56" s="130" t="s">
        <v>78</v>
      </c>
      <c r="CL56" s="130" t="s">
        <v>1</v>
      </c>
    </row>
    <row r="57" s="6" customFormat="1" ht="16.5" customHeight="1">
      <c r="B57" s="120"/>
      <c r="C57" s="121"/>
      <c r="D57" s="121"/>
      <c r="E57" s="122" t="s">
        <v>85</v>
      </c>
      <c r="F57" s="122"/>
      <c r="G57" s="122"/>
      <c r="H57" s="122"/>
      <c r="I57" s="122"/>
      <c r="J57" s="121"/>
      <c r="K57" s="122" t="s">
        <v>86</v>
      </c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31">
        <f>ROUND(SUM(AG58:AG61),1)</f>
        <v>0</v>
      </c>
      <c r="AH57" s="121"/>
      <c r="AI57" s="121"/>
      <c r="AJ57" s="121"/>
      <c r="AK57" s="121"/>
      <c r="AL57" s="121"/>
      <c r="AM57" s="121"/>
      <c r="AN57" s="123">
        <f>SUM(AG57,AT57)</f>
        <v>0</v>
      </c>
      <c r="AO57" s="121"/>
      <c r="AP57" s="121"/>
      <c r="AQ57" s="124" t="s">
        <v>83</v>
      </c>
      <c r="AR57" s="125"/>
      <c r="AS57" s="126">
        <f>ROUND(SUM(AS58:AS61),1)</f>
        <v>0</v>
      </c>
      <c r="AT57" s="127">
        <f>ROUND(SUM(AV57:AW57),1)</f>
        <v>0</v>
      </c>
      <c r="AU57" s="128">
        <f>ROUND(SUM(AU58:AU61),5)</f>
        <v>0</v>
      </c>
      <c r="AV57" s="127">
        <f>ROUND(AZ57*L29,1)</f>
        <v>0</v>
      </c>
      <c r="AW57" s="127">
        <f>ROUND(BA57*L30,1)</f>
        <v>0</v>
      </c>
      <c r="AX57" s="127">
        <f>ROUND(BB57*L29,1)</f>
        <v>0</v>
      </c>
      <c r="AY57" s="127">
        <f>ROUND(BC57*L30,1)</f>
        <v>0</v>
      </c>
      <c r="AZ57" s="127">
        <f>ROUND(SUM(AZ58:AZ61),1)</f>
        <v>0</v>
      </c>
      <c r="BA57" s="127">
        <f>ROUND(SUM(BA58:BA61),1)</f>
        <v>0</v>
      </c>
      <c r="BB57" s="127">
        <f>ROUND(SUM(BB58:BB61),1)</f>
        <v>0</v>
      </c>
      <c r="BC57" s="127">
        <f>ROUND(SUM(BC58:BC61),1)</f>
        <v>0</v>
      </c>
      <c r="BD57" s="129">
        <f>ROUND(SUM(BD58:BD61),1)</f>
        <v>0</v>
      </c>
      <c r="BS57" s="130" t="s">
        <v>69</v>
      </c>
      <c r="BT57" s="130" t="s">
        <v>79</v>
      </c>
      <c r="BU57" s="130" t="s">
        <v>71</v>
      </c>
      <c r="BV57" s="130" t="s">
        <v>72</v>
      </c>
      <c r="BW57" s="130" t="s">
        <v>87</v>
      </c>
      <c r="BX57" s="130" t="s">
        <v>78</v>
      </c>
      <c r="CL57" s="130" t="s">
        <v>1</v>
      </c>
    </row>
    <row r="58" s="6" customFormat="1" ht="16.5" customHeight="1">
      <c r="A58" s="119" t="s">
        <v>80</v>
      </c>
      <c r="B58" s="120"/>
      <c r="C58" s="121"/>
      <c r="D58" s="121"/>
      <c r="E58" s="121"/>
      <c r="F58" s="122" t="s">
        <v>88</v>
      </c>
      <c r="G58" s="122"/>
      <c r="H58" s="122"/>
      <c r="I58" s="122"/>
      <c r="J58" s="122"/>
      <c r="K58" s="121"/>
      <c r="L58" s="122" t="s">
        <v>89</v>
      </c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3">
        <f>'R1 - Vodovodní řad R1'!J34</f>
        <v>0</v>
      </c>
      <c r="AH58" s="121"/>
      <c r="AI58" s="121"/>
      <c r="AJ58" s="121"/>
      <c r="AK58" s="121"/>
      <c r="AL58" s="121"/>
      <c r="AM58" s="121"/>
      <c r="AN58" s="123">
        <f>SUM(AG58,AT58)</f>
        <v>0</v>
      </c>
      <c r="AO58" s="121"/>
      <c r="AP58" s="121"/>
      <c r="AQ58" s="124" t="s">
        <v>83</v>
      </c>
      <c r="AR58" s="125"/>
      <c r="AS58" s="126">
        <v>0</v>
      </c>
      <c r="AT58" s="127">
        <f>ROUND(SUM(AV58:AW58),1)</f>
        <v>0</v>
      </c>
      <c r="AU58" s="128">
        <f>'R1 - Vodovodní řad R1'!P102</f>
        <v>0</v>
      </c>
      <c r="AV58" s="127">
        <f>'R1 - Vodovodní řad R1'!J37</f>
        <v>0</v>
      </c>
      <c r="AW58" s="127">
        <f>'R1 - Vodovodní řad R1'!J38</f>
        <v>0</v>
      </c>
      <c r="AX58" s="127">
        <f>'R1 - Vodovodní řad R1'!J39</f>
        <v>0</v>
      </c>
      <c r="AY58" s="127">
        <f>'R1 - Vodovodní řad R1'!J40</f>
        <v>0</v>
      </c>
      <c r="AZ58" s="127">
        <f>'R1 - Vodovodní řad R1'!F37</f>
        <v>0</v>
      </c>
      <c r="BA58" s="127">
        <f>'R1 - Vodovodní řad R1'!F38</f>
        <v>0</v>
      </c>
      <c r="BB58" s="127">
        <f>'R1 - Vodovodní řad R1'!F39</f>
        <v>0</v>
      </c>
      <c r="BC58" s="127">
        <f>'R1 - Vodovodní řad R1'!F40</f>
        <v>0</v>
      </c>
      <c r="BD58" s="129">
        <f>'R1 - Vodovodní řad R1'!F41</f>
        <v>0</v>
      </c>
      <c r="BT58" s="130" t="s">
        <v>90</v>
      </c>
      <c r="BV58" s="130" t="s">
        <v>72</v>
      </c>
      <c r="BW58" s="130" t="s">
        <v>91</v>
      </c>
      <c r="BX58" s="130" t="s">
        <v>87</v>
      </c>
      <c r="CL58" s="130" t="s">
        <v>1</v>
      </c>
    </row>
    <row r="59" s="6" customFormat="1" ht="16.5" customHeight="1">
      <c r="A59" s="119" t="s">
        <v>80</v>
      </c>
      <c r="B59" s="120"/>
      <c r="C59" s="121"/>
      <c r="D59" s="121"/>
      <c r="E59" s="121"/>
      <c r="F59" s="122" t="s">
        <v>92</v>
      </c>
      <c r="G59" s="122"/>
      <c r="H59" s="122"/>
      <c r="I59" s="122"/>
      <c r="J59" s="122"/>
      <c r="K59" s="121"/>
      <c r="L59" s="122" t="s">
        <v>93</v>
      </c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F59" s="122"/>
      <c r="AG59" s="123">
        <f>'R2 - Vodovodní řad R2'!J34</f>
        <v>0</v>
      </c>
      <c r="AH59" s="121"/>
      <c r="AI59" s="121"/>
      <c r="AJ59" s="121"/>
      <c r="AK59" s="121"/>
      <c r="AL59" s="121"/>
      <c r="AM59" s="121"/>
      <c r="AN59" s="123">
        <f>SUM(AG59,AT59)</f>
        <v>0</v>
      </c>
      <c r="AO59" s="121"/>
      <c r="AP59" s="121"/>
      <c r="AQ59" s="124" t="s">
        <v>83</v>
      </c>
      <c r="AR59" s="125"/>
      <c r="AS59" s="126">
        <v>0</v>
      </c>
      <c r="AT59" s="127">
        <f>ROUND(SUM(AV59:AW59),1)</f>
        <v>0</v>
      </c>
      <c r="AU59" s="128">
        <f>'R2 - Vodovodní řad R2'!P104</f>
        <v>0</v>
      </c>
      <c r="AV59" s="127">
        <f>'R2 - Vodovodní řad R2'!J37</f>
        <v>0</v>
      </c>
      <c r="AW59" s="127">
        <f>'R2 - Vodovodní řad R2'!J38</f>
        <v>0</v>
      </c>
      <c r="AX59" s="127">
        <f>'R2 - Vodovodní řad R2'!J39</f>
        <v>0</v>
      </c>
      <c r="AY59" s="127">
        <f>'R2 - Vodovodní řad R2'!J40</f>
        <v>0</v>
      </c>
      <c r="AZ59" s="127">
        <f>'R2 - Vodovodní řad R2'!F37</f>
        <v>0</v>
      </c>
      <c r="BA59" s="127">
        <f>'R2 - Vodovodní řad R2'!F38</f>
        <v>0</v>
      </c>
      <c r="BB59" s="127">
        <f>'R2 - Vodovodní řad R2'!F39</f>
        <v>0</v>
      </c>
      <c r="BC59" s="127">
        <f>'R2 - Vodovodní řad R2'!F40</f>
        <v>0</v>
      </c>
      <c r="BD59" s="129">
        <f>'R2 - Vodovodní řad R2'!F41</f>
        <v>0</v>
      </c>
      <c r="BT59" s="130" t="s">
        <v>90</v>
      </c>
      <c r="BV59" s="130" t="s">
        <v>72</v>
      </c>
      <c r="BW59" s="130" t="s">
        <v>94</v>
      </c>
      <c r="BX59" s="130" t="s">
        <v>87</v>
      </c>
      <c r="CL59" s="130" t="s">
        <v>1</v>
      </c>
    </row>
    <row r="60" s="6" customFormat="1" ht="16.5" customHeight="1">
      <c r="A60" s="119" t="s">
        <v>80</v>
      </c>
      <c r="B60" s="120"/>
      <c r="C60" s="121"/>
      <c r="D60" s="121"/>
      <c r="E60" s="121"/>
      <c r="F60" s="122" t="s">
        <v>95</v>
      </c>
      <c r="G60" s="122"/>
      <c r="H60" s="122"/>
      <c r="I60" s="122"/>
      <c r="J60" s="122"/>
      <c r="K60" s="121"/>
      <c r="L60" s="122" t="s">
        <v>96</v>
      </c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122"/>
      <c r="AG60" s="123">
        <f>'R3 - Vodovodní řad R3'!J34</f>
        <v>0</v>
      </c>
      <c r="AH60" s="121"/>
      <c r="AI60" s="121"/>
      <c r="AJ60" s="121"/>
      <c r="AK60" s="121"/>
      <c r="AL60" s="121"/>
      <c r="AM60" s="121"/>
      <c r="AN60" s="123">
        <f>SUM(AG60,AT60)</f>
        <v>0</v>
      </c>
      <c r="AO60" s="121"/>
      <c r="AP60" s="121"/>
      <c r="AQ60" s="124" t="s">
        <v>83</v>
      </c>
      <c r="AR60" s="125"/>
      <c r="AS60" s="126">
        <v>0</v>
      </c>
      <c r="AT60" s="127">
        <f>ROUND(SUM(AV60:AW60),1)</f>
        <v>0</v>
      </c>
      <c r="AU60" s="128">
        <f>'R3 - Vodovodní řad R3'!P104</f>
        <v>0</v>
      </c>
      <c r="AV60" s="127">
        <f>'R3 - Vodovodní řad R3'!J37</f>
        <v>0</v>
      </c>
      <c r="AW60" s="127">
        <f>'R3 - Vodovodní řad R3'!J38</f>
        <v>0</v>
      </c>
      <c r="AX60" s="127">
        <f>'R3 - Vodovodní řad R3'!J39</f>
        <v>0</v>
      </c>
      <c r="AY60" s="127">
        <f>'R3 - Vodovodní řad R3'!J40</f>
        <v>0</v>
      </c>
      <c r="AZ60" s="127">
        <f>'R3 - Vodovodní řad R3'!F37</f>
        <v>0</v>
      </c>
      <c r="BA60" s="127">
        <f>'R3 - Vodovodní řad R3'!F38</f>
        <v>0</v>
      </c>
      <c r="BB60" s="127">
        <f>'R3 - Vodovodní řad R3'!F39</f>
        <v>0</v>
      </c>
      <c r="BC60" s="127">
        <f>'R3 - Vodovodní řad R3'!F40</f>
        <v>0</v>
      </c>
      <c r="BD60" s="129">
        <f>'R3 - Vodovodní řad R3'!F41</f>
        <v>0</v>
      </c>
      <c r="BT60" s="130" t="s">
        <v>90</v>
      </c>
      <c r="BV60" s="130" t="s">
        <v>72</v>
      </c>
      <c r="BW60" s="130" t="s">
        <v>97</v>
      </c>
      <c r="BX60" s="130" t="s">
        <v>87</v>
      </c>
      <c r="CL60" s="130" t="s">
        <v>1</v>
      </c>
    </row>
    <row r="61" s="6" customFormat="1" ht="16.5" customHeight="1">
      <c r="A61" s="119" t="s">
        <v>80</v>
      </c>
      <c r="B61" s="120"/>
      <c r="C61" s="121"/>
      <c r="D61" s="121"/>
      <c r="E61" s="121"/>
      <c r="F61" s="122" t="s">
        <v>98</v>
      </c>
      <c r="G61" s="122"/>
      <c r="H61" s="122"/>
      <c r="I61" s="122"/>
      <c r="J61" s="122"/>
      <c r="K61" s="121"/>
      <c r="L61" s="122" t="s">
        <v>99</v>
      </c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22"/>
      <c r="AD61" s="122"/>
      <c r="AE61" s="122"/>
      <c r="AF61" s="122"/>
      <c r="AG61" s="123">
        <f>'P - Vodovodní přípojky'!J34</f>
        <v>0</v>
      </c>
      <c r="AH61" s="121"/>
      <c r="AI61" s="121"/>
      <c r="AJ61" s="121"/>
      <c r="AK61" s="121"/>
      <c r="AL61" s="121"/>
      <c r="AM61" s="121"/>
      <c r="AN61" s="123">
        <f>SUM(AG61,AT61)</f>
        <v>0</v>
      </c>
      <c r="AO61" s="121"/>
      <c r="AP61" s="121"/>
      <c r="AQ61" s="124" t="s">
        <v>83</v>
      </c>
      <c r="AR61" s="125"/>
      <c r="AS61" s="126">
        <v>0</v>
      </c>
      <c r="AT61" s="127">
        <f>ROUND(SUM(AV61:AW61),1)</f>
        <v>0</v>
      </c>
      <c r="AU61" s="128">
        <f>'P - Vodovodní přípojky'!P103</f>
        <v>0</v>
      </c>
      <c r="AV61" s="127">
        <f>'P - Vodovodní přípojky'!J37</f>
        <v>0</v>
      </c>
      <c r="AW61" s="127">
        <f>'P - Vodovodní přípojky'!J38</f>
        <v>0</v>
      </c>
      <c r="AX61" s="127">
        <f>'P - Vodovodní přípojky'!J39</f>
        <v>0</v>
      </c>
      <c r="AY61" s="127">
        <f>'P - Vodovodní přípojky'!J40</f>
        <v>0</v>
      </c>
      <c r="AZ61" s="127">
        <f>'P - Vodovodní přípojky'!F37</f>
        <v>0</v>
      </c>
      <c r="BA61" s="127">
        <f>'P - Vodovodní přípojky'!F38</f>
        <v>0</v>
      </c>
      <c r="BB61" s="127">
        <f>'P - Vodovodní přípojky'!F39</f>
        <v>0</v>
      </c>
      <c r="BC61" s="127">
        <f>'P - Vodovodní přípojky'!F40</f>
        <v>0</v>
      </c>
      <c r="BD61" s="129">
        <f>'P - Vodovodní přípojky'!F41</f>
        <v>0</v>
      </c>
      <c r="BT61" s="130" t="s">
        <v>90</v>
      </c>
      <c r="BV61" s="130" t="s">
        <v>72</v>
      </c>
      <c r="BW61" s="130" t="s">
        <v>100</v>
      </c>
      <c r="BX61" s="130" t="s">
        <v>87</v>
      </c>
      <c r="CL61" s="130" t="s">
        <v>1</v>
      </c>
    </row>
    <row r="62" s="6" customFormat="1" ht="16.5" customHeight="1">
      <c r="A62" s="119" t="s">
        <v>80</v>
      </c>
      <c r="B62" s="120"/>
      <c r="C62" s="121"/>
      <c r="D62" s="121"/>
      <c r="E62" s="122" t="s">
        <v>101</v>
      </c>
      <c r="F62" s="122"/>
      <c r="G62" s="122"/>
      <c r="H62" s="122"/>
      <c r="I62" s="122"/>
      <c r="J62" s="121"/>
      <c r="K62" s="122" t="s">
        <v>102</v>
      </c>
      <c r="L62" s="122"/>
      <c r="M62" s="122"/>
      <c r="N62" s="122"/>
      <c r="O62" s="122"/>
      <c r="P62" s="122"/>
      <c r="Q62" s="122"/>
      <c r="R62" s="122"/>
      <c r="S62" s="122"/>
      <c r="T62" s="122"/>
      <c r="U62" s="122"/>
      <c r="V62" s="122"/>
      <c r="W62" s="122"/>
      <c r="X62" s="122"/>
      <c r="Y62" s="122"/>
      <c r="Z62" s="122"/>
      <c r="AA62" s="122"/>
      <c r="AB62" s="122"/>
      <c r="AC62" s="122"/>
      <c r="AD62" s="122"/>
      <c r="AE62" s="122"/>
      <c r="AF62" s="122"/>
      <c r="AG62" s="123">
        <f>'VN - Vedlejší a ostatní n...'!J32</f>
        <v>0</v>
      </c>
      <c r="AH62" s="121"/>
      <c r="AI62" s="121"/>
      <c r="AJ62" s="121"/>
      <c r="AK62" s="121"/>
      <c r="AL62" s="121"/>
      <c r="AM62" s="121"/>
      <c r="AN62" s="123">
        <f>SUM(AG62,AT62)</f>
        <v>0</v>
      </c>
      <c r="AO62" s="121"/>
      <c r="AP62" s="121"/>
      <c r="AQ62" s="124" t="s">
        <v>83</v>
      </c>
      <c r="AR62" s="125"/>
      <c r="AS62" s="132">
        <v>0</v>
      </c>
      <c r="AT62" s="133">
        <f>ROUND(SUM(AV62:AW62),1)</f>
        <v>0</v>
      </c>
      <c r="AU62" s="134">
        <f>'VN - Vedlejší a ostatní n...'!P87</f>
        <v>0</v>
      </c>
      <c r="AV62" s="133">
        <f>'VN - Vedlejší a ostatní n...'!J35</f>
        <v>0</v>
      </c>
      <c r="AW62" s="133">
        <f>'VN - Vedlejší a ostatní n...'!J36</f>
        <v>0</v>
      </c>
      <c r="AX62" s="133">
        <f>'VN - Vedlejší a ostatní n...'!J37</f>
        <v>0</v>
      </c>
      <c r="AY62" s="133">
        <f>'VN - Vedlejší a ostatní n...'!J38</f>
        <v>0</v>
      </c>
      <c r="AZ62" s="133">
        <f>'VN - Vedlejší a ostatní n...'!F35</f>
        <v>0</v>
      </c>
      <c r="BA62" s="133">
        <f>'VN - Vedlejší a ostatní n...'!F36</f>
        <v>0</v>
      </c>
      <c r="BB62" s="133">
        <f>'VN - Vedlejší a ostatní n...'!F37</f>
        <v>0</v>
      </c>
      <c r="BC62" s="133">
        <f>'VN - Vedlejší a ostatní n...'!F38</f>
        <v>0</v>
      </c>
      <c r="BD62" s="135">
        <f>'VN - Vedlejší a ostatní n...'!F39</f>
        <v>0</v>
      </c>
      <c r="BT62" s="130" t="s">
        <v>79</v>
      </c>
      <c r="BV62" s="130" t="s">
        <v>72</v>
      </c>
      <c r="BW62" s="130" t="s">
        <v>103</v>
      </c>
      <c r="BX62" s="130" t="s">
        <v>78</v>
      </c>
      <c r="CL62" s="130" t="s">
        <v>1</v>
      </c>
    </row>
    <row r="63" s="1" customFormat="1" ht="30" customHeight="1"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42"/>
    </row>
    <row r="64" s="1" customFormat="1" ht="6.96" customHeight="1">
      <c r="B64" s="56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42"/>
    </row>
  </sheetData>
  <sheetProtection sheet="1" formatColumns="0" formatRows="0" objects="1" scenarios="1" spinCount="100000" saltValue="rBya3im0Oyrysko7PBWDC2gJF5V6nTfF/YX1aVtgDmI2EcOEnS2QUZDUzqgFl01BvcDTlf4mpEOHe3uye6yLJQ==" hashValue="492lJtFIBd1pVmYWPmgXkuGMBC3tfwLMZqkhu3oQ7n150MR6ulkIeduV9J/rh23f86SSXaWIl0Q9fGkDTi5Row==" algorithmName="SHA-512" password="CC3D"/>
  <mergeCells count="7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E62:I62"/>
    <mergeCell ref="D55:H55"/>
    <mergeCell ref="E56:I56"/>
    <mergeCell ref="E57:I57"/>
    <mergeCell ref="F58:J58"/>
    <mergeCell ref="F59:J59"/>
    <mergeCell ref="F60:J60"/>
    <mergeCell ref="F61:J61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  <mergeCell ref="C52:G52"/>
    <mergeCell ref="I52:AF52"/>
    <mergeCell ref="J55:AF55"/>
    <mergeCell ref="K56:AF56"/>
    <mergeCell ref="K57:AF57"/>
    <mergeCell ref="L58:AF58"/>
    <mergeCell ref="L59:AF59"/>
    <mergeCell ref="L60:AF60"/>
    <mergeCell ref="L61:AF61"/>
    <mergeCell ref="K62:AF62"/>
  </mergeCells>
  <hyperlinks>
    <hyperlink ref="A56" location="'Povrchy - Komunikace II.tř'!C2" display="/"/>
    <hyperlink ref="A58" location="'R1 - Vodovodní řad R1'!C2" display="/"/>
    <hyperlink ref="A59" location="'R2 - Vodovodní řad R2'!C2" display="/"/>
    <hyperlink ref="A60" location="'R3 - Vodovodní řad R3'!C2" display="/"/>
    <hyperlink ref="A61" location="'P - Vodovodní přípojky'!C2" display="/"/>
    <hyperlink ref="A62" location="'VN - Vedlejší a ostatní 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84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79</v>
      </c>
    </row>
    <row r="4" ht="24.96" customHeight="1">
      <c r="B4" s="19"/>
      <c r="D4" s="140" t="s">
        <v>104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1" t="s">
        <v>16</v>
      </c>
      <c r="L6" s="19"/>
    </row>
    <row r="7" ht="16.5" customHeight="1">
      <c r="B7" s="19"/>
      <c r="E7" s="142" t="str">
        <f>'Rekapitulace stavby'!K6</f>
        <v>PÍSKOVÁ LHOTA, ZÁMOSTÍ SPLAŠKOVÁ KANALIZACE- Neuznatelné náklady stavby</v>
      </c>
      <c r="F7" s="141"/>
      <c r="G7" s="141"/>
      <c r="H7" s="141"/>
      <c r="L7" s="19"/>
    </row>
    <row r="8" ht="12" customHeight="1">
      <c r="B8" s="19"/>
      <c r="D8" s="141" t="s">
        <v>105</v>
      </c>
      <c r="L8" s="19"/>
    </row>
    <row r="9" s="1" customFormat="1" ht="16.5" customHeight="1">
      <c r="B9" s="42"/>
      <c r="E9" s="142" t="s">
        <v>106</v>
      </c>
      <c r="F9" s="1"/>
      <c r="G9" s="1"/>
      <c r="H9" s="1"/>
      <c r="I9" s="143"/>
      <c r="L9" s="42"/>
    </row>
    <row r="10" s="1" customFormat="1" ht="12" customHeight="1">
      <c r="B10" s="42"/>
      <c r="D10" s="141" t="s">
        <v>107</v>
      </c>
      <c r="I10" s="143"/>
      <c r="L10" s="42"/>
    </row>
    <row r="11" s="1" customFormat="1" ht="36.96" customHeight="1">
      <c r="B11" s="42"/>
      <c r="E11" s="144" t="s">
        <v>108</v>
      </c>
      <c r="F11" s="1"/>
      <c r="G11" s="1"/>
      <c r="H11" s="1"/>
      <c r="I11" s="143"/>
      <c r="L11" s="42"/>
    </row>
    <row r="12" s="1" customFormat="1">
      <c r="B12" s="42"/>
      <c r="I12" s="143"/>
      <c r="L12" s="42"/>
    </row>
    <row r="13" s="1" customFormat="1" ht="12" customHeight="1">
      <c r="B13" s="42"/>
      <c r="D13" s="141" t="s">
        <v>18</v>
      </c>
      <c r="F13" s="16" t="s">
        <v>1</v>
      </c>
      <c r="I13" s="145" t="s">
        <v>19</v>
      </c>
      <c r="J13" s="16" t="s">
        <v>1</v>
      </c>
      <c r="L13" s="42"/>
    </row>
    <row r="14" s="1" customFormat="1" ht="12" customHeight="1">
      <c r="B14" s="42"/>
      <c r="D14" s="141" t="s">
        <v>20</v>
      </c>
      <c r="F14" s="16" t="s">
        <v>21</v>
      </c>
      <c r="I14" s="145" t="s">
        <v>22</v>
      </c>
      <c r="J14" s="146" t="str">
        <f>'Rekapitulace stavby'!AN8</f>
        <v>29. 11. 2018</v>
      </c>
      <c r="L14" s="42"/>
    </row>
    <row r="15" s="1" customFormat="1" ht="10.8" customHeight="1">
      <c r="B15" s="42"/>
      <c r="I15" s="143"/>
      <c r="L15" s="42"/>
    </row>
    <row r="16" s="1" customFormat="1" ht="12" customHeight="1">
      <c r="B16" s="42"/>
      <c r="D16" s="141" t="s">
        <v>24</v>
      </c>
      <c r="I16" s="145" t="s">
        <v>25</v>
      </c>
      <c r="J16" s="16" t="s">
        <v>1</v>
      </c>
      <c r="L16" s="42"/>
    </row>
    <row r="17" s="1" customFormat="1" ht="18" customHeight="1">
      <c r="B17" s="42"/>
      <c r="E17" s="16" t="s">
        <v>26</v>
      </c>
      <c r="I17" s="145" t="s">
        <v>27</v>
      </c>
      <c r="J17" s="16" t="s">
        <v>1</v>
      </c>
      <c r="L17" s="42"/>
    </row>
    <row r="18" s="1" customFormat="1" ht="6.96" customHeight="1">
      <c r="B18" s="42"/>
      <c r="I18" s="143"/>
      <c r="L18" s="42"/>
    </row>
    <row r="19" s="1" customFormat="1" ht="12" customHeight="1">
      <c r="B19" s="42"/>
      <c r="D19" s="141" t="s">
        <v>28</v>
      </c>
      <c r="I19" s="145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6"/>
      <c r="G20" s="16"/>
      <c r="H20" s="16"/>
      <c r="I20" s="145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3"/>
      <c r="L21" s="42"/>
    </row>
    <row r="22" s="1" customFormat="1" ht="12" customHeight="1">
      <c r="B22" s="42"/>
      <c r="D22" s="141" t="s">
        <v>30</v>
      </c>
      <c r="I22" s="145" t="s">
        <v>25</v>
      </c>
      <c r="J22" s="16" t="s">
        <v>1</v>
      </c>
      <c r="L22" s="42"/>
    </row>
    <row r="23" s="1" customFormat="1" ht="18" customHeight="1">
      <c r="B23" s="42"/>
      <c r="E23" s="16" t="s">
        <v>31</v>
      </c>
      <c r="I23" s="145" t="s">
        <v>27</v>
      </c>
      <c r="J23" s="16" t="s">
        <v>1</v>
      </c>
      <c r="L23" s="42"/>
    </row>
    <row r="24" s="1" customFormat="1" ht="6.96" customHeight="1">
      <c r="B24" s="42"/>
      <c r="I24" s="143"/>
      <c r="L24" s="42"/>
    </row>
    <row r="25" s="1" customFormat="1" ht="12" customHeight="1">
      <c r="B25" s="42"/>
      <c r="D25" s="141" t="s">
        <v>33</v>
      </c>
      <c r="I25" s="145" t="s">
        <v>25</v>
      </c>
      <c r="J25" s="16" t="str">
        <f>IF('Rekapitulace stavby'!AN19="","",'Rekapitulace stavby'!AN19)</f>
        <v/>
      </c>
      <c r="L25" s="42"/>
    </row>
    <row r="26" s="1" customFormat="1" ht="18" customHeight="1">
      <c r="B26" s="42"/>
      <c r="E26" s="16" t="str">
        <f>IF('Rekapitulace stavby'!E20="","",'Rekapitulace stavby'!E20)</f>
        <v xml:space="preserve"> </v>
      </c>
      <c r="I26" s="145" t="s">
        <v>27</v>
      </c>
      <c r="J26" s="16" t="str">
        <f>IF('Rekapitulace stavby'!AN20="","",'Rekapitulace stavby'!AN20)</f>
        <v/>
      </c>
      <c r="L26" s="42"/>
    </row>
    <row r="27" s="1" customFormat="1" ht="6.96" customHeight="1">
      <c r="B27" s="42"/>
      <c r="I27" s="143"/>
      <c r="L27" s="42"/>
    </row>
    <row r="28" s="1" customFormat="1" ht="12" customHeight="1">
      <c r="B28" s="42"/>
      <c r="D28" s="141" t="s">
        <v>35</v>
      </c>
      <c r="I28" s="143"/>
      <c r="L28" s="42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2"/>
      <c r="I30" s="143"/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50"/>
      <c r="J31" s="70"/>
      <c r="K31" s="70"/>
      <c r="L31" s="42"/>
    </row>
    <row r="32" s="1" customFormat="1" ht="25.44" customHeight="1">
      <c r="B32" s="42"/>
      <c r="D32" s="151" t="s">
        <v>36</v>
      </c>
      <c r="I32" s="143"/>
      <c r="J32" s="152">
        <f>ROUND(J89, 1)</f>
        <v>0</v>
      </c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50"/>
      <c r="J33" s="70"/>
      <c r="K33" s="70"/>
      <c r="L33" s="42"/>
    </row>
    <row r="34" s="1" customFormat="1" ht="14.4" customHeight="1">
      <c r="B34" s="42"/>
      <c r="F34" s="153" t="s">
        <v>38</v>
      </c>
      <c r="I34" s="154" t="s">
        <v>37</v>
      </c>
      <c r="J34" s="153" t="s">
        <v>39</v>
      </c>
      <c r="L34" s="42"/>
    </row>
    <row r="35" s="1" customFormat="1" ht="14.4" customHeight="1">
      <c r="B35" s="42"/>
      <c r="D35" s="141" t="s">
        <v>40</v>
      </c>
      <c r="E35" s="141" t="s">
        <v>41</v>
      </c>
      <c r="F35" s="155">
        <f>ROUND((SUM(BE89:BE102)),  1)</f>
        <v>0</v>
      </c>
      <c r="I35" s="156">
        <v>0.20999999999999999</v>
      </c>
      <c r="J35" s="155">
        <f>ROUND(((SUM(BE89:BE102))*I35),  1)</f>
        <v>0</v>
      </c>
      <c r="L35" s="42"/>
    </row>
    <row r="36" s="1" customFormat="1" ht="14.4" customHeight="1">
      <c r="B36" s="42"/>
      <c r="E36" s="141" t="s">
        <v>42</v>
      </c>
      <c r="F36" s="155">
        <f>ROUND((SUM(BF89:BF102)),  1)</f>
        <v>0</v>
      </c>
      <c r="I36" s="156">
        <v>0.14999999999999999</v>
      </c>
      <c r="J36" s="155">
        <f>ROUND(((SUM(BF89:BF102))*I36),  1)</f>
        <v>0</v>
      </c>
      <c r="L36" s="42"/>
    </row>
    <row r="37" hidden="1" s="1" customFormat="1" ht="14.4" customHeight="1">
      <c r="B37" s="42"/>
      <c r="E37" s="141" t="s">
        <v>43</v>
      </c>
      <c r="F37" s="155">
        <f>ROUND((SUM(BG89:BG102)),  1)</f>
        <v>0</v>
      </c>
      <c r="I37" s="156">
        <v>0.20999999999999999</v>
      </c>
      <c r="J37" s="155">
        <f>0</f>
        <v>0</v>
      </c>
      <c r="L37" s="42"/>
    </row>
    <row r="38" hidden="1" s="1" customFormat="1" ht="14.4" customHeight="1">
      <c r="B38" s="42"/>
      <c r="E38" s="141" t="s">
        <v>44</v>
      </c>
      <c r="F38" s="155">
        <f>ROUND((SUM(BH89:BH102)),  1)</f>
        <v>0</v>
      </c>
      <c r="I38" s="156">
        <v>0.14999999999999999</v>
      </c>
      <c r="J38" s="155">
        <f>0</f>
        <v>0</v>
      </c>
      <c r="L38" s="42"/>
    </row>
    <row r="39" hidden="1" s="1" customFormat="1" ht="14.4" customHeight="1">
      <c r="B39" s="42"/>
      <c r="E39" s="141" t="s">
        <v>45</v>
      </c>
      <c r="F39" s="155">
        <f>ROUND((SUM(BI89:BI102)),  1)</f>
        <v>0</v>
      </c>
      <c r="I39" s="156">
        <v>0</v>
      </c>
      <c r="J39" s="155">
        <f>0</f>
        <v>0</v>
      </c>
      <c r="L39" s="42"/>
    </row>
    <row r="40" s="1" customFormat="1" ht="6.96" customHeight="1">
      <c r="B40" s="42"/>
      <c r="I40" s="143"/>
      <c r="L40" s="42"/>
    </row>
    <row r="41" s="1" customFormat="1" ht="25.44" customHeight="1">
      <c r="B41" s="42"/>
      <c r="C41" s="157"/>
      <c r="D41" s="158" t="s">
        <v>46</v>
      </c>
      <c r="E41" s="159"/>
      <c r="F41" s="159"/>
      <c r="G41" s="160" t="s">
        <v>47</v>
      </c>
      <c r="H41" s="161" t="s">
        <v>48</v>
      </c>
      <c r="I41" s="162"/>
      <c r="J41" s="163">
        <f>SUM(J32:J39)</f>
        <v>0</v>
      </c>
      <c r="K41" s="164"/>
      <c r="L41" s="42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2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2"/>
    </row>
    <row r="47" s="1" customFormat="1" ht="24.96" customHeight="1">
      <c r="B47" s="37"/>
      <c r="C47" s="22" t="s">
        <v>109</v>
      </c>
      <c r="D47" s="38"/>
      <c r="E47" s="38"/>
      <c r="F47" s="38"/>
      <c r="G47" s="38"/>
      <c r="H47" s="38"/>
      <c r="I47" s="143"/>
      <c r="J47" s="38"/>
      <c r="K47" s="38"/>
      <c r="L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143"/>
      <c r="J48" s="38"/>
      <c r="K48" s="38"/>
      <c r="L48" s="42"/>
    </row>
    <row r="49" s="1" customFormat="1" ht="12" customHeight="1">
      <c r="B49" s="37"/>
      <c r="C49" s="31" t="s">
        <v>16</v>
      </c>
      <c r="D49" s="38"/>
      <c r="E49" s="38"/>
      <c r="F49" s="38"/>
      <c r="G49" s="38"/>
      <c r="H49" s="38"/>
      <c r="I49" s="143"/>
      <c r="J49" s="38"/>
      <c r="K49" s="38"/>
      <c r="L49" s="42"/>
    </row>
    <row r="50" s="1" customFormat="1" ht="16.5" customHeight="1">
      <c r="B50" s="37"/>
      <c r="C50" s="38"/>
      <c r="D50" s="38"/>
      <c r="E50" s="171" t="str">
        <f>E7</f>
        <v>PÍSKOVÁ LHOTA, ZÁMOSTÍ SPLAŠKOVÁ KANALIZACE- Neuznatelné náklady stavby</v>
      </c>
      <c r="F50" s="31"/>
      <c r="G50" s="31"/>
      <c r="H50" s="31"/>
      <c r="I50" s="143"/>
      <c r="J50" s="38"/>
      <c r="K50" s="38"/>
      <c r="L50" s="42"/>
    </row>
    <row r="51" ht="12" customHeight="1">
      <c r="B51" s="20"/>
      <c r="C51" s="31" t="s">
        <v>105</v>
      </c>
      <c r="D51" s="21"/>
      <c r="E51" s="21"/>
      <c r="F51" s="21"/>
      <c r="G51" s="21"/>
      <c r="H51" s="21"/>
      <c r="I51" s="136"/>
      <c r="J51" s="21"/>
      <c r="K51" s="21"/>
      <c r="L51" s="19"/>
    </row>
    <row r="52" s="1" customFormat="1" ht="16.5" customHeight="1">
      <c r="B52" s="37"/>
      <c r="C52" s="38"/>
      <c r="D52" s="38"/>
      <c r="E52" s="171" t="s">
        <v>106</v>
      </c>
      <c r="F52" s="38"/>
      <c r="G52" s="38"/>
      <c r="H52" s="38"/>
      <c r="I52" s="143"/>
      <c r="J52" s="38"/>
      <c r="K52" s="38"/>
      <c r="L52" s="42"/>
    </row>
    <row r="53" s="1" customFormat="1" ht="12" customHeight="1">
      <c r="B53" s="37"/>
      <c r="C53" s="31" t="s">
        <v>107</v>
      </c>
      <c r="D53" s="38"/>
      <c r="E53" s="38"/>
      <c r="F53" s="38"/>
      <c r="G53" s="38"/>
      <c r="H53" s="38"/>
      <c r="I53" s="143"/>
      <c r="J53" s="38"/>
      <c r="K53" s="38"/>
      <c r="L53" s="42"/>
    </row>
    <row r="54" s="1" customFormat="1" ht="16.5" customHeight="1">
      <c r="B54" s="37"/>
      <c r="C54" s="38"/>
      <c r="D54" s="38"/>
      <c r="E54" s="63" t="str">
        <f>E11</f>
        <v>Povrchy - Komunikace II.tř</v>
      </c>
      <c r="F54" s="38"/>
      <c r="G54" s="38"/>
      <c r="H54" s="38"/>
      <c r="I54" s="143"/>
      <c r="J54" s="38"/>
      <c r="K54" s="38"/>
      <c r="L54" s="42"/>
    </row>
    <row r="55" s="1" customFormat="1" ht="6.96" customHeight="1">
      <c r="B55" s="37"/>
      <c r="C55" s="38"/>
      <c r="D55" s="38"/>
      <c r="E55" s="38"/>
      <c r="F55" s="38"/>
      <c r="G55" s="38"/>
      <c r="H55" s="38"/>
      <c r="I55" s="143"/>
      <c r="J55" s="38"/>
      <c r="K55" s="38"/>
      <c r="L55" s="42"/>
    </row>
    <row r="56" s="1" customFormat="1" ht="12" customHeight="1">
      <c r="B56" s="37"/>
      <c r="C56" s="31" t="s">
        <v>20</v>
      </c>
      <c r="D56" s="38"/>
      <c r="E56" s="38"/>
      <c r="F56" s="26" t="str">
        <f>F14</f>
        <v>Písková Lhota, Zámostí</v>
      </c>
      <c r="G56" s="38"/>
      <c r="H56" s="38"/>
      <c r="I56" s="145" t="s">
        <v>22</v>
      </c>
      <c r="J56" s="66" t="str">
        <f>IF(J14="","",J14)</f>
        <v>29. 11. 2018</v>
      </c>
      <c r="K56" s="38"/>
      <c r="L56" s="42"/>
    </row>
    <row r="57" s="1" customFormat="1" ht="6.96" customHeight="1">
      <c r="B57" s="37"/>
      <c r="C57" s="38"/>
      <c r="D57" s="38"/>
      <c r="E57" s="38"/>
      <c r="F57" s="38"/>
      <c r="G57" s="38"/>
      <c r="H57" s="38"/>
      <c r="I57" s="143"/>
      <c r="J57" s="38"/>
      <c r="K57" s="38"/>
      <c r="L57" s="42"/>
    </row>
    <row r="58" s="1" customFormat="1" ht="13.65" customHeight="1">
      <c r="B58" s="37"/>
      <c r="C58" s="31" t="s">
        <v>24</v>
      </c>
      <c r="D58" s="38"/>
      <c r="E58" s="38"/>
      <c r="F58" s="26" t="str">
        <f>E17</f>
        <v>Vodovody a kanalizace Mladá Boleslav, a.s.</v>
      </c>
      <c r="G58" s="38"/>
      <c r="H58" s="38"/>
      <c r="I58" s="145" t="s">
        <v>30</v>
      </c>
      <c r="J58" s="35" t="str">
        <f>E23</f>
        <v>Ing Pter Švanda a kol.</v>
      </c>
      <c r="K58" s="38"/>
      <c r="L58" s="42"/>
    </row>
    <row r="59" s="1" customFormat="1" ht="13.65" customHeight="1">
      <c r="B59" s="37"/>
      <c r="C59" s="31" t="s">
        <v>28</v>
      </c>
      <c r="D59" s="38"/>
      <c r="E59" s="38"/>
      <c r="F59" s="26" t="str">
        <f>IF(E20="","",E20)</f>
        <v>Vyplň údaj</v>
      </c>
      <c r="G59" s="38"/>
      <c r="H59" s="38"/>
      <c r="I59" s="145" t="s">
        <v>33</v>
      </c>
      <c r="J59" s="35" t="str">
        <f>E26</f>
        <v xml:space="preserve"> </v>
      </c>
      <c r="K59" s="38"/>
      <c r="L59" s="42"/>
    </row>
    <row r="60" s="1" customFormat="1" ht="10.32" customHeight="1">
      <c r="B60" s="37"/>
      <c r="C60" s="38"/>
      <c r="D60" s="38"/>
      <c r="E60" s="38"/>
      <c r="F60" s="38"/>
      <c r="G60" s="38"/>
      <c r="H60" s="38"/>
      <c r="I60" s="143"/>
      <c r="J60" s="38"/>
      <c r="K60" s="38"/>
      <c r="L60" s="42"/>
    </row>
    <row r="61" s="1" customFormat="1" ht="29.28" customHeight="1">
      <c r="B61" s="37"/>
      <c r="C61" s="172" t="s">
        <v>110</v>
      </c>
      <c r="D61" s="173"/>
      <c r="E61" s="173"/>
      <c r="F61" s="173"/>
      <c r="G61" s="173"/>
      <c r="H61" s="173"/>
      <c r="I61" s="174"/>
      <c r="J61" s="175" t="s">
        <v>111</v>
      </c>
      <c r="K61" s="173"/>
      <c r="L61" s="42"/>
    </row>
    <row r="62" s="1" customFormat="1" ht="10.32" customHeight="1">
      <c r="B62" s="37"/>
      <c r="C62" s="38"/>
      <c r="D62" s="38"/>
      <c r="E62" s="38"/>
      <c r="F62" s="38"/>
      <c r="G62" s="38"/>
      <c r="H62" s="38"/>
      <c r="I62" s="143"/>
      <c r="J62" s="38"/>
      <c r="K62" s="38"/>
      <c r="L62" s="42"/>
    </row>
    <row r="63" s="1" customFormat="1" ht="22.8" customHeight="1">
      <c r="B63" s="37"/>
      <c r="C63" s="176" t="s">
        <v>112</v>
      </c>
      <c r="D63" s="38"/>
      <c r="E63" s="38"/>
      <c r="F63" s="38"/>
      <c r="G63" s="38"/>
      <c r="H63" s="38"/>
      <c r="I63" s="143"/>
      <c r="J63" s="97">
        <f>J89</f>
        <v>0</v>
      </c>
      <c r="K63" s="38"/>
      <c r="L63" s="42"/>
      <c r="AU63" s="16" t="s">
        <v>113</v>
      </c>
    </row>
    <row r="64" s="8" customFormat="1" ht="24.96" customHeight="1">
      <c r="B64" s="177"/>
      <c r="C64" s="178"/>
      <c r="D64" s="179" t="s">
        <v>114</v>
      </c>
      <c r="E64" s="180"/>
      <c r="F64" s="180"/>
      <c r="G64" s="180"/>
      <c r="H64" s="180"/>
      <c r="I64" s="181"/>
      <c r="J64" s="182">
        <f>J90</f>
        <v>0</v>
      </c>
      <c r="K64" s="178"/>
      <c r="L64" s="183"/>
    </row>
    <row r="65" s="9" customFormat="1" ht="19.92" customHeight="1">
      <c r="B65" s="184"/>
      <c r="C65" s="121"/>
      <c r="D65" s="185" t="s">
        <v>115</v>
      </c>
      <c r="E65" s="186"/>
      <c r="F65" s="186"/>
      <c r="G65" s="186"/>
      <c r="H65" s="186"/>
      <c r="I65" s="187"/>
      <c r="J65" s="188">
        <f>J91</f>
        <v>0</v>
      </c>
      <c r="K65" s="121"/>
      <c r="L65" s="189"/>
    </row>
    <row r="66" s="9" customFormat="1" ht="19.92" customHeight="1">
      <c r="B66" s="184"/>
      <c r="C66" s="121"/>
      <c r="D66" s="185" t="s">
        <v>116</v>
      </c>
      <c r="E66" s="186"/>
      <c r="F66" s="186"/>
      <c r="G66" s="186"/>
      <c r="H66" s="186"/>
      <c r="I66" s="187"/>
      <c r="J66" s="188">
        <f>J94</f>
        <v>0</v>
      </c>
      <c r="K66" s="121"/>
      <c r="L66" s="189"/>
    </row>
    <row r="67" s="9" customFormat="1" ht="19.92" customHeight="1">
      <c r="B67" s="184"/>
      <c r="C67" s="121"/>
      <c r="D67" s="185" t="s">
        <v>117</v>
      </c>
      <c r="E67" s="186"/>
      <c r="F67" s="186"/>
      <c r="G67" s="186"/>
      <c r="H67" s="186"/>
      <c r="I67" s="187"/>
      <c r="J67" s="188">
        <f>J99</f>
        <v>0</v>
      </c>
      <c r="K67" s="121"/>
      <c r="L67" s="189"/>
    </row>
    <row r="68" s="1" customFormat="1" ht="21.84" customHeight="1">
      <c r="B68" s="37"/>
      <c r="C68" s="38"/>
      <c r="D68" s="38"/>
      <c r="E68" s="38"/>
      <c r="F68" s="38"/>
      <c r="G68" s="38"/>
      <c r="H68" s="38"/>
      <c r="I68" s="143"/>
      <c r="J68" s="38"/>
      <c r="K68" s="38"/>
      <c r="L68" s="42"/>
    </row>
    <row r="69" s="1" customFormat="1" ht="6.96" customHeight="1">
      <c r="B69" s="56"/>
      <c r="C69" s="57"/>
      <c r="D69" s="57"/>
      <c r="E69" s="57"/>
      <c r="F69" s="57"/>
      <c r="G69" s="57"/>
      <c r="H69" s="57"/>
      <c r="I69" s="167"/>
      <c r="J69" s="57"/>
      <c r="K69" s="57"/>
      <c r="L69" s="42"/>
    </row>
    <row r="73" s="1" customFormat="1" ht="6.96" customHeight="1">
      <c r="B73" s="58"/>
      <c r="C73" s="59"/>
      <c r="D73" s="59"/>
      <c r="E73" s="59"/>
      <c r="F73" s="59"/>
      <c r="G73" s="59"/>
      <c r="H73" s="59"/>
      <c r="I73" s="170"/>
      <c r="J73" s="59"/>
      <c r="K73" s="59"/>
      <c r="L73" s="42"/>
    </row>
    <row r="74" s="1" customFormat="1" ht="24.96" customHeight="1">
      <c r="B74" s="37"/>
      <c r="C74" s="22" t="s">
        <v>118</v>
      </c>
      <c r="D74" s="38"/>
      <c r="E74" s="38"/>
      <c r="F74" s="38"/>
      <c r="G74" s="38"/>
      <c r="H74" s="38"/>
      <c r="I74" s="143"/>
      <c r="J74" s="38"/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43"/>
      <c r="J75" s="38"/>
      <c r="K75" s="38"/>
      <c r="L75" s="42"/>
    </row>
    <row r="76" s="1" customFormat="1" ht="12" customHeight="1">
      <c r="B76" s="37"/>
      <c r="C76" s="31" t="s">
        <v>16</v>
      </c>
      <c r="D76" s="38"/>
      <c r="E76" s="38"/>
      <c r="F76" s="38"/>
      <c r="G76" s="38"/>
      <c r="H76" s="38"/>
      <c r="I76" s="143"/>
      <c r="J76" s="38"/>
      <c r="K76" s="38"/>
      <c r="L76" s="42"/>
    </row>
    <row r="77" s="1" customFormat="1" ht="16.5" customHeight="1">
      <c r="B77" s="37"/>
      <c r="C77" s="38"/>
      <c r="D77" s="38"/>
      <c r="E77" s="171" t="str">
        <f>E7</f>
        <v>PÍSKOVÁ LHOTA, ZÁMOSTÍ SPLAŠKOVÁ KANALIZACE- Neuznatelné náklady stavby</v>
      </c>
      <c r="F77" s="31"/>
      <c r="G77" s="31"/>
      <c r="H77" s="31"/>
      <c r="I77" s="143"/>
      <c r="J77" s="38"/>
      <c r="K77" s="38"/>
      <c r="L77" s="42"/>
    </row>
    <row r="78" ht="12" customHeight="1">
      <c r="B78" s="20"/>
      <c r="C78" s="31" t="s">
        <v>105</v>
      </c>
      <c r="D78" s="21"/>
      <c r="E78" s="21"/>
      <c r="F78" s="21"/>
      <c r="G78" s="21"/>
      <c r="H78" s="21"/>
      <c r="I78" s="136"/>
      <c r="J78" s="21"/>
      <c r="K78" s="21"/>
      <c r="L78" s="19"/>
    </row>
    <row r="79" s="1" customFormat="1" ht="16.5" customHeight="1">
      <c r="B79" s="37"/>
      <c r="C79" s="38"/>
      <c r="D79" s="38"/>
      <c r="E79" s="171" t="s">
        <v>106</v>
      </c>
      <c r="F79" s="38"/>
      <c r="G79" s="38"/>
      <c r="H79" s="38"/>
      <c r="I79" s="143"/>
      <c r="J79" s="38"/>
      <c r="K79" s="38"/>
      <c r="L79" s="42"/>
    </row>
    <row r="80" s="1" customFormat="1" ht="12" customHeight="1">
      <c r="B80" s="37"/>
      <c r="C80" s="31" t="s">
        <v>107</v>
      </c>
      <c r="D80" s="38"/>
      <c r="E80" s="38"/>
      <c r="F80" s="38"/>
      <c r="G80" s="38"/>
      <c r="H80" s="38"/>
      <c r="I80" s="143"/>
      <c r="J80" s="38"/>
      <c r="K80" s="38"/>
      <c r="L80" s="42"/>
    </row>
    <row r="81" s="1" customFormat="1" ht="16.5" customHeight="1">
      <c r="B81" s="37"/>
      <c r="C81" s="38"/>
      <c r="D81" s="38"/>
      <c r="E81" s="63" t="str">
        <f>E11</f>
        <v>Povrchy - Komunikace II.tř</v>
      </c>
      <c r="F81" s="38"/>
      <c r="G81" s="38"/>
      <c r="H81" s="38"/>
      <c r="I81" s="143"/>
      <c r="J81" s="38"/>
      <c r="K81" s="38"/>
      <c r="L81" s="42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143"/>
      <c r="J82" s="38"/>
      <c r="K82" s="38"/>
      <c r="L82" s="42"/>
    </row>
    <row r="83" s="1" customFormat="1" ht="12" customHeight="1">
      <c r="B83" s="37"/>
      <c r="C83" s="31" t="s">
        <v>20</v>
      </c>
      <c r="D83" s="38"/>
      <c r="E83" s="38"/>
      <c r="F83" s="26" t="str">
        <f>F14</f>
        <v>Písková Lhota, Zámostí</v>
      </c>
      <c r="G83" s="38"/>
      <c r="H83" s="38"/>
      <c r="I83" s="145" t="s">
        <v>22</v>
      </c>
      <c r="J83" s="66" t="str">
        <f>IF(J14="","",J14)</f>
        <v>29. 11. 2018</v>
      </c>
      <c r="K83" s="38"/>
      <c r="L83" s="42"/>
    </row>
    <row r="84" s="1" customFormat="1" ht="6.96" customHeight="1">
      <c r="B84" s="37"/>
      <c r="C84" s="38"/>
      <c r="D84" s="38"/>
      <c r="E84" s="38"/>
      <c r="F84" s="38"/>
      <c r="G84" s="38"/>
      <c r="H84" s="38"/>
      <c r="I84" s="143"/>
      <c r="J84" s="38"/>
      <c r="K84" s="38"/>
      <c r="L84" s="42"/>
    </row>
    <row r="85" s="1" customFormat="1" ht="13.65" customHeight="1">
      <c r="B85" s="37"/>
      <c r="C85" s="31" t="s">
        <v>24</v>
      </c>
      <c r="D85" s="38"/>
      <c r="E85" s="38"/>
      <c r="F85" s="26" t="str">
        <f>E17</f>
        <v>Vodovody a kanalizace Mladá Boleslav, a.s.</v>
      </c>
      <c r="G85" s="38"/>
      <c r="H85" s="38"/>
      <c r="I85" s="145" t="s">
        <v>30</v>
      </c>
      <c r="J85" s="35" t="str">
        <f>E23</f>
        <v>Ing Pter Švanda a kol.</v>
      </c>
      <c r="K85" s="38"/>
      <c r="L85" s="42"/>
    </row>
    <row r="86" s="1" customFormat="1" ht="13.65" customHeight="1">
      <c r="B86" s="37"/>
      <c r="C86" s="31" t="s">
        <v>28</v>
      </c>
      <c r="D86" s="38"/>
      <c r="E86" s="38"/>
      <c r="F86" s="26" t="str">
        <f>IF(E20="","",E20)</f>
        <v>Vyplň údaj</v>
      </c>
      <c r="G86" s="38"/>
      <c r="H86" s="38"/>
      <c r="I86" s="145" t="s">
        <v>33</v>
      </c>
      <c r="J86" s="35" t="str">
        <f>E26</f>
        <v xml:space="preserve"> </v>
      </c>
      <c r="K86" s="38"/>
      <c r="L86" s="42"/>
    </row>
    <row r="87" s="1" customFormat="1" ht="10.32" customHeight="1">
      <c r="B87" s="37"/>
      <c r="C87" s="38"/>
      <c r="D87" s="38"/>
      <c r="E87" s="38"/>
      <c r="F87" s="38"/>
      <c r="G87" s="38"/>
      <c r="H87" s="38"/>
      <c r="I87" s="143"/>
      <c r="J87" s="38"/>
      <c r="K87" s="38"/>
      <c r="L87" s="42"/>
    </row>
    <row r="88" s="10" customFormat="1" ht="29.28" customHeight="1">
      <c r="B88" s="190"/>
      <c r="C88" s="191" t="s">
        <v>119</v>
      </c>
      <c r="D88" s="192" t="s">
        <v>55</v>
      </c>
      <c r="E88" s="192" t="s">
        <v>51</v>
      </c>
      <c r="F88" s="192" t="s">
        <v>52</v>
      </c>
      <c r="G88" s="192" t="s">
        <v>120</v>
      </c>
      <c r="H88" s="192" t="s">
        <v>121</v>
      </c>
      <c r="I88" s="193" t="s">
        <v>122</v>
      </c>
      <c r="J88" s="194" t="s">
        <v>111</v>
      </c>
      <c r="K88" s="195" t="s">
        <v>123</v>
      </c>
      <c r="L88" s="196"/>
      <c r="M88" s="87" t="s">
        <v>1</v>
      </c>
      <c r="N88" s="88" t="s">
        <v>40</v>
      </c>
      <c r="O88" s="88" t="s">
        <v>124</v>
      </c>
      <c r="P88" s="88" t="s">
        <v>125</v>
      </c>
      <c r="Q88" s="88" t="s">
        <v>126</v>
      </c>
      <c r="R88" s="88" t="s">
        <v>127</v>
      </c>
      <c r="S88" s="88" t="s">
        <v>128</v>
      </c>
      <c r="T88" s="89" t="s">
        <v>129</v>
      </c>
    </row>
    <row r="89" s="1" customFormat="1" ht="22.8" customHeight="1">
      <c r="B89" s="37"/>
      <c r="C89" s="94" t="s">
        <v>130</v>
      </c>
      <c r="D89" s="38"/>
      <c r="E89" s="38"/>
      <c r="F89" s="38"/>
      <c r="G89" s="38"/>
      <c r="H89" s="38"/>
      <c r="I89" s="143"/>
      <c r="J89" s="197">
        <f>BK89</f>
        <v>0</v>
      </c>
      <c r="K89" s="38"/>
      <c r="L89" s="42"/>
      <c r="M89" s="90"/>
      <c r="N89" s="91"/>
      <c r="O89" s="91"/>
      <c r="P89" s="198">
        <f>P90</f>
        <v>0</v>
      </c>
      <c r="Q89" s="91"/>
      <c r="R89" s="198">
        <f>R90</f>
        <v>7.5527600000000001</v>
      </c>
      <c r="S89" s="91"/>
      <c r="T89" s="199">
        <f>T90</f>
        <v>7.4240000000000004</v>
      </c>
      <c r="AT89" s="16" t="s">
        <v>69</v>
      </c>
      <c r="AU89" s="16" t="s">
        <v>113</v>
      </c>
      <c r="BK89" s="200">
        <f>BK90</f>
        <v>0</v>
      </c>
    </row>
    <row r="90" s="11" customFormat="1" ht="25.92" customHeight="1">
      <c r="B90" s="201"/>
      <c r="C90" s="202"/>
      <c r="D90" s="203" t="s">
        <v>69</v>
      </c>
      <c r="E90" s="204" t="s">
        <v>131</v>
      </c>
      <c r="F90" s="204" t="s">
        <v>132</v>
      </c>
      <c r="G90" s="202"/>
      <c r="H90" s="202"/>
      <c r="I90" s="205"/>
      <c r="J90" s="206">
        <f>BK90</f>
        <v>0</v>
      </c>
      <c r="K90" s="202"/>
      <c r="L90" s="207"/>
      <c r="M90" s="208"/>
      <c r="N90" s="209"/>
      <c r="O90" s="209"/>
      <c r="P90" s="210">
        <f>P91+P94+P99</f>
        <v>0</v>
      </c>
      <c r="Q90" s="209"/>
      <c r="R90" s="210">
        <f>R91+R94+R99</f>
        <v>7.5527600000000001</v>
      </c>
      <c r="S90" s="209"/>
      <c r="T90" s="211">
        <f>T91+T94+T99</f>
        <v>7.4240000000000004</v>
      </c>
      <c r="AR90" s="212" t="s">
        <v>77</v>
      </c>
      <c r="AT90" s="213" t="s">
        <v>69</v>
      </c>
      <c r="AU90" s="213" t="s">
        <v>70</v>
      </c>
      <c r="AY90" s="212" t="s">
        <v>133</v>
      </c>
      <c r="BK90" s="214">
        <f>BK91+BK94+BK99</f>
        <v>0</v>
      </c>
    </row>
    <row r="91" s="11" customFormat="1" ht="22.8" customHeight="1">
      <c r="B91" s="201"/>
      <c r="C91" s="202"/>
      <c r="D91" s="203" t="s">
        <v>69</v>
      </c>
      <c r="E91" s="215" t="s">
        <v>77</v>
      </c>
      <c r="F91" s="215" t="s">
        <v>134</v>
      </c>
      <c r="G91" s="202"/>
      <c r="H91" s="202"/>
      <c r="I91" s="205"/>
      <c r="J91" s="216">
        <f>BK91</f>
        <v>0</v>
      </c>
      <c r="K91" s="202"/>
      <c r="L91" s="207"/>
      <c r="M91" s="208"/>
      <c r="N91" s="209"/>
      <c r="O91" s="209"/>
      <c r="P91" s="210">
        <f>SUM(P92:P93)</f>
        <v>0</v>
      </c>
      <c r="Q91" s="209"/>
      <c r="R91" s="210">
        <f>SUM(R92:R93)</f>
        <v>0.0029000000000000002</v>
      </c>
      <c r="S91" s="209"/>
      <c r="T91" s="211">
        <f>SUM(T92:T93)</f>
        <v>7.4240000000000004</v>
      </c>
      <c r="AR91" s="212" t="s">
        <v>77</v>
      </c>
      <c r="AT91" s="213" t="s">
        <v>69</v>
      </c>
      <c r="AU91" s="213" t="s">
        <v>77</v>
      </c>
      <c r="AY91" s="212" t="s">
        <v>133</v>
      </c>
      <c r="BK91" s="214">
        <f>SUM(BK92:BK93)</f>
        <v>0</v>
      </c>
    </row>
    <row r="92" s="1" customFormat="1" ht="16.5" customHeight="1">
      <c r="B92" s="37"/>
      <c r="C92" s="217" t="s">
        <v>77</v>
      </c>
      <c r="D92" s="217" t="s">
        <v>135</v>
      </c>
      <c r="E92" s="218" t="s">
        <v>136</v>
      </c>
      <c r="F92" s="219" t="s">
        <v>137</v>
      </c>
      <c r="G92" s="220" t="s">
        <v>138</v>
      </c>
      <c r="H92" s="221">
        <v>58</v>
      </c>
      <c r="I92" s="222"/>
      <c r="J92" s="221">
        <f>ROUND(I92*H92,1)</f>
        <v>0</v>
      </c>
      <c r="K92" s="219" t="s">
        <v>139</v>
      </c>
      <c r="L92" s="42"/>
      <c r="M92" s="223" t="s">
        <v>1</v>
      </c>
      <c r="N92" s="224" t="s">
        <v>41</v>
      </c>
      <c r="O92" s="78"/>
      <c r="P92" s="225">
        <f>O92*H92</f>
        <v>0</v>
      </c>
      <c r="Q92" s="225">
        <v>5.0000000000000002E-05</v>
      </c>
      <c r="R92" s="225">
        <f>Q92*H92</f>
        <v>0.0029000000000000002</v>
      </c>
      <c r="S92" s="225">
        <v>0.128</v>
      </c>
      <c r="T92" s="226">
        <f>S92*H92</f>
        <v>7.4240000000000004</v>
      </c>
      <c r="AR92" s="16" t="s">
        <v>140</v>
      </c>
      <c r="AT92" s="16" t="s">
        <v>135</v>
      </c>
      <c r="AU92" s="16" t="s">
        <v>79</v>
      </c>
      <c r="AY92" s="16" t="s">
        <v>133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6" t="s">
        <v>77</v>
      </c>
      <c r="BK92" s="227">
        <f>ROUND(I92*H92,1)</f>
        <v>0</v>
      </c>
      <c r="BL92" s="16" t="s">
        <v>140</v>
      </c>
      <c r="BM92" s="16" t="s">
        <v>141</v>
      </c>
    </row>
    <row r="93" s="12" customFormat="1">
      <c r="B93" s="228"/>
      <c r="C93" s="229"/>
      <c r="D93" s="230" t="s">
        <v>142</v>
      </c>
      <c r="E93" s="231" t="s">
        <v>1</v>
      </c>
      <c r="F93" s="232" t="s">
        <v>143</v>
      </c>
      <c r="G93" s="229"/>
      <c r="H93" s="233">
        <v>58</v>
      </c>
      <c r="I93" s="234"/>
      <c r="J93" s="229"/>
      <c r="K93" s="229"/>
      <c r="L93" s="235"/>
      <c r="M93" s="236"/>
      <c r="N93" s="237"/>
      <c r="O93" s="237"/>
      <c r="P93" s="237"/>
      <c r="Q93" s="237"/>
      <c r="R93" s="237"/>
      <c r="S93" s="237"/>
      <c r="T93" s="238"/>
      <c r="AT93" s="239" t="s">
        <v>142</v>
      </c>
      <c r="AU93" s="239" t="s">
        <v>79</v>
      </c>
      <c r="AV93" s="12" t="s">
        <v>79</v>
      </c>
      <c r="AW93" s="12" t="s">
        <v>32</v>
      </c>
      <c r="AX93" s="12" t="s">
        <v>77</v>
      </c>
      <c r="AY93" s="239" t="s">
        <v>133</v>
      </c>
    </row>
    <row r="94" s="11" customFormat="1" ht="22.8" customHeight="1">
      <c r="B94" s="201"/>
      <c r="C94" s="202"/>
      <c r="D94" s="203" t="s">
        <v>69</v>
      </c>
      <c r="E94" s="215" t="s">
        <v>144</v>
      </c>
      <c r="F94" s="215" t="s">
        <v>145</v>
      </c>
      <c r="G94" s="202"/>
      <c r="H94" s="202"/>
      <c r="I94" s="205"/>
      <c r="J94" s="216">
        <f>BK94</f>
        <v>0</v>
      </c>
      <c r="K94" s="202"/>
      <c r="L94" s="207"/>
      <c r="M94" s="208"/>
      <c r="N94" s="209"/>
      <c r="O94" s="209"/>
      <c r="P94" s="210">
        <f>SUM(P95:P98)</f>
        <v>0</v>
      </c>
      <c r="Q94" s="209"/>
      <c r="R94" s="210">
        <f>SUM(R95:R98)</f>
        <v>7.5498599999999998</v>
      </c>
      <c r="S94" s="209"/>
      <c r="T94" s="211">
        <f>SUM(T95:T98)</f>
        <v>0</v>
      </c>
      <c r="AR94" s="212" t="s">
        <v>77</v>
      </c>
      <c r="AT94" s="213" t="s">
        <v>69</v>
      </c>
      <c r="AU94" s="213" t="s">
        <v>77</v>
      </c>
      <c r="AY94" s="212" t="s">
        <v>133</v>
      </c>
      <c r="BK94" s="214">
        <f>SUM(BK95:BK98)</f>
        <v>0</v>
      </c>
    </row>
    <row r="95" s="1" customFormat="1" ht="16.5" customHeight="1">
      <c r="B95" s="37"/>
      <c r="C95" s="217" t="s">
        <v>79</v>
      </c>
      <c r="D95" s="217" t="s">
        <v>135</v>
      </c>
      <c r="E95" s="218" t="s">
        <v>146</v>
      </c>
      <c r="F95" s="219" t="s">
        <v>147</v>
      </c>
      <c r="G95" s="220" t="s">
        <v>138</v>
      </c>
      <c r="H95" s="221">
        <v>58</v>
      </c>
      <c r="I95" s="222"/>
      <c r="J95" s="221">
        <f>ROUND(I95*H95,1)</f>
        <v>0</v>
      </c>
      <c r="K95" s="219" t="s">
        <v>139</v>
      </c>
      <c r="L95" s="42"/>
      <c r="M95" s="223" t="s">
        <v>1</v>
      </c>
      <c r="N95" s="224" t="s">
        <v>41</v>
      </c>
      <c r="O95" s="78"/>
      <c r="P95" s="225">
        <f>O95*H95</f>
        <v>0</v>
      </c>
      <c r="Q95" s="225">
        <v>0.00051000000000000004</v>
      </c>
      <c r="R95" s="225">
        <f>Q95*H95</f>
        <v>0.029580000000000002</v>
      </c>
      <c r="S95" s="225">
        <v>0</v>
      </c>
      <c r="T95" s="226">
        <f>S95*H95</f>
        <v>0</v>
      </c>
      <c r="AR95" s="16" t="s">
        <v>140</v>
      </c>
      <c r="AT95" s="16" t="s">
        <v>135</v>
      </c>
      <c r="AU95" s="16" t="s">
        <v>79</v>
      </c>
      <c r="AY95" s="16" t="s">
        <v>133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6" t="s">
        <v>77</v>
      </c>
      <c r="BK95" s="227">
        <f>ROUND(I95*H95,1)</f>
        <v>0</v>
      </c>
      <c r="BL95" s="16" t="s">
        <v>140</v>
      </c>
      <c r="BM95" s="16" t="s">
        <v>148</v>
      </c>
    </row>
    <row r="96" s="12" customFormat="1">
      <c r="B96" s="228"/>
      <c r="C96" s="229"/>
      <c r="D96" s="230" t="s">
        <v>142</v>
      </c>
      <c r="E96" s="231" t="s">
        <v>1</v>
      </c>
      <c r="F96" s="232" t="s">
        <v>143</v>
      </c>
      <c r="G96" s="229"/>
      <c r="H96" s="233">
        <v>58</v>
      </c>
      <c r="I96" s="234"/>
      <c r="J96" s="229"/>
      <c r="K96" s="229"/>
      <c r="L96" s="235"/>
      <c r="M96" s="236"/>
      <c r="N96" s="237"/>
      <c r="O96" s="237"/>
      <c r="P96" s="237"/>
      <c r="Q96" s="237"/>
      <c r="R96" s="237"/>
      <c r="S96" s="237"/>
      <c r="T96" s="238"/>
      <c r="AT96" s="239" t="s">
        <v>142</v>
      </c>
      <c r="AU96" s="239" t="s">
        <v>79</v>
      </c>
      <c r="AV96" s="12" t="s">
        <v>79</v>
      </c>
      <c r="AW96" s="12" t="s">
        <v>32</v>
      </c>
      <c r="AX96" s="12" t="s">
        <v>77</v>
      </c>
      <c r="AY96" s="239" t="s">
        <v>133</v>
      </c>
    </row>
    <row r="97" s="1" customFormat="1" ht="16.5" customHeight="1">
      <c r="B97" s="37"/>
      <c r="C97" s="217" t="s">
        <v>90</v>
      </c>
      <c r="D97" s="217" t="s">
        <v>135</v>
      </c>
      <c r="E97" s="218" t="s">
        <v>149</v>
      </c>
      <c r="F97" s="219" t="s">
        <v>150</v>
      </c>
      <c r="G97" s="220" t="s">
        <v>138</v>
      </c>
      <c r="H97" s="221">
        <v>58</v>
      </c>
      <c r="I97" s="222"/>
      <c r="J97" s="221">
        <f>ROUND(I97*H97,1)</f>
        <v>0</v>
      </c>
      <c r="K97" s="219" t="s">
        <v>139</v>
      </c>
      <c r="L97" s="42"/>
      <c r="M97" s="223" t="s">
        <v>1</v>
      </c>
      <c r="N97" s="224" t="s">
        <v>41</v>
      </c>
      <c r="O97" s="78"/>
      <c r="P97" s="225">
        <f>O97*H97</f>
        <v>0</v>
      </c>
      <c r="Q97" s="225">
        <v>0.12966</v>
      </c>
      <c r="R97" s="225">
        <f>Q97*H97</f>
        <v>7.5202799999999996</v>
      </c>
      <c r="S97" s="225">
        <v>0</v>
      </c>
      <c r="T97" s="226">
        <f>S97*H97</f>
        <v>0</v>
      </c>
      <c r="AR97" s="16" t="s">
        <v>140</v>
      </c>
      <c r="AT97" s="16" t="s">
        <v>135</v>
      </c>
      <c r="AU97" s="16" t="s">
        <v>79</v>
      </c>
      <c r="AY97" s="16" t="s">
        <v>133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6" t="s">
        <v>77</v>
      </c>
      <c r="BK97" s="227">
        <f>ROUND(I97*H97,1)</f>
        <v>0</v>
      </c>
      <c r="BL97" s="16" t="s">
        <v>140</v>
      </c>
      <c r="BM97" s="16" t="s">
        <v>151</v>
      </c>
    </row>
    <row r="98" s="12" customFormat="1">
      <c r="B98" s="228"/>
      <c r="C98" s="229"/>
      <c r="D98" s="230" t="s">
        <v>142</v>
      </c>
      <c r="E98" s="231" t="s">
        <v>1</v>
      </c>
      <c r="F98" s="232" t="s">
        <v>143</v>
      </c>
      <c r="G98" s="229"/>
      <c r="H98" s="233">
        <v>58</v>
      </c>
      <c r="I98" s="234"/>
      <c r="J98" s="229"/>
      <c r="K98" s="229"/>
      <c r="L98" s="235"/>
      <c r="M98" s="236"/>
      <c r="N98" s="237"/>
      <c r="O98" s="237"/>
      <c r="P98" s="237"/>
      <c r="Q98" s="237"/>
      <c r="R98" s="237"/>
      <c r="S98" s="237"/>
      <c r="T98" s="238"/>
      <c r="AT98" s="239" t="s">
        <v>142</v>
      </c>
      <c r="AU98" s="239" t="s">
        <v>79</v>
      </c>
      <c r="AV98" s="12" t="s">
        <v>79</v>
      </c>
      <c r="AW98" s="12" t="s">
        <v>32</v>
      </c>
      <c r="AX98" s="12" t="s">
        <v>77</v>
      </c>
      <c r="AY98" s="239" t="s">
        <v>133</v>
      </c>
    </row>
    <row r="99" s="11" customFormat="1" ht="22.8" customHeight="1">
      <c r="B99" s="201"/>
      <c r="C99" s="202"/>
      <c r="D99" s="203" t="s">
        <v>69</v>
      </c>
      <c r="E99" s="215" t="s">
        <v>152</v>
      </c>
      <c r="F99" s="215" t="s">
        <v>153</v>
      </c>
      <c r="G99" s="202"/>
      <c r="H99" s="202"/>
      <c r="I99" s="205"/>
      <c r="J99" s="216">
        <f>BK99</f>
        <v>0</v>
      </c>
      <c r="K99" s="202"/>
      <c r="L99" s="207"/>
      <c r="M99" s="208"/>
      <c r="N99" s="209"/>
      <c r="O99" s="209"/>
      <c r="P99" s="210">
        <f>SUM(P100:P102)</f>
        <v>0</v>
      </c>
      <c r="Q99" s="209"/>
      <c r="R99" s="210">
        <f>SUM(R100:R102)</f>
        <v>0</v>
      </c>
      <c r="S99" s="209"/>
      <c r="T99" s="211">
        <f>SUM(T100:T102)</f>
        <v>0</v>
      </c>
      <c r="AR99" s="212" t="s">
        <v>77</v>
      </c>
      <c r="AT99" s="213" t="s">
        <v>69</v>
      </c>
      <c r="AU99" s="213" t="s">
        <v>77</v>
      </c>
      <c r="AY99" s="212" t="s">
        <v>133</v>
      </c>
      <c r="BK99" s="214">
        <f>SUM(BK100:BK102)</f>
        <v>0</v>
      </c>
    </row>
    <row r="100" s="1" customFormat="1" ht="16.5" customHeight="1">
      <c r="B100" s="37"/>
      <c r="C100" s="217" t="s">
        <v>140</v>
      </c>
      <c r="D100" s="217" t="s">
        <v>135</v>
      </c>
      <c r="E100" s="218" t="s">
        <v>154</v>
      </c>
      <c r="F100" s="219" t="s">
        <v>155</v>
      </c>
      <c r="G100" s="220" t="s">
        <v>156</v>
      </c>
      <c r="H100" s="221">
        <v>7.4199999999999999</v>
      </c>
      <c r="I100" s="222"/>
      <c r="J100" s="221">
        <f>ROUND(I100*H100,1)</f>
        <v>0</v>
      </c>
      <c r="K100" s="219" t="s">
        <v>1</v>
      </c>
      <c r="L100" s="42"/>
      <c r="M100" s="223" t="s">
        <v>1</v>
      </c>
      <c r="N100" s="224" t="s">
        <v>41</v>
      </c>
      <c r="O100" s="78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AR100" s="16" t="s">
        <v>140</v>
      </c>
      <c r="AT100" s="16" t="s">
        <v>135</v>
      </c>
      <c r="AU100" s="16" t="s">
        <v>79</v>
      </c>
      <c r="AY100" s="16" t="s">
        <v>133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6" t="s">
        <v>77</v>
      </c>
      <c r="BK100" s="227">
        <f>ROUND(I100*H100,1)</f>
        <v>0</v>
      </c>
      <c r="BL100" s="16" t="s">
        <v>140</v>
      </c>
      <c r="BM100" s="16" t="s">
        <v>157</v>
      </c>
    </row>
    <row r="101" s="1" customFormat="1" ht="16.5" customHeight="1">
      <c r="B101" s="37"/>
      <c r="C101" s="217" t="s">
        <v>144</v>
      </c>
      <c r="D101" s="217" t="s">
        <v>135</v>
      </c>
      <c r="E101" s="218" t="s">
        <v>158</v>
      </c>
      <c r="F101" s="219" t="s">
        <v>159</v>
      </c>
      <c r="G101" s="220" t="s">
        <v>156</v>
      </c>
      <c r="H101" s="221">
        <v>7.4199999999999999</v>
      </c>
      <c r="I101" s="222"/>
      <c r="J101" s="221">
        <f>ROUND(I101*H101,1)</f>
        <v>0</v>
      </c>
      <c r="K101" s="219" t="s">
        <v>139</v>
      </c>
      <c r="L101" s="42"/>
      <c r="M101" s="223" t="s">
        <v>1</v>
      </c>
      <c r="N101" s="224" t="s">
        <v>41</v>
      </c>
      <c r="O101" s="78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AR101" s="16" t="s">
        <v>140</v>
      </c>
      <c r="AT101" s="16" t="s">
        <v>135</v>
      </c>
      <c r="AU101" s="16" t="s">
        <v>79</v>
      </c>
      <c r="AY101" s="16" t="s">
        <v>133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6" t="s">
        <v>77</v>
      </c>
      <c r="BK101" s="227">
        <f>ROUND(I101*H101,1)</f>
        <v>0</v>
      </c>
      <c r="BL101" s="16" t="s">
        <v>140</v>
      </c>
      <c r="BM101" s="16" t="s">
        <v>160</v>
      </c>
    </row>
    <row r="102" s="12" customFormat="1">
      <c r="B102" s="228"/>
      <c r="C102" s="229"/>
      <c r="D102" s="230" t="s">
        <v>142</v>
      </c>
      <c r="E102" s="231" t="s">
        <v>1</v>
      </c>
      <c r="F102" s="232" t="s">
        <v>161</v>
      </c>
      <c r="G102" s="229"/>
      <c r="H102" s="233">
        <v>7.4199999999999999</v>
      </c>
      <c r="I102" s="234"/>
      <c r="J102" s="229"/>
      <c r="K102" s="229"/>
      <c r="L102" s="235"/>
      <c r="M102" s="240"/>
      <c r="N102" s="241"/>
      <c r="O102" s="241"/>
      <c r="P102" s="241"/>
      <c r="Q102" s="241"/>
      <c r="R102" s="241"/>
      <c r="S102" s="241"/>
      <c r="T102" s="242"/>
      <c r="AT102" s="239" t="s">
        <v>142</v>
      </c>
      <c r="AU102" s="239" t="s">
        <v>79</v>
      </c>
      <c r="AV102" s="12" t="s">
        <v>79</v>
      </c>
      <c r="AW102" s="12" t="s">
        <v>32</v>
      </c>
      <c r="AX102" s="12" t="s">
        <v>77</v>
      </c>
      <c r="AY102" s="239" t="s">
        <v>133</v>
      </c>
    </row>
    <row r="103" s="1" customFormat="1" ht="6.96" customHeight="1">
      <c r="B103" s="56"/>
      <c r="C103" s="57"/>
      <c r="D103" s="57"/>
      <c r="E103" s="57"/>
      <c r="F103" s="57"/>
      <c r="G103" s="57"/>
      <c r="H103" s="57"/>
      <c r="I103" s="167"/>
      <c r="J103" s="57"/>
      <c r="K103" s="57"/>
      <c r="L103" s="42"/>
    </row>
  </sheetData>
  <sheetProtection sheet="1" autoFilter="0" formatColumns="0" formatRows="0" objects="1" scenarios="1" spinCount="100000" saltValue="iGL+1R4oaVeCt3yh8K3H++DXctKafzE3ciE8WHQd+1LekwPWKOGW1j3ADllMN41mL3LBoVVD1h6RYB3gAdwEsg==" hashValue="WRoX1IGmsnaJVpyXCOn6TCoAKG5X5uhpIfqQWNefFK38pd9zIUnkA+5sW8hdPtNwh7J8xOvkASDLjPr/+6Db9A==" algorithmName="SHA-512" password="CC3D"/>
  <autoFilter ref="C88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91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79</v>
      </c>
    </row>
    <row r="4" ht="24.96" customHeight="1">
      <c r="B4" s="19"/>
      <c r="D4" s="140" t="s">
        <v>104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1" t="s">
        <v>16</v>
      </c>
      <c r="L6" s="19"/>
    </row>
    <row r="7" ht="16.5" customHeight="1">
      <c r="B7" s="19"/>
      <c r="E7" s="142" t="str">
        <f>'Rekapitulace stavby'!K6</f>
        <v>PÍSKOVÁ LHOTA, ZÁMOSTÍ SPLAŠKOVÁ KANALIZACE- Neuznatelné náklady stavby</v>
      </c>
      <c r="F7" s="141"/>
      <c r="G7" s="141"/>
      <c r="H7" s="141"/>
      <c r="L7" s="19"/>
    </row>
    <row r="8">
      <c r="B8" s="19"/>
      <c r="D8" s="141" t="s">
        <v>105</v>
      </c>
      <c r="L8" s="19"/>
    </row>
    <row r="9" ht="16.5" customHeight="1">
      <c r="B9" s="19"/>
      <c r="E9" s="142" t="s">
        <v>106</v>
      </c>
      <c r="L9" s="19"/>
    </row>
    <row r="10" ht="12" customHeight="1">
      <c r="B10" s="19"/>
      <c r="D10" s="141" t="s">
        <v>107</v>
      </c>
      <c r="L10" s="19"/>
    </row>
    <row r="11" s="1" customFormat="1" ht="16.5" customHeight="1">
      <c r="B11" s="42"/>
      <c r="E11" s="141" t="s">
        <v>162</v>
      </c>
      <c r="F11" s="1"/>
      <c r="G11" s="1"/>
      <c r="H11" s="1"/>
      <c r="I11" s="143"/>
      <c r="L11" s="42"/>
    </row>
    <row r="12" s="1" customFormat="1" ht="12" customHeight="1">
      <c r="B12" s="42"/>
      <c r="D12" s="141" t="s">
        <v>163</v>
      </c>
      <c r="I12" s="143"/>
      <c r="L12" s="42"/>
    </row>
    <row r="13" s="1" customFormat="1" ht="36.96" customHeight="1">
      <c r="B13" s="42"/>
      <c r="E13" s="144" t="s">
        <v>164</v>
      </c>
      <c r="F13" s="1"/>
      <c r="G13" s="1"/>
      <c r="H13" s="1"/>
      <c r="I13" s="143"/>
      <c r="L13" s="42"/>
    </row>
    <row r="14" s="1" customFormat="1">
      <c r="B14" s="42"/>
      <c r="I14" s="143"/>
      <c r="L14" s="42"/>
    </row>
    <row r="15" s="1" customFormat="1" ht="12" customHeight="1">
      <c r="B15" s="42"/>
      <c r="D15" s="141" t="s">
        <v>18</v>
      </c>
      <c r="F15" s="16" t="s">
        <v>1</v>
      </c>
      <c r="I15" s="145" t="s">
        <v>19</v>
      </c>
      <c r="J15" s="16" t="s">
        <v>1</v>
      </c>
      <c r="L15" s="42"/>
    </row>
    <row r="16" s="1" customFormat="1" ht="12" customHeight="1">
      <c r="B16" s="42"/>
      <c r="D16" s="141" t="s">
        <v>20</v>
      </c>
      <c r="F16" s="16" t="s">
        <v>21</v>
      </c>
      <c r="I16" s="145" t="s">
        <v>22</v>
      </c>
      <c r="J16" s="146" t="str">
        <f>'Rekapitulace stavby'!AN8</f>
        <v>29. 11. 2018</v>
      </c>
      <c r="L16" s="42"/>
    </row>
    <row r="17" s="1" customFormat="1" ht="10.8" customHeight="1">
      <c r="B17" s="42"/>
      <c r="I17" s="143"/>
      <c r="L17" s="42"/>
    </row>
    <row r="18" s="1" customFormat="1" ht="12" customHeight="1">
      <c r="B18" s="42"/>
      <c r="D18" s="141" t="s">
        <v>24</v>
      </c>
      <c r="I18" s="145" t="s">
        <v>25</v>
      </c>
      <c r="J18" s="16" t="s">
        <v>1</v>
      </c>
      <c r="L18" s="42"/>
    </row>
    <row r="19" s="1" customFormat="1" ht="18" customHeight="1">
      <c r="B19" s="42"/>
      <c r="E19" s="16" t="s">
        <v>26</v>
      </c>
      <c r="I19" s="145" t="s">
        <v>27</v>
      </c>
      <c r="J19" s="16" t="s">
        <v>1</v>
      </c>
      <c r="L19" s="42"/>
    </row>
    <row r="20" s="1" customFormat="1" ht="6.96" customHeight="1">
      <c r="B20" s="42"/>
      <c r="I20" s="143"/>
      <c r="L20" s="42"/>
    </row>
    <row r="21" s="1" customFormat="1" ht="12" customHeight="1">
      <c r="B21" s="42"/>
      <c r="D21" s="141" t="s">
        <v>28</v>
      </c>
      <c r="I21" s="145" t="s">
        <v>25</v>
      </c>
      <c r="J21" s="32" t="str">
        <f>'Rekapitulace stavby'!AN13</f>
        <v>Vyplň údaj</v>
      </c>
      <c r="L21" s="42"/>
    </row>
    <row r="22" s="1" customFormat="1" ht="18" customHeight="1">
      <c r="B22" s="42"/>
      <c r="E22" s="32" t="str">
        <f>'Rekapitulace stavby'!E14</f>
        <v>Vyplň údaj</v>
      </c>
      <c r="F22" s="16"/>
      <c r="G22" s="16"/>
      <c r="H22" s="16"/>
      <c r="I22" s="145" t="s">
        <v>27</v>
      </c>
      <c r="J22" s="32" t="str">
        <f>'Rekapitulace stavby'!AN14</f>
        <v>Vyplň údaj</v>
      </c>
      <c r="L22" s="42"/>
    </row>
    <row r="23" s="1" customFormat="1" ht="6.96" customHeight="1">
      <c r="B23" s="42"/>
      <c r="I23" s="143"/>
      <c r="L23" s="42"/>
    </row>
    <row r="24" s="1" customFormat="1" ht="12" customHeight="1">
      <c r="B24" s="42"/>
      <c r="D24" s="141" t="s">
        <v>30</v>
      </c>
      <c r="I24" s="145" t="s">
        <v>25</v>
      </c>
      <c r="J24" s="16" t="s">
        <v>1</v>
      </c>
      <c r="L24" s="42"/>
    </row>
    <row r="25" s="1" customFormat="1" ht="18" customHeight="1">
      <c r="B25" s="42"/>
      <c r="E25" s="16" t="s">
        <v>31</v>
      </c>
      <c r="I25" s="145" t="s">
        <v>27</v>
      </c>
      <c r="J25" s="16" t="s">
        <v>1</v>
      </c>
      <c r="L25" s="42"/>
    </row>
    <row r="26" s="1" customFormat="1" ht="6.96" customHeight="1">
      <c r="B26" s="42"/>
      <c r="I26" s="143"/>
      <c r="L26" s="42"/>
    </row>
    <row r="27" s="1" customFormat="1" ht="12" customHeight="1">
      <c r="B27" s="42"/>
      <c r="D27" s="141" t="s">
        <v>33</v>
      </c>
      <c r="I27" s="145" t="s">
        <v>25</v>
      </c>
      <c r="J27" s="16" t="str">
        <f>IF('Rekapitulace stavby'!AN19="","",'Rekapitulace stavby'!AN19)</f>
        <v/>
      </c>
      <c r="L27" s="42"/>
    </row>
    <row r="28" s="1" customFormat="1" ht="18" customHeight="1">
      <c r="B28" s="42"/>
      <c r="E28" s="16" t="str">
        <f>IF('Rekapitulace stavby'!E20="","",'Rekapitulace stavby'!E20)</f>
        <v xml:space="preserve"> </v>
      </c>
      <c r="I28" s="145" t="s">
        <v>27</v>
      </c>
      <c r="J28" s="16" t="str">
        <f>IF('Rekapitulace stavby'!AN20="","",'Rekapitulace stavby'!AN20)</f>
        <v/>
      </c>
      <c r="L28" s="42"/>
    </row>
    <row r="29" s="1" customFormat="1" ht="6.96" customHeight="1">
      <c r="B29" s="42"/>
      <c r="I29" s="143"/>
      <c r="L29" s="42"/>
    </row>
    <row r="30" s="1" customFormat="1" ht="12" customHeight="1">
      <c r="B30" s="42"/>
      <c r="D30" s="141" t="s">
        <v>35</v>
      </c>
      <c r="I30" s="143"/>
      <c r="L30" s="42"/>
    </row>
    <row r="31" s="7" customFormat="1" ht="16.5" customHeight="1">
      <c r="B31" s="147"/>
      <c r="E31" s="148" t="s">
        <v>1</v>
      </c>
      <c r="F31" s="148"/>
      <c r="G31" s="148"/>
      <c r="H31" s="148"/>
      <c r="I31" s="149"/>
      <c r="L31" s="147"/>
    </row>
    <row r="32" s="1" customFormat="1" ht="6.96" customHeight="1">
      <c r="B32" s="42"/>
      <c r="I32" s="143"/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50"/>
      <c r="J33" s="70"/>
      <c r="K33" s="70"/>
      <c r="L33" s="42"/>
    </row>
    <row r="34" s="1" customFormat="1" ht="25.44" customHeight="1">
      <c r="B34" s="42"/>
      <c r="D34" s="151" t="s">
        <v>36</v>
      </c>
      <c r="I34" s="143"/>
      <c r="J34" s="152">
        <f>ROUND(J102, 1)</f>
        <v>0</v>
      </c>
      <c r="L34" s="42"/>
    </row>
    <row r="35" s="1" customFormat="1" ht="6.96" customHeight="1">
      <c r="B35" s="42"/>
      <c r="D35" s="70"/>
      <c r="E35" s="70"/>
      <c r="F35" s="70"/>
      <c r="G35" s="70"/>
      <c r="H35" s="70"/>
      <c r="I35" s="150"/>
      <c r="J35" s="70"/>
      <c r="K35" s="70"/>
      <c r="L35" s="42"/>
    </row>
    <row r="36" s="1" customFormat="1" ht="14.4" customHeight="1">
      <c r="B36" s="42"/>
      <c r="F36" s="153" t="s">
        <v>38</v>
      </c>
      <c r="I36" s="154" t="s">
        <v>37</v>
      </c>
      <c r="J36" s="153" t="s">
        <v>39</v>
      </c>
      <c r="L36" s="42"/>
    </row>
    <row r="37" s="1" customFormat="1" ht="14.4" customHeight="1">
      <c r="B37" s="42"/>
      <c r="D37" s="141" t="s">
        <v>40</v>
      </c>
      <c r="E37" s="141" t="s">
        <v>41</v>
      </c>
      <c r="F37" s="155">
        <f>ROUND((SUM(BE102:BE272)),  1)</f>
        <v>0</v>
      </c>
      <c r="I37" s="156">
        <v>0.20999999999999999</v>
      </c>
      <c r="J37" s="155">
        <f>ROUND(((SUM(BE102:BE272))*I37),  1)</f>
        <v>0</v>
      </c>
      <c r="L37" s="42"/>
    </row>
    <row r="38" s="1" customFormat="1" ht="14.4" customHeight="1">
      <c r="B38" s="42"/>
      <c r="E38" s="141" t="s">
        <v>42</v>
      </c>
      <c r="F38" s="155">
        <f>ROUND((SUM(BF102:BF272)),  1)</f>
        <v>0</v>
      </c>
      <c r="I38" s="156">
        <v>0.14999999999999999</v>
      </c>
      <c r="J38" s="155">
        <f>ROUND(((SUM(BF102:BF272))*I38),  1)</f>
        <v>0</v>
      </c>
      <c r="L38" s="42"/>
    </row>
    <row r="39" hidden="1" s="1" customFormat="1" ht="14.4" customHeight="1">
      <c r="B39" s="42"/>
      <c r="E39" s="141" t="s">
        <v>43</v>
      </c>
      <c r="F39" s="155">
        <f>ROUND((SUM(BG102:BG272)),  1)</f>
        <v>0</v>
      </c>
      <c r="I39" s="156">
        <v>0.20999999999999999</v>
      </c>
      <c r="J39" s="155">
        <f>0</f>
        <v>0</v>
      </c>
      <c r="L39" s="42"/>
    </row>
    <row r="40" hidden="1" s="1" customFormat="1" ht="14.4" customHeight="1">
      <c r="B40" s="42"/>
      <c r="E40" s="141" t="s">
        <v>44</v>
      </c>
      <c r="F40" s="155">
        <f>ROUND((SUM(BH102:BH272)),  1)</f>
        <v>0</v>
      </c>
      <c r="I40" s="156">
        <v>0.14999999999999999</v>
      </c>
      <c r="J40" s="155">
        <f>0</f>
        <v>0</v>
      </c>
      <c r="L40" s="42"/>
    </row>
    <row r="41" hidden="1" s="1" customFormat="1" ht="14.4" customHeight="1">
      <c r="B41" s="42"/>
      <c r="E41" s="141" t="s">
        <v>45</v>
      </c>
      <c r="F41" s="155">
        <f>ROUND((SUM(BI102:BI272)),  1)</f>
        <v>0</v>
      </c>
      <c r="I41" s="156">
        <v>0</v>
      </c>
      <c r="J41" s="155">
        <f>0</f>
        <v>0</v>
      </c>
      <c r="L41" s="42"/>
    </row>
    <row r="42" s="1" customFormat="1" ht="6.96" customHeight="1">
      <c r="B42" s="42"/>
      <c r="I42" s="143"/>
      <c r="L42" s="42"/>
    </row>
    <row r="43" s="1" customFormat="1" ht="25.44" customHeight="1">
      <c r="B43" s="42"/>
      <c r="C43" s="157"/>
      <c r="D43" s="158" t="s">
        <v>46</v>
      </c>
      <c r="E43" s="159"/>
      <c r="F43" s="159"/>
      <c r="G43" s="160" t="s">
        <v>47</v>
      </c>
      <c r="H43" s="161" t="s">
        <v>48</v>
      </c>
      <c r="I43" s="162"/>
      <c r="J43" s="163">
        <f>SUM(J34:J41)</f>
        <v>0</v>
      </c>
      <c r="K43" s="164"/>
      <c r="L43" s="42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2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2"/>
    </row>
    <row r="49" s="1" customFormat="1" ht="24.96" customHeight="1">
      <c r="B49" s="37"/>
      <c r="C49" s="22" t="s">
        <v>109</v>
      </c>
      <c r="D49" s="38"/>
      <c r="E49" s="38"/>
      <c r="F49" s="38"/>
      <c r="G49" s="38"/>
      <c r="H49" s="38"/>
      <c r="I49" s="143"/>
      <c r="J49" s="38"/>
      <c r="K49" s="38"/>
      <c r="L49" s="42"/>
    </row>
    <row r="50" s="1" customFormat="1" ht="6.96" customHeight="1">
      <c r="B50" s="37"/>
      <c r="C50" s="38"/>
      <c r="D50" s="38"/>
      <c r="E50" s="38"/>
      <c r="F50" s="38"/>
      <c r="G50" s="38"/>
      <c r="H50" s="38"/>
      <c r="I50" s="143"/>
      <c r="J50" s="38"/>
      <c r="K50" s="38"/>
      <c r="L50" s="42"/>
    </row>
    <row r="51" s="1" customFormat="1" ht="12" customHeight="1">
      <c r="B51" s="37"/>
      <c r="C51" s="31" t="s">
        <v>16</v>
      </c>
      <c r="D51" s="38"/>
      <c r="E51" s="38"/>
      <c r="F51" s="38"/>
      <c r="G51" s="38"/>
      <c r="H51" s="38"/>
      <c r="I51" s="143"/>
      <c r="J51" s="38"/>
      <c r="K51" s="38"/>
      <c r="L51" s="42"/>
    </row>
    <row r="52" s="1" customFormat="1" ht="16.5" customHeight="1">
      <c r="B52" s="37"/>
      <c r="C52" s="38"/>
      <c r="D52" s="38"/>
      <c r="E52" s="171" t="str">
        <f>E7</f>
        <v>PÍSKOVÁ LHOTA, ZÁMOSTÍ SPLAŠKOVÁ KANALIZACE- Neuznatelné náklady stavby</v>
      </c>
      <c r="F52" s="31"/>
      <c r="G52" s="31"/>
      <c r="H52" s="31"/>
      <c r="I52" s="143"/>
      <c r="J52" s="38"/>
      <c r="K52" s="38"/>
      <c r="L52" s="42"/>
    </row>
    <row r="53" ht="12" customHeight="1">
      <c r="B53" s="20"/>
      <c r="C53" s="31" t="s">
        <v>105</v>
      </c>
      <c r="D53" s="21"/>
      <c r="E53" s="21"/>
      <c r="F53" s="21"/>
      <c r="G53" s="21"/>
      <c r="H53" s="21"/>
      <c r="I53" s="136"/>
      <c r="J53" s="21"/>
      <c r="K53" s="21"/>
      <c r="L53" s="19"/>
    </row>
    <row r="54" ht="16.5" customHeight="1">
      <c r="B54" s="20"/>
      <c r="C54" s="21"/>
      <c r="D54" s="21"/>
      <c r="E54" s="171" t="s">
        <v>106</v>
      </c>
      <c r="F54" s="21"/>
      <c r="G54" s="21"/>
      <c r="H54" s="21"/>
      <c r="I54" s="136"/>
      <c r="J54" s="21"/>
      <c r="K54" s="21"/>
      <c r="L54" s="19"/>
    </row>
    <row r="55" ht="12" customHeight="1">
      <c r="B55" s="20"/>
      <c r="C55" s="31" t="s">
        <v>107</v>
      </c>
      <c r="D55" s="21"/>
      <c r="E55" s="21"/>
      <c r="F55" s="21"/>
      <c r="G55" s="21"/>
      <c r="H55" s="21"/>
      <c r="I55" s="136"/>
      <c r="J55" s="21"/>
      <c r="K55" s="21"/>
      <c r="L55" s="19"/>
    </row>
    <row r="56" s="1" customFormat="1" ht="16.5" customHeight="1">
      <c r="B56" s="37"/>
      <c r="C56" s="38"/>
      <c r="D56" s="38"/>
      <c r="E56" s="31" t="s">
        <v>162</v>
      </c>
      <c r="F56" s="38"/>
      <c r="G56" s="38"/>
      <c r="H56" s="38"/>
      <c r="I56" s="143"/>
      <c r="J56" s="38"/>
      <c r="K56" s="38"/>
      <c r="L56" s="42"/>
    </row>
    <row r="57" s="1" customFormat="1" ht="12" customHeight="1">
      <c r="B57" s="37"/>
      <c r="C57" s="31" t="s">
        <v>163</v>
      </c>
      <c r="D57" s="38"/>
      <c r="E57" s="38"/>
      <c r="F57" s="38"/>
      <c r="G57" s="38"/>
      <c r="H57" s="38"/>
      <c r="I57" s="143"/>
      <c r="J57" s="38"/>
      <c r="K57" s="38"/>
      <c r="L57" s="42"/>
    </row>
    <row r="58" s="1" customFormat="1" ht="16.5" customHeight="1">
      <c r="B58" s="37"/>
      <c r="C58" s="38"/>
      <c r="D58" s="38"/>
      <c r="E58" s="63" t="str">
        <f>E13</f>
        <v>R1 - Vodovodní řad R1</v>
      </c>
      <c r="F58" s="38"/>
      <c r="G58" s="38"/>
      <c r="H58" s="38"/>
      <c r="I58" s="143"/>
      <c r="J58" s="38"/>
      <c r="K58" s="38"/>
      <c r="L58" s="42"/>
    </row>
    <row r="59" s="1" customFormat="1" ht="6.96" customHeight="1">
      <c r="B59" s="37"/>
      <c r="C59" s="38"/>
      <c r="D59" s="38"/>
      <c r="E59" s="38"/>
      <c r="F59" s="38"/>
      <c r="G59" s="38"/>
      <c r="H59" s="38"/>
      <c r="I59" s="143"/>
      <c r="J59" s="38"/>
      <c r="K59" s="38"/>
      <c r="L59" s="42"/>
    </row>
    <row r="60" s="1" customFormat="1" ht="12" customHeight="1">
      <c r="B60" s="37"/>
      <c r="C60" s="31" t="s">
        <v>20</v>
      </c>
      <c r="D60" s="38"/>
      <c r="E60" s="38"/>
      <c r="F60" s="26" t="str">
        <f>F16</f>
        <v>Písková Lhota, Zámostí</v>
      </c>
      <c r="G60" s="38"/>
      <c r="H60" s="38"/>
      <c r="I60" s="145" t="s">
        <v>22</v>
      </c>
      <c r="J60" s="66" t="str">
        <f>IF(J16="","",J16)</f>
        <v>29. 11. 2018</v>
      </c>
      <c r="K60" s="38"/>
      <c r="L60" s="42"/>
    </row>
    <row r="61" s="1" customFormat="1" ht="6.96" customHeight="1">
      <c r="B61" s="37"/>
      <c r="C61" s="38"/>
      <c r="D61" s="38"/>
      <c r="E61" s="38"/>
      <c r="F61" s="38"/>
      <c r="G61" s="38"/>
      <c r="H61" s="38"/>
      <c r="I61" s="143"/>
      <c r="J61" s="38"/>
      <c r="K61" s="38"/>
      <c r="L61" s="42"/>
    </row>
    <row r="62" s="1" customFormat="1" ht="13.65" customHeight="1">
      <c r="B62" s="37"/>
      <c r="C62" s="31" t="s">
        <v>24</v>
      </c>
      <c r="D62" s="38"/>
      <c r="E62" s="38"/>
      <c r="F62" s="26" t="str">
        <f>E19</f>
        <v>Vodovody a kanalizace Mladá Boleslav, a.s.</v>
      </c>
      <c r="G62" s="38"/>
      <c r="H62" s="38"/>
      <c r="I62" s="145" t="s">
        <v>30</v>
      </c>
      <c r="J62" s="35" t="str">
        <f>E25</f>
        <v>Ing Pter Švanda a kol.</v>
      </c>
      <c r="K62" s="38"/>
      <c r="L62" s="42"/>
    </row>
    <row r="63" s="1" customFormat="1" ht="13.65" customHeight="1">
      <c r="B63" s="37"/>
      <c r="C63" s="31" t="s">
        <v>28</v>
      </c>
      <c r="D63" s="38"/>
      <c r="E63" s="38"/>
      <c r="F63" s="26" t="str">
        <f>IF(E22="","",E22)</f>
        <v>Vyplň údaj</v>
      </c>
      <c r="G63" s="38"/>
      <c r="H63" s="38"/>
      <c r="I63" s="145" t="s">
        <v>33</v>
      </c>
      <c r="J63" s="35" t="str">
        <f>E28</f>
        <v xml:space="preserve"> </v>
      </c>
      <c r="K63" s="38"/>
      <c r="L63" s="42"/>
    </row>
    <row r="64" s="1" customFormat="1" ht="10.32" customHeight="1">
      <c r="B64" s="37"/>
      <c r="C64" s="38"/>
      <c r="D64" s="38"/>
      <c r="E64" s="38"/>
      <c r="F64" s="38"/>
      <c r="G64" s="38"/>
      <c r="H64" s="38"/>
      <c r="I64" s="143"/>
      <c r="J64" s="38"/>
      <c r="K64" s="38"/>
      <c r="L64" s="42"/>
    </row>
    <row r="65" s="1" customFormat="1" ht="29.28" customHeight="1">
      <c r="B65" s="37"/>
      <c r="C65" s="172" t="s">
        <v>110</v>
      </c>
      <c r="D65" s="173"/>
      <c r="E65" s="173"/>
      <c r="F65" s="173"/>
      <c r="G65" s="173"/>
      <c r="H65" s="173"/>
      <c r="I65" s="174"/>
      <c r="J65" s="175" t="s">
        <v>111</v>
      </c>
      <c r="K65" s="173"/>
      <c r="L65" s="42"/>
    </row>
    <row r="66" s="1" customFormat="1" ht="10.32" customHeight="1">
      <c r="B66" s="37"/>
      <c r="C66" s="38"/>
      <c r="D66" s="38"/>
      <c r="E66" s="38"/>
      <c r="F66" s="38"/>
      <c r="G66" s="38"/>
      <c r="H66" s="38"/>
      <c r="I66" s="143"/>
      <c r="J66" s="38"/>
      <c r="K66" s="38"/>
      <c r="L66" s="42"/>
    </row>
    <row r="67" s="1" customFormat="1" ht="22.8" customHeight="1">
      <c r="B67" s="37"/>
      <c r="C67" s="176" t="s">
        <v>112</v>
      </c>
      <c r="D67" s="38"/>
      <c r="E67" s="38"/>
      <c r="F67" s="38"/>
      <c r="G67" s="38"/>
      <c r="H67" s="38"/>
      <c r="I67" s="143"/>
      <c r="J67" s="97">
        <f>J102</f>
        <v>0</v>
      </c>
      <c r="K67" s="38"/>
      <c r="L67" s="42"/>
      <c r="AU67" s="16" t="s">
        <v>113</v>
      </c>
    </row>
    <row r="68" s="8" customFormat="1" ht="24.96" customHeight="1">
      <c r="B68" s="177"/>
      <c r="C68" s="178"/>
      <c r="D68" s="179" t="s">
        <v>114</v>
      </c>
      <c r="E68" s="180"/>
      <c r="F68" s="180"/>
      <c r="G68" s="180"/>
      <c r="H68" s="180"/>
      <c r="I68" s="181"/>
      <c r="J68" s="182">
        <f>J103</f>
        <v>0</v>
      </c>
      <c r="K68" s="178"/>
      <c r="L68" s="183"/>
    </row>
    <row r="69" s="9" customFormat="1" ht="19.92" customHeight="1">
      <c r="B69" s="184"/>
      <c r="C69" s="121"/>
      <c r="D69" s="185" t="s">
        <v>115</v>
      </c>
      <c r="E69" s="186"/>
      <c r="F69" s="186"/>
      <c r="G69" s="186"/>
      <c r="H69" s="186"/>
      <c r="I69" s="187"/>
      <c r="J69" s="188">
        <f>J104</f>
        <v>0</v>
      </c>
      <c r="K69" s="121"/>
      <c r="L69" s="189"/>
    </row>
    <row r="70" s="9" customFormat="1" ht="19.92" customHeight="1">
      <c r="B70" s="184"/>
      <c r="C70" s="121"/>
      <c r="D70" s="185" t="s">
        <v>165</v>
      </c>
      <c r="E70" s="186"/>
      <c r="F70" s="186"/>
      <c r="G70" s="186"/>
      <c r="H70" s="186"/>
      <c r="I70" s="187"/>
      <c r="J70" s="188">
        <f>J171</f>
        <v>0</v>
      </c>
      <c r="K70" s="121"/>
      <c r="L70" s="189"/>
    </row>
    <row r="71" s="9" customFormat="1" ht="19.92" customHeight="1">
      <c r="B71" s="184"/>
      <c r="C71" s="121"/>
      <c r="D71" s="185" t="s">
        <v>116</v>
      </c>
      <c r="E71" s="186"/>
      <c r="F71" s="186"/>
      <c r="G71" s="186"/>
      <c r="H71" s="186"/>
      <c r="I71" s="187"/>
      <c r="J71" s="188">
        <f>J184</f>
        <v>0</v>
      </c>
      <c r="K71" s="121"/>
      <c r="L71" s="189"/>
    </row>
    <row r="72" s="9" customFormat="1" ht="19.92" customHeight="1">
      <c r="B72" s="184"/>
      <c r="C72" s="121"/>
      <c r="D72" s="185" t="s">
        <v>166</v>
      </c>
      <c r="E72" s="186"/>
      <c r="F72" s="186"/>
      <c r="G72" s="186"/>
      <c r="H72" s="186"/>
      <c r="I72" s="187"/>
      <c r="J72" s="188">
        <f>J207</f>
        <v>0</v>
      </c>
      <c r="K72" s="121"/>
      <c r="L72" s="189"/>
    </row>
    <row r="73" s="9" customFormat="1" ht="19.92" customHeight="1">
      <c r="B73" s="184"/>
      <c r="C73" s="121"/>
      <c r="D73" s="185" t="s">
        <v>167</v>
      </c>
      <c r="E73" s="186"/>
      <c r="F73" s="186"/>
      <c r="G73" s="186"/>
      <c r="H73" s="186"/>
      <c r="I73" s="187"/>
      <c r="J73" s="188">
        <f>J213</f>
        <v>0</v>
      </c>
      <c r="K73" s="121"/>
      <c r="L73" s="189"/>
    </row>
    <row r="74" s="9" customFormat="1" ht="19.92" customHeight="1">
      <c r="B74" s="184"/>
      <c r="C74" s="121"/>
      <c r="D74" s="185" t="s">
        <v>168</v>
      </c>
      <c r="E74" s="186"/>
      <c r="F74" s="186"/>
      <c r="G74" s="186"/>
      <c r="H74" s="186"/>
      <c r="I74" s="187"/>
      <c r="J74" s="188">
        <f>J245</f>
        <v>0</v>
      </c>
      <c r="K74" s="121"/>
      <c r="L74" s="189"/>
    </row>
    <row r="75" s="9" customFormat="1" ht="19.92" customHeight="1">
      <c r="B75" s="184"/>
      <c r="C75" s="121"/>
      <c r="D75" s="185" t="s">
        <v>117</v>
      </c>
      <c r="E75" s="186"/>
      <c r="F75" s="186"/>
      <c r="G75" s="186"/>
      <c r="H75" s="186"/>
      <c r="I75" s="187"/>
      <c r="J75" s="188">
        <f>J250</f>
        <v>0</v>
      </c>
      <c r="K75" s="121"/>
      <c r="L75" s="189"/>
    </row>
    <row r="76" s="9" customFormat="1" ht="19.92" customHeight="1">
      <c r="B76" s="184"/>
      <c r="C76" s="121"/>
      <c r="D76" s="185" t="s">
        <v>169</v>
      </c>
      <c r="E76" s="186"/>
      <c r="F76" s="186"/>
      <c r="G76" s="186"/>
      <c r="H76" s="186"/>
      <c r="I76" s="187"/>
      <c r="J76" s="188">
        <f>J267</f>
        <v>0</v>
      </c>
      <c r="K76" s="121"/>
      <c r="L76" s="189"/>
    </row>
    <row r="77" s="8" customFormat="1" ht="24.96" customHeight="1">
      <c r="B77" s="177"/>
      <c r="C77" s="178"/>
      <c r="D77" s="179" t="s">
        <v>170</v>
      </c>
      <c r="E77" s="180"/>
      <c r="F77" s="180"/>
      <c r="G77" s="180"/>
      <c r="H77" s="180"/>
      <c r="I77" s="181"/>
      <c r="J77" s="182">
        <f>J269</f>
        <v>0</v>
      </c>
      <c r="K77" s="178"/>
      <c r="L77" s="183"/>
    </row>
    <row r="78" s="9" customFormat="1" ht="19.92" customHeight="1">
      <c r="B78" s="184"/>
      <c r="C78" s="121"/>
      <c r="D78" s="185" t="s">
        <v>171</v>
      </c>
      <c r="E78" s="186"/>
      <c r="F78" s="186"/>
      <c r="G78" s="186"/>
      <c r="H78" s="186"/>
      <c r="I78" s="187"/>
      <c r="J78" s="188">
        <f>J270</f>
        <v>0</v>
      </c>
      <c r="K78" s="121"/>
      <c r="L78" s="189"/>
    </row>
    <row r="79" s="1" customFormat="1" ht="21.84" customHeight="1">
      <c r="B79" s="37"/>
      <c r="C79" s="38"/>
      <c r="D79" s="38"/>
      <c r="E79" s="38"/>
      <c r="F79" s="38"/>
      <c r="G79" s="38"/>
      <c r="H79" s="38"/>
      <c r="I79" s="143"/>
      <c r="J79" s="38"/>
      <c r="K79" s="38"/>
      <c r="L79" s="42"/>
    </row>
    <row r="80" s="1" customFormat="1" ht="6.96" customHeight="1">
      <c r="B80" s="56"/>
      <c r="C80" s="57"/>
      <c r="D80" s="57"/>
      <c r="E80" s="57"/>
      <c r="F80" s="57"/>
      <c r="G80" s="57"/>
      <c r="H80" s="57"/>
      <c r="I80" s="167"/>
      <c r="J80" s="57"/>
      <c r="K80" s="57"/>
      <c r="L80" s="42"/>
    </row>
    <row r="84" s="1" customFormat="1" ht="6.96" customHeight="1">
      <c r="B84" s="58"/>
      <c r="C84" s="59"/>
      <c r="D84" s="59"/>
      <c r="E84" s="59"/>
      <c r="F84" s="59"/>
      <c r="G84" s="59"/>
      <c r="H84" s="59"/>
      <c r="I84" s="170"/>
      <c r="J84" s="59"/>
      <c r="K84" s="59"/>
      <c r="L84" s="42"/>
    </row>
    <row r="85" s="1" customFormat="1" ht="24.96" customHeight="1">
      <c r="B85" s="37"/>
      <c r="C85" s="22" t="s">
        <v>118</v>
      </c>
      <c r="D85" s="38"/>
      <c r="E85" s="38"/>
      <c r="F85" s="38"/>
      <c r="G85" s="38"/>
      <c r="H85" s="38"/>
      <c r="I85" s="143"/>
      <c r="J85" s="38"/>
      <c r="K85" s="38"/>
      <c r="L85" s="42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143"/>
      <c r="J86" s="38"/>
      <c r="K86" s="38"/>
      <c r="L86" s="42"/>
    </row>
    <row r="87" s="1" customFormat="1" ht="12" customHeight="1">
      <c r="B87" s="37"/>
      <c r="C87" s="31" t="s">
        <v>16</v>
      </c>
      <c r="D87" s="38"/>
      <c r="E87" s="38"/>
      <c r="F87" s="38"/>
      <c r="G87" s="38"/>
      <c r="H87" s="38"/>
      <c r="I87" s="143"/>
      <c r="J87" s="38"/>
      <c r="K87" s="38"/>
      <c r="L87" s="42"/>
    </row>
    <row r="88" s="1" customFormat="1" ht="16.5" customHeight="1">
      <c r="B88" s="37"/>
      <c r="C88" s="38"/>
      <c r="D88" s="38"/>
      <c r="E88" s="171" t="str">
        <f>E7</f>
        <v>PÍSKOVÁ LHOTA, ZÁMOSTÍ SPLAŠKOVÁ KANALIZACE- Neuznatelné náklady stavby</v>
      </c>
      <c r="F88" s="31"/>
      <c r="G88" s="31"/>
      <c r="H88" s="31"/>
      <c r="I88" s="143"/>
      <c r="J88" s="38"/>
      <c r="K88" s="38"/>
      <c r="L88" s="42"/>
    </row>
    <row r="89" ht="12" customHeight="1">
      <c r="B89" s="20"/>
      <c r="C89" s="31" t="s">
        <v>105</v>
      </c>
      <c r="D89" s="21"/>
      <c r="E89" s="21"/>
      <c r="F89" s="21"/>
      <c r="G89" s="21"/>
      <c r="H89" s="21"/>
      <c r="I89" s="136"/>
      <c r="J89" s="21"/>
      <c r="K89" s="21"/>
      <c r="L89" s="19"/>
    </row>
    <row r="90" ht="16.5" customHeight="1">
      <c r="B90" s="20"/>
      <c r="C90" s="21"/>
      <c r="D90" s="21"/>
      <c r="E90" s="171" t="s">
        <v>106</v>
      </c>
      <c r="F90" s="21"/>
      <c r="G90" s="21"/>
      <c r="H90" s="21"/>
      <c r="I90" s="136"/>
      <c r="J90" s="21"/>
      <c r="K90" s="21"/>
      <c r="L90" s="19"/>
    </row>
    <row r="91" ht="12" customHeight="1">
      <c r="B91" s="20"/>
      <c r="C91" s="31" t="s">
        <v>107</v>
      </c>
      <c r="D91" s="21"/>
      <c r="E91" s="21"/>
      <c r="F91" s="21"/>
      <c r="G91" s="21"/>
      <c r="H91" s="21"/>
      <c r="I91" s="136"/>
      <c r="J91" s="21"/>
      <c r="K91" s="21"/>
      <c r="L91" s="19"/>
    </row>
    <row r="92" s="1" customFormat="1" ht="16.5" customHeight="1">
      <c r="B92" s="37"/>
      <c r="C92" s="38"/>
      <c r="D92" s="38"/>
      <c r="E92" s="31" t="s">
        <v>162</v>
      </c>
      <c r="F92" s="38"/>
      <c r="G92" s="38"/>
      <c r="H92" s="38"/>
      <c r="I92" s="143"/>
      <c r="J92" s="38"/>
      <c r="K92" s="38"/>
      <c r="L92" s="42"/>
    </row>
    <row r="93" s="1" customFormat="1" ht="12" customHeight="1">
      <c r="B93" s="37"/>
      <c r="C93" s="31" t="s">
        <v>163</v>
      </c>
      <c r="D93" s="38"/>
      <c r="E93" s="38"/>
      <c r="F93" s="38"/>
      <c r="G93" s="38"/>
      <c r="H93" s="38"/>
      <c r="I93" s="143"/>
      <c r="J93" s="38"/>
      <c r="K93" s="38"/>
      <c r="L93" s="42"/>
    </row>
    <row r="94" s="1" customFormat="1" ht="16.5" customHeight="1">
      <c r="B94" s="37"/>
      <c r="C94" s="38"/>
      <c r="D94" s="38"/>
      <c r="E94" s="63" t="str">
        <f>E13</f>
        <v>R1 - Vodovodní řad R1</v>
      </c>
      <c r="F94" s="38"/>
      <c r="G94" s="38"/>
      <c r="H94" s="38"/>
      <c r="I94" s="143"/>
      <c r="J94" s="38"/>
      <c r="K94" s="38"/>
      <c r="L94" s="42"/>
    </row>
    <row r="95" s="1" customFormat="1" ht="6.96" customHeight="1">
      <c r="B95" s="37"/>
      <c r="C95" s="38"/>
      <c r="D95" s="38"/>
      <c r="E95" s="38"/>
      <c r="F95" s="38"/>
      <c r="G95" s="38"/>
      <c r="H95" s="38"/>
      <c r="I95" s="143"/>
      <c r="J95" s="38"/>
      <c r="K95" s="38"/>
      <c r="L95" s="42"/>
    </row>
    <row r="96" s="1" customFormat="1" ht="12" customHeight="1">
      <c r="B96" s="37"/>
      <c r="C96" s="31" t="s">
        <v>20</v>
      </c>
      <c r="D96" s="38"/>
      <c r="E96" s="38"/>
      <c r="F96" s="26" t="str">
        <f>F16</f>
        <v>Písková Lhota, Zámostí</v>
      </c>
      <c r="G96" s="38"/>
      <c r="H96" s="38"/>
      <c r="I96" s="145" t="s">
        <v>22</v>
      </c>
      <c r="J96" s="66" t="str">
        <f>IF(J16="","",J16)</f>
        <v>29. 11. 2018</v>
      </c>
      <c r="K96" s="38"/>
      <c r="L96" s="42"/>
    </row>
    <row r="97" s="1" customFormat="1" ht="6.96" customHeight="1">
      <c r="B97" s="37"/>
      <c r="C97" s="38"/>
      <c r="D97" s="38"/>
      <c r="E97" s="38"/>
      <c r="F97" s="38"/>
      <c r="G97" s="38"/>
      <c r="H97" s="38"/>
      <c r="I97" s="143"/>
      <c r="J97" s="38"/>
      <c r="K97" s="38"/>
      <c r="L97" s="42"/>
    </row>
    <row r="98" s="1" customFormat="1" ht="13.65" customHeight="1">
      <c r="B98" s="37"/>
      <c r="C98" s="31" t="s">
        <v>24</v>
      </c>
      <c r="D98" s="38"/>
      <c r="E98" s="38"/>
      <c r="F98" s="26" t="str">
        <f>E19</f>
        <v>Vodovody a kanalizace Mladá Boleslav, a.s.</v>
      </c>
      <c r="G98" s="38"/>
      <c r="H98" s="38"/>
      <c r="I98" s="145" t="s">
        <v>30</v>
      </c>
      <c r="J98" s="35" t="str">
        <f>E25</f>
        <v>Ing Pter Švanda a kol.</v>
      </c>
      <c r="K98" s="38"/>
      <c r="L98" s="42"/>
    </row>
    <row r="99" s="1" customFormat="1" ht="13.65" customHeight="1">
      <c r="B99" s="37"/>
      <c r="C99" s="31" t="s">
        <v>28</v>
      </c>
      <c r="D99" s="38"/>
      <c r="E99" s="38"/>
      <c r="F99" s="26" t="str">
        <f>IF(E22="","",E22)</f>
        <v>Vyplň údaj</v>
      </c>
      <c r="G99" s="38"/>
      <c r="H99" s="38"/>
      <c r="I99" s="145" t="s">
        <v>33</v>
      </c>
      <c r="J99" s="35" t="str">
        <f>E28</f>
        <v xml:space="preserve"> </v>
      </c>
      <c r="K99" s="38"/>
      <c r="L99" s="42"/>
    </row>
    <row r="100" s="1" customFormat="1" ht="10.32" customHeight="1">
      <c r="B100" s="37"/>
      <c r="C100" s="38"/>
      <c r="D100" s="38"/>
      <c r="E100" s="38"/>
      <c r="F100" s="38"/>
      <c r="G100" s="38"/>
      <c r="H100" s="38"/>
      <c r="I100" s="143"/>
      <c r="J100" s="38"/>
      <c r="K100" s="38"/>
      <c r="L100" s="42"/>
    </row>
    <row r="101" s="10" customFormat="1" ht="29.28" customHeight="1">
      <c r="B101" s="190"/>
      <c r="C101" s="191" t="s">
        <v>119</v>
      </c>
      <c r="D101" s="192" t="s">
        <v>55</v>
      </c>
      <c r="E101" s="192" t="s">
        <v>51</v>
      </c>
      <c r="F101" s="192" t="s">
        <v>52</v>
      </c>
      <c r="G101" s="192" t="s">
        <v>120</v>
      </c>
      <c r="H101" s="192" t="s">
        <v>121</v>
      </c>
      <c r="I101" s="193" t="s">
        <v>122</v>
      </c>
      <c r="J101" s="194" t="s">
        <v>111</v>
      </c>
      <c r="K101" s="195" t="s">
        <v>123</v>
      </c>
      <c r="L101" s="196"/>
      <c r="M101" s="87" t="s">
        <v>1</v>
      </c>
      <c r="N101" s="88" t="s">
        <v>40</v>
      </c>
      <c r="O101" s="88" t="s">
        <v>124</v>
      </c>
      <c r="P101" s="88" t="s">
        <v>125</v>
      </c>
      <c r="Q101" s="88" t="s">
        <v>126</v>
      </c>
      <c r="R101" s="88" t="s">
        <v>127</v>
      </c>
      <c r="S101" s="88" t="s">
        <v>128</v>
      </c>
      <c r="T101" s="89" t="s">
        <v>129</v>
      </c>
    </row>
    <row r="102" s="1" customFormat="1" ht="22.8" customHeight="1">
      <c r="B102" s="37"/>
      <c r="C102" s="94" t="s">
        <v>130</v>
      </c>
      <c r="D102" s="38"/>
      <c r="E102" s="38"/>
      <c r="F102" s="38"/>
      <c r="G102" s="38"/>
      <c r="H102" s="38"/>
      <c r="I102" s="143"/>
      <c r="J102" s="197">
        <f>BK102</f>
        <v>0</v>
      </c>
      <c r="K102" s="38"/>
      <c r="L102" s="42"/>
      <c r="M102" s="90"/>
      <c r="N102" s="91"/>
      <c r="O102" s="91"/>
      <c r="P102" s="198">
        <f>P103+P269</f>
        <v>0</v>
      </c>
      <c r="Q102" s="91"/>
      <c r="R102" s="198">
        <f>R103+R269</f>
        <v>65.436738300000016</v>
      </c>
      <c r="S102" s="91"/>
      <c r="T102" s="199">
        <f>T103+T269</f>
        <v>3.7619199999999999</v>
      </c>
      <c r="AT102" s="16" t="s">
        <v>69</v>
      </c>
      <c r="AU102" s="16" t="s">
        <v>113</v>
      </c>
      <c r="BK102" s="200">
        <f>BK103+BK269</f>
        <v>0</v>
      </c>
    </row>
    <row r="103" s="11" customFormat="1" ht="25.92" customHeight="1">
      <c r="B103" s="201"/>
      <c r="C103" s="202"/>
      <c r="D103" s="203" t="s">
        <v>69</v>
      </c>
      <c r="E103" s="204" t="s">
        <v>131</v>
      </c>
      <c r="F103" s="204" t="s">
        <v>132</v>
      </c>
      <c r="G103" s="202"/>
      <c r="H103" s="202"/>
      <c r="I103" s="205"/>
      <c r="J103" s="206">
        <f>BK103</f>
        <v>0</v>
      </c>
      <c r="K103" s="202"/>
      <c r="L103" s="207"/>
      <c r="M103" s="208"/>
      <c r="N103" s="209"/>
      <c r="O103" s="209"/>
      <c r="P103" s="210">
        <f>P104+P171+P184+P207+P213+P245+P250+P267</f>
        <v>0</v>
      </c>
      <c r="Q103" s="209"/>
      <c r="R103" s="210">
        <f>R104+R171+R184+R207+R213+R245+R250+R267</f>
        <v>65.42413830000001</v>
      </c>
      <c r="S103" s="209"/>
      <c r="T103" s="211">
        <f>T104+T171+T184+T207+T213+T245+T250+T267</f>
        <v>3.7619199999999999</v>
      </c>
      <c r="AR103" s="212" t="s">
        <v>77</v>
      </c>
      <c r="AT103" s="213" t="s">
        <v>69</v>
      </c>
      <c r="AU103" s="213" t="s">
        <v>70</v>
      </c>
      <c r="AY103" s="212" t="s">
        <v>133</v>
      </c>
      <c r="BK103" s="214">
        <f>BK104+BK171+BK184+BK207+BK213+BK245+BK250+BK267</f>
        <v>0</v>
      </c>
    </row>
    <row r="104" s="11" customFormat="1" ht="22.8" customHeight="1">
      <c r="B104" s="201"/>
      <c r="C104" s="202"/>
      <c r="D104" s="203" t="s">
        <v>69</v>
      </c>
      <c r="E104" s="215" t="s">
        <v>77</v>
      </c>
      <c r="F104" s="215" t="s">
        <v>134</v>
      </c>
      <c r="G104" s="202"/>
      <c r="H104" s="202"/>
      <c r="I104" s="205"/>
      <c r="J104" s="216">
        <f>BK104</f>
        <v>0</v>
      </c>
      <c r="K104" s="202"/>
      <c r="L104" s="207"/>
      <c r="M104" s="208"/>
      <c r="N104" s="209"/>
      <c r="O104" s="209"/>
      <c r="P104" s="210">
        <f>SUM(P105:P170)</f>
        <v>0</v>
      </c>
      <c r="Q104" s="209"/>
      <c r="R104" s="210">
        <f>SUM(R105:R170)</f>
        <v>46.9512006</v>
      </c>
      <c r="S104" s="209"/>
      <c r="T104" s="211">
        <f>SUM(T105:T170)</f>
        <v>3.7619199999999999</v>
      </c>
      <c r="AR104" s="212" t="s">
        <v>77</v>
      </c>
      <c r="AT104" s="213" t="s">
        <v>69</v>
      </c>
      <c r="AU104" s="213" t="s">
        <v>77</v>
      </c>
      <c r="AY104" s="212" t="s">
        <v>133</v>
      </c>
      <c r="BK104" s="214">
        <f>SUM(BK105:BK170)</f>
        <v>0</v>
      </c>
    </row>
    <row r="105" s="1" customFormat="1" ht="16.5" customHeight="1">
      <c r="B105" s="37"/>
      <c r="C105" s="217" t="s">
        <v>79</v>
      </c>
      <c r="D105" s="217" t="s">
        <v>135</v>
      </c>
      <c r="E105" s="218" t="s">
        <v>172</v>
      </c>
      <c r="F105" s="219" t="s">
        <v>173</v>
      </c>
      <c r="G105" s="220" t="s">
        <v>138</v>
      </c>
      <c r="H105" s="221">
        <v>4</v>
      </c>
      <c r="I105" s="222"/>
      <c r="J105" s="221">
        <f>ROUND(I105*H105,1)</f>
        <v>0</v>
      </c>
      <c r="K105" s="219" t="s">
        <v>139</v>
      </c>
      <c r="L105" s="42"/>
      <c r="M105" s="223" t="s">
        <v>1</v>
      </c>
      <c r="N105" s="224" t="s">
        <v>41</v>
      </c>
      <c r="O105" s="78"/>
      <c r="P105" s="225">
        <f>O105*H105</f>
        <v>0</v>
      </c>
      <c r="Q105" s="225">
        <v>0</v>
      </c>
      <c r="R105" s="225">
        <f>Q105*H105</f>
        <v>0</v>
      </c>
      <c r="S105" s="225">
        <v>0.44</v>
      </c>
      <c r="T105" s="226">
        <f>S105*H105</f>
        <v>1.76</v>
      </c>
      <c r="AR105" s="16" t="s">
        <v>140</v>
      </c>
      <c r="AT105" s="16" t="s">
        <v>135</v>
      </c>
      <c r="AU105" s="16" t="s">
        <v>79</v>
      </c>
      <c r="AY105" s="16" t="s">
        <v>133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6" t="s">
        <v>77</v>
      </c>
      <c r="BK105" s="227">
        <f>ROUND(I105*H105,1)</f>
        <v>0</v>
      </c>
      <c r="BL105" s="16" t="s">
        <v>140</v>
      </c>
      <c r="BM105" s="16" t="s">
        <v>174</v>
      </c>
    </row>
    <row r="106" s="12" customFormat="1">
      <c r="B106" s="228"/>
      <c r="C106" s="229"/>
      <c r="D106" s="230" t="s">
        <v>142</v>
      </c>
      <c r="E106" s="231" t="s">
        <v>1</v>
      </c>
      <c r="F106" s="232" t="s">
        <v>175</v>
      </c>
      <c r="G106" s="229"/>
      <c r="H106" s="233">
        <v>4</v>
      </c>
      <c r="I106" s="234"/>
      <c r="J106" s="229"/>
      <c r="K106" s="229"/>
      <c r="L106" s="235"/>
      <c r="M106" s="236"/>
      <c r="N106" s="237"/>
      <c r="O106" s="237"/>
      <c r="P106" s="237"/>
      <c r="Q106" s="237"/>
      <c r="R106" s="237"/>
      <c r="S106" s="237"/>
      <c r="T106" s="238"/>
      <c r="AT106" s="239" t="s">
        <v>142</v>
      </c>
      <c r="AU106" s="239" t="s">
        <v>79</v>
      </c>
      <c r="AV106" s="12" t="s">
        <v>79</v>
      </c>
      <c r="AW106" s="12" t="s">
        <v>32</v>
      </c>
      <c r="AX106" s="12" t="s">
        <v>70</v>
      </c>
      <c r="AY106" s="239" t="s">
        <v>133</v>
      </c>
    </row>
    <row r="107" s="12" customFormat="1">
      <c r="B107" s="228"/>
      <c r="C107" s="229"/>
      <c r="D107" s="230" t="s">
        <v>142</v>
      </c>
      <c r="E107" s="231" t="s">
        <v>1</v>
      </c>
      <c r="F107" s="232" t="s">
        <v>176</v>
      </c>
      <c r="G107" s="229"/>
      <c r="H107" s="233">
        <v>0</v>
      </c>
      <c r="I107" s="234"/>
      <c r="J107" s="229"/>
      <c r="K107" s="229"/>
      <c r="L107" s="235"/>
      <c r="M107" s="236"/>
      <c r="N107" s="237"/>
      <c r="O107" s="237"/>
      <c r="P107" s="237"/>
      <c r="Q107" s="237"/>
      <c r="R107" s="237"/>
      <c r="S107" s="237"/>
      <c r="T107" s="238"/>
      <c r="AT107" s="239" t="s">
        <v>142</v>
      </c>
      <c r="AU107" s="239" t="s">
        <v>79</v>
      </c>
      <c r="AV107" s="12" t="s">
        <v>79</v>
      </c>
      <c r="AW107" s="12" t="s">
        <v>32</v>
      </c>
      <c r="AX107" s="12" t="s">
        <v>70</v>
      </c>
      <c r="AY107" s="239" t="s">
        <v>133</v>
      </c>
    </row>
    <row r="108" s="13" customFormat="1">
      <c r="B108" s="243"/>
      <c r="C108" s="244"/>
      <c r="D108" s="230" t="s">
        <v>142</v>
      </c>
      <c r="E108" s="245" t="s">
        <v>1</v>
      </c>
      <c r="F108" s="246" t="s">
        <v>177</v>
      </c>
      <c r="G108" s="244"/>
      <c r="H108" s="247">
        <v>4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AT108" s="253" t="s">
        <v>142</v>
      </c>
      <c r="AU108" s="253" t="s">
        <v>79</v>
      </c>
      <c r="AV108" s="13" t="s">
        <v>140</v>
      </c>
      <c r="AW108" s="13" t="s">
        <v>32</v>
      </c>
      <c r="AX108" s="13" t="s">
        <v>77</v>
      </c>
      <c r="AY108" s="253" t="s">
        <v>133</v>
      </c>
    </row>
    <row r="109" s="1" customFormat="1" ht="16.5" customHeight="1">
      <c r="B109" s="37"/>
      <c r="C109" s="217" t="s">
        <v>90</v>
      </c>
      <c r="D109" s="217" t="s">
        <v>135</v>
      </c>
      <c r="E109" s="218" t="s">
        <v>136</v>
      </c>
      <c r="F109" s="219" t="s">
        <v>137</v>
      </c>
      <c r="G109" s="220" t="s">
        <v>138</v>
      </c>
      <c r="H109" s="221">
        <v>7.6399999999999997</v>
      </c>
      <c r="I109" s="222"/>
      <c r="J109" s="221">
        <f>ROUND(I109*H109,1)</f>
        <v>0</v>
      </c>
      <c r="K109" s="219" t="s">
        <v>139</v>
      </c>
      <c r="L109" s="42"/>
      <c r="M109" s="223" t="s">
        <v>1</v>
      </c>
      <c r="N109" s="224" t="s">
        <v>41</v>
      </c>
      <c r="O109" s="78"/>
      <c r="P109" s="225">
        <f>O109*H109</f>
        <v>0</v>
      </c>
      <c r="Q109" s="225">
        <v>5.0000000000000002E-05</v>
      </c>
      <c r="R109" s="225">
        <f>Q109*H109</f>
        <v>0.00038200000000000002</v>
      </c>
      <c r="S109" s="225">
        <v>0.128</v>
      </c>
      <c r="T109" s="226">
        <f>S109*H109</f>
        <v>0.97792000000000001</v>
      </c>
      <c r="AR109" s="16" t="s">
        <v>140</v>
      </c>
      <c r="AT109" s="16" t="s">
        <v>135</v>
      </c>
      <c r="AU109" s="16" t="s">
        <v>79</v>
      </c>
      <c r="AY109" s="16" t="s">
        <v>133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6" t="s">
        <v>77</v>
      </c>
      <c r="BK109" s="227">
        <f>ROUND(I109*H109,1)</f>
        <v>0</v>
      </c>
      <c r="BL109" s="16" t="s">
        <v>140</v>
      </c>
      <c r="BM109" s="16" t="s">
        <v>178</v>
      </c>
    </row>
    <row r="110" s="12" customFormat="1">
      <c r="B110" s="228"/>
      <c r="C110" s="229"/>
      <c r="D110" s="230" t="s">
        <v>142</v>
      </c>
      <c r="E110" s="231" t="s">
        <v>1</v>
      </c>
      <c r="F110" s="232" t="s">
        <v>179</v>
      </c>
      <c r="G110" s="229"/>
      <c r="H110" s="233">
        <v>7.6399999999999997</v>
      </c>
      <c r="I110" s="234"/>
      <c r="J110" s="229"/>
      <c r="K110" s="229"/>
      <c r="L110" s="235"/>
      <c r="M110" s="236"/>
      <c r="N110" s="237"/>
      <c r="O110" s="237"/>
      <c r="P110" s="237"/>
      <c r="Q110" s="237"/>
      <c r="R110" s="237"/>
      <c r="S110" s="237"/>
      <c r="T110" s="238"/>
      <c r="AT110" s="239" t="s">
        <v>142</v>
      </c>
      <c r="AU110" s="239" t="s">
        <v>79</v>
      </c>
      <c r="AV110" s="12" t="s">
        <v>79</v>
      </c>
      <c r="AW110" s="12" t="s">
        <v>32</v>
      </c>
      <c r="AX110" s="12" t="s">
        <v>70</v>
      </c>
      <c r="AY110" s="239" t="s">
        <v>133</v>
      </c>
    </row>
    <row r="111" s="12" customFormat="1">
      <c r="B111" s="228"/>
      <c r="C111" s="229"/>
      <c r="D111" s="230" t="s">
        <v>142</v>
      </c>
      <c r="E111" s="231" t="s">
        <v>1</v>
      </c>
      <c r="F111" s="232" t="s">
        <v>180</v>
      </c>
      <c r="G111" s="229"/>
      <c r="H111" s="233">
        <v>0</v>
      </c>
      <c r="I111" s="234"/>
      <c r="J111" s="229"/>
      <c r="K111" s="229"/>
      <c r="L111" s="235"/>
      <c r="M111" s="236"/>
      <c r="N111" s="237"/>
      <c r="O111" s="237"/>
      <c r="P111" s="237"/>
      <c r="Q111" s="237"/>
      <c r="R111" s="237"/>
      <c r="S111" s="237"/>
      <c r="T111" s="238"/>
      <c r="AT111" s="239" t="s">
        <v>142</v>
      </c>
      <c r="AU111" s="239" t="s">
        <v>79</v>
      </c>
      <c r="AV111" s="12" t="s">
        <v>79</v>
      </c>
      <c r="AW111" s="12" t="s">
        <v>32</v>
      </c>
      <c r="AX111" s="12" t="s">
        <v>70</v>
      </c>
      <c r="AY111" s="239" t="s">
        <v>133</v>
      </c>
    </row>
    <row r="112" s="13" customFormat="1">
      <c r="B112" s="243"/>
      <c r="C112" s="244"/>
      <c r="D112" s="230" t="s">
        <v>142</v>
      </c>
      <c r="E112" s="245" t="s">
        <v>1</v>
      </c>
      <c r="F112" s="246" t="s">
        <v>177</v>
      </c>
      <c r="G112" s="244"/>
      <c r="H112" s="247">
        <v>7.6399999999999997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AT112" s="253" t="s">
        <v>142</v>
      </c>
      <c r="AU112" s="253" t="s">
        <v>79</v>
      </c>
      <c r="AV112" s="13" t="s">
        <v>140</v>
      </c>
      <c r="AW112" s="13" t="s">
        <v>32</v>
      </c>
      <c r="AX112" s="13" t="s">
        <v>77</v>
      </c>
      <c r="AY112" s="253" t="s">
        <v>133</v>
      </c>
    </row>
    <row r="113" s="1" customFormat="1" ht="16.5" customHeight="1">
      <c r="B113" s="37"/>
      <c r="C113" s="217" t="s">
        <v>140</v>
      </c>
      <c r="D113" s="217" t="s">
        <v>135</v>
      </c>
      <c r="E113" s="218" t="s">
        <v>181</v>
      </c>
      <c r="F113" s="219" t="s">
        <v>182</v>
      </c>
      <c r="G113" s="220" t="s">
        <v>138</v>
      </c>
      <c r="H113" s="221">
        <v>4</v>
      </c>
      <c r="I113" s="222"/>
      <c r="J113" s="221">
        <f>ROUND(I113*H113,1)</f>
        <v>0</v>
      </c>
      <c r="K113" s="219" t="s">
        <v>139</v>
      </c>
      <c r="L113" s="42"/>
      <c r="M113" s="223" t="s">
        <v>1</v>
      </c>
      <c r="N113" s="224" t="s">
        <v>41</v>
      </c>
      <c r="O113" s="78"/>
      <c r="P113" s="225">
        <f>O113*H113</f>
        <v>0</v>
      </c>
      <c r="Q113" s="225">
        <v>9.0000000000000006E-05</v>
      </c>
      <c r="R113" s="225">
        <f>Q113*H113</f>
        <v>0.00036000000000000002</v>
      </c>
      <c r="S113" s="225">
        <v>0.25600000000000001</v>
      </c>
      <c r="T113" s="226">
        <f>S113*H113</f>
        <v>1.024</v>
      </c>
      <c r="AR113" s="16" t="s">
        <v>140</v>
      </c>
      <c r="AT113" s="16" t="s">
        <v>135</v>
      </c>
      <c r="AU113" s="16" t="s">
        <v>79</v>
      </c>
      <c r="AY113" s="16" t="s">
        <v>133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6" t="s">
        <v>77</v>
      </c>
      <c r="BK113" s="227">
        <f>ROUND(I113*H113,1)</f>
        <v>0</v>
      </c>
      <c r="BL113" s="16" t="s">
        <v>140</v>
      </c>
      <c r="BM113" s="16" t="s">
        <v>183</v>
      </c>
    </row>
    <row r="114" s="12" customFormat="1">
      <c r="B114" s="228"/>
      <c r="C114" s="229"/>
      <c r="D114" s="230" t="s">
        <v>142</v>
      </c>
      <c r="E114" s="231" t="s">
        <v>1</v>
      </c>
      <c r="F114" s="232" t="s">
        <v>175</v>
      </c>
      <c r="G114" s="229"/>
      <c r="H114" s="233">
        <v>4</v>
      </c>
      <c r="I114" s="234"/>
      <c r="J114" s="229"/>
      <c r="K114" s="229"/>
      <c r="L114" s="235"/>
      <c r="M114" s="236"/>
      <c r="N114" s="237"/>
      <c r="O114" s="237"/>
      <c r="P114" s="237"/>
      <c r="Q114" s="237"/>
      <c r="R114" s="237"/>
      <c r="S114" s="237"/>
      <c r="T114" s="238"/>
      <c r="AT114" s="239" t="s">
        <v>142</v>
      </c>
      <c r="AU114" s="239" t="s">
        <v>79</v>
      </c>
      <c r="AV114" s="12" t="s">
        <v>79</v>
      </c>
      <c r="AW114" s="12" t="s">
        <v>32</v>
      </c>
      <c r="AX114" s="12" t="s">
        <v>70</v>
      </c>
      <c r="AY114" s="239" t="s">
        <v>133</v>
      </c>
    </row>
    <row r="115" s="12" customFormat="1">
      <c r="B115" s="228"/>
      <c r="C115" s="229"/>
      <c r="D115" s="230" t="s">
        <v>142</v>
      </c>
      <c r="E115" s="231" t="s">
        <v>1</v>
      </c>
      <c r="F115" s="232" t="s">
        <v>176</v>
      </c>
      <c r="G115" s="229"/>
      <c r="H115" s="233">
        <v>0</v>
      </c>
      <c r="I115" s="234"/>
      <c r="J115" s="229"/>
      <c r="K115" s="229"/>
      <c r="L115" s="235"/>
      <c r="M115" s="236"/>
      <c r="N115" s="237"/>
      <c r="O115" s="237"/>
      <c r="P115" s="237"/>
      <c r="Q115" s="237"/>
      <c r="R115" s="237"/>
      <c r="S115" s="237"/>
      <c r="T115" s="238"/>
      <c r="AT115" s="239" t="s">
        <v>142</v>
      </c>
      <c r="AU115" s="239" t="s">
        <v>79</v>
      </c>
      <c r="AV115" s="12" t="s">
        <v>79</v>
      </c>
      <c r="AW115" s="12" t="s">
        <v>32</v>
      </c>
      <c r="AX115" s="12" t="s">
        <v>70</v>
      </c>
      <c r="AY115" s="239" t="s">
        <v>133</v>
      </c>
    </row>
    <row r="116" s="13" customFormat="1">
      <c r="B116" s="243"/>
      <c r="C116" s="244"/>
      <c r="D116" s="230" t="s">
        <v>142</v>
      </c>
      <c r="E116" s="245" t="s">
        <v>1</v>
      </c>
      <c r="F116" s="246" t="s">
        <v>177</v>
      </c>
      <c r="G116" s="244"/>
      <c r="H116" s="247">
        <v>4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AT116" s="253" t="s">
        <v>142</v>
      </c>
      <c r="AU116" s="253" t="s">
        <v>79</v>
      </c>
      <c r="AV116" s="13" t="s">
        <v>140</v>
      </c>
      <c r="AW116" s="13" t="s">
        <v>32</v>
      </c>
      <c r="AX116" s="13" t="s">
        <v>77</v>
      </c>
      <c r="AY116" s="253" t="s">
        <v>133</v>
      </c>
    </row>
    <row r="117" s="1" customFormat="1" ht="16.5" customHeight="1">
      <c r="B117" s="37"/>
      <c r="C117" s="217" t="s">
        <v>144</v>
      </c>
      <c r="D117" s="217" t="s">
        <v>135</v>
      </c>
      <c r="E117" s="218" t="s">
        <v>184</v>
      </c>
      <c r="F117" s="219" t="s">
        <v>185</v>
      </c>
      <c r="G117" s="220" t="s">
        <v>186</v>
      </c>
      <c r="H117" s="221">
        <v>3</v>
      </c>
      <c r="I117" s="222"/>
      <c r="J117" s="221">
        <f>ROUND(I117*H117,1)</f>
        <v>0</v>
      </c>
      <c r="K117" s="219" t="s">
        <v>139</v>
      </c>
      <c r="L117" s="42"/>
      <c r="M117" s="223" t="s">
        <v>1</v>
      </c>
      <c r="N117" s="224" t="s">
        <v>41</v>
      </c>
      <c r="O117" s="78"/>
      <c r="P117" s="225">
        <f>O117*H117</f>
        <v>0</v>
      </c>
      <c r="Q117" s="225">
        <v>0.01068</v>
      </c>
      <c r="R117" s="225">
        <f>Q117*H117</f>
        <v>0.032039999999999999</v>
      </c>
      <c r="S117" s="225">
        <v>0</v>
      </c>
      <c r="T117" s="226">
        <f>S117*H117</f>
        <v>0</v>
      </c>
      <c r="AR117" s="16" t="s">
        <v>140</v>
      </c>
      <c r="AT117" s="16" t="s">
        <v>135</v>
      </c>
      <c r="AU117" s="16" t="s">
        <v>79</v>
      </c>
      <c r="AY117" s="16" t="s">
        <v>133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6" t="s">
        <v>77</v>
      </c>
      <c r="BK117" s="227">
        <f>ROUND(I117*H117,1)</f>
        <v>0</v>
      </c>
      <c r="BL117" s="16" t="s">
        <v>140</v>
      </c>
      <c r="BM117" s="16" t="s">
        <v>187</v>
      </c>
    </row>
    <row r="118" s="12" customFormat="1">
      <c r="B118" s="228"/>
      <c r="C118" s="229"/>
      <c r="D118" s="230" t="s">
        <v>142</v>
      </c>
      <c r="E118" s="231" t="s">
        <v>1</v>
      </c>
      <c r="F118" s="232" t="s">
        <v>90</v>
      </c>
      <c r="G118" s="229"/>
      <c r="H118" s="233">
        <v>3</v>
      </c>
      <c r="I118" s="234"/>
      <c r="J118" s="229"/>
      <c r="K118" s="229"/>
      <c r="L118" s="235"/>
      <c r="M118" s="236"/>
      <c r="N118" s="237"/>
      <c r="O118" s="237"/>
      <c r="P118" s="237"/>
      <c r="Q118" s="237"/>
      <c r="R118" s="237"/>
      <c r="S118" s="237"/>
      <c r="T118" s="238"/>
      <c r="AT118" s="239" t="s">
        <v>142</v>
      </c>
      <c r="AU118" s="239" t="s">
        <v>79</v>
      </c>
      <c r="AV118" s="12" t="s">
        <v>79</v>
      </c>
      <c r="AW118" s="12" t="s">
        <v>32</v>
      </c>
      <c r="AX118" s="12" t="s">
        <v>77</v>
      </c>
      <c r="AY118" s="239" t="s">
        <v>133</v>
      </c>
    </row>
    <row r="119" s="1" customFormat="1" ht="16.5" customHeight="1">
      <c r="B119" s="37"/>
      <c r="C119" s="217" t="s">
        <v>188</v>
      </c>
      <c r="D119" s="217" t="s">
        <v>135</v>
      </c>
      <c r="E119" s="218" t="s">
        <v>189</v>
      </c>
      <c r="F119" s="219" t="s">
        <v>190</v>
      </c>
      <c r="G119" s="220" t="s">
        <v>191</v>
      </c>
      <c r="H119" s="221">
        <v>24.210000000000001</v>
      </c>
      <c r="I119" s="222"/>
      <c r="J119" s="221">
        <f>ROUND(I119*H119,1)</f>
        <v>0</v>
      </c>
      <c r="K119" s="219" t="s">
        <v>139</v>
      </c>
      <c r="L119" s="42"/>
      <c r="M119" s="223" t="s">
        <v>1</v>
      </c>
      <c r="N119" s="224" t="s">
        <v>41</v>
      </c>
      <c r="O119" s="78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AR119" s="16" t="s">
        <v>140</v>
      </c>
      <c r="AT119" s="16" t="s">
        <v>135</v>
      </c>
      <c r="AU119" s="16" t="s">
        <v>79</v>
      </c>
      <c r="AY119" s="16" t="s">
        <v>133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6" t="s">
        <v>77</v>
      </c>
      <c r="BK119" s="227">
        <f>ROUND(I119*H119,1)</f>
        <v>0</v>
      </c>
      <c r="BL119" s="16" t="s">
        <v>140</v>
      </c>
      <c r="BM119" s="16" t="s">
        <v>192</v>
      </c>
    </row>
    <row r="120" s="12" customFormat="1">
      <c r="B120" s="228"/>
      <c r="C120" s="229"/>
      <c r="D120" s="230" t="s">
        <v>142</v>
      </c>
      <c r="E120" s="231" t="s">
        <v>1</v>
      </c>
      <c r="F120" s="232" t="s">
        <v>193</v>
      </c>
      <c r="G120" s="229"/>
      <c r="H120" s="233">
        <v>24.210000000000001</v>
      </c>
      <c r="I120" s="234"/>
      <c r="J120" s="229"/>
      <c r="K120" s="229"/>
      <c r="L120" s="235"/>
      <c r="M120" s="236"/>
      <c r="N120" s="237"/>
      <c r="O120" s="237"/>
      <c r="P120" s="237"/>
      <c r="Q120" s="237"/>
      <c r="R120" s="237"/>
      <c r="S120" s="237"/>
      <c r="T120" s="238"/>
      <c r="AT120" s="239" t="s">
        <v>142</v>
      </c>
      <c r="AU120" s="239" t="s">
        <v>79</v>
      </c>
      <c r="AV120" s="12" t="s">
        <v>79</v>
      </c>
      <c r="AW120" s="12" t="s">
        <v>32</v>
      </c>
      <c r="AX120" s="12" t="s">
        <v>77</v>
      </c>
      <c r="AY120" s="239" t="s">
        <v>133</v>
      </c>
    </row>
    <row r="121" s="1" customFormat="1" ht="16.5" customHeight="1">
      <c r="B121" s="37"/>
      <c r="C121" s="217" t="s">
        <v>194</v>
      </c>
      <c r="D121" s="217" t="s">
        <v>135</v>
      </c>
      <c r="E121" s="218" t="s">
        <v>195</v>
      </c>
      <c r="F121" s="219" t="s">
        <v>196</v>
      </c>
      <c r="G121" s="220" t="s">
        <v>191</v>
      </c>
      <c r="H121" s="221">
        <v>4.0099999999999998</v>
      </c>
      <c r="I121" s="222"/>
      <c r="J121" s="221">
        <f>ROUND(I121*H121,1)</f>
        <v>0</v>
      </c>
      <c r="K121" s="219" t="s">
        <v>139</v>
      </c>
      <c r="L121" s="42"/>
      <c r="M121" s="223" t="s">
        <v>1</v>
      </c>
      <c r="N121" s="224" t="s">
        <v>41</v>
      </c>
      <c r="O121" s="78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AR121" s="16" t="s">
        <v>140</v>
      </c>
      <c r="AT121" s="16" t="s">
        <v>135</v>
      </c>
      <c r="AU121" s="16" t="s">
        <v>79</v>
      </c>
      <c r="AY121" s="16" t="s">
        <v>133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6" t="s">
        <v>77</v>
      </c>
      <c r="BK121" s="227">
        <f>ROUND(I121*H121,1)</f>
        <v>0</v>
      </c>
      <c r="BL121" s="16" t="s">
        <v>140</v>
      </c>
      <c r="BM121" s="16" t="s">
        <v>197</v>
      </c>
    </row>
    <row r="122" s="12" customFormat="1">
      <c r="B122" s="228"/>
      <c r="C122" s="229"/>
      <c r="D122" s="230" t="s">
        <v>142</v>
      </c>
      <c r="E122" s="231" t="s">
        <v>1</v>
      </c>
      <c r="F122" s="232" t="s">
        <v>198</v>
      </c>
      <c r="G122" s="229"/>
      <c r="H122" s="233">
        <v>4.0099999999999998</v>
      </c>
      <c r="I122" s="234"/>
      <c r="J122" s="229"/>
      <c r="K122" s="229"/>
      <c r="L122" s="235"/>
      <c r="M122" s="236"/>
      <c r="N122" s="237"/>
      <c r="O122" s="237"/>
      <c r="P122" s="237"/>
      <c r="Q122" s="237"/>
      <c r="R122" s="237"/>
      <c r="S122" s="237"/>
      <c r="T122" s="238"/>
      <c r="AT122" s="239" t="s">
        <v>142</v>
      </c>
      <c r="AU122" s="239" t="s">
        <v>79</v>
      </c>
      <c r="AV122" s="12" t="s">
        <v>79</v>
      </c>
      <c r="AW122" s="12" t="s">
        <v>32</v>
      </c>
      <c r="AX122" s="12" t="s">
        <v>77</v>
      </c>
      <c r="AY122" s="239" t="s">
        <v>133</v>
      </c>
    </row>
    <row r="123" s="1" customFormat="1" ht="16.5" customHeight="1">
      <c r="B123" s="37"/>
      <c r="C123" s="217" t="s">
        <v>199</v>
      </c>
      <c r="D123" s="217" t="s">
        <v>135</v>
      </c>
      <c r="E123" s="218" t="s">
        <v>200</v>
      </c>
      <c r="F123" s="219" t="s">
        <v>201</v>
      </c>
      <c r="G123" s="220" t="s">
        <v>191</v>
      </c>
      <c r="H123" s="221">
        <v>29.140000000000001</v>
      </c>
      <c r="I123" s="222"/>
      <c r="J123" s="221">
        <f>ROUND(I123*H123,1)</f>
        <v>0</v>
      </c>
      <c r="K123" s="219" t="s">
        <v>139</v>
      </c>
      <c r="L123" s="42"/>
      <c r="M123" s="223" t="s">
        <v>1</v>
      </c>
      <c r="N123" s="224" t="s">
        <v>41</v>
      </c>
      <c r="O123" s="78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AR123" s="16" t="s">
        <v>140</v>
      </c>
      <c r="AT123" s="16" t="s">
        <v>135</v>
      </c>
      <c r="AU123" s="16" t="s">
        <v>79</v>
      </c>
      <c r="AY123" s="16" t="s">
        <v>133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6" t="s">
        <v>77</v>
      </c>
      <c r="BK123" s="227">
        <f>ROUND(I123*H123,1)</f>
        <v>0</v>
      </c>
      <c r="BL123" s="16" t="s">
        <v>140</v>
      </c>
      <c r="BM123" s="16" t="s">
        <v>202</v>
      </c>
    </row>
    <row r="124" s="12" customFormat="1">
      <c r="B124" s="228"/>
      <c r="C124" s="229"/>
      <c r="D124" s="230" t="s">
        <v>142</v>
      </c>
      <c r="E124" s="231" t="s">
        <v>1</v>
      </c>
      <c r="F124" s="232" t="s">
        <v>203</v>
      </c>
      <c r="G124" s="229"/>
      <c r="H124" s="233">
        <v>29.140000000000001</v>
      </c>
      <c r="I124" s="234"/>
      <c r="J124" s="229"/>
      <c r="K124" s="229"/>
      <c r="L124" s="235"/>
      <c r="M124" s="236"/>
      <c r="N124" s="237"/>
      <c r="O124" s="237"/>
      <c r="P124" s="237"/>
      <c r="Q124" s="237"/>
      <c r="R124" s="237"/>
      <c r="S124" s="237"/>
      <c r="T124" s="238"/>
      <c r="AT124" s="239" t="s">
        <v>142</v>
      </c>
      <c r="AU124" s="239" t="s">
        <v>79</v>
      </c>
      <c r="AV124" s="12" t="s">
        <v>79</v>
      </c>
      <c r="AW124" s="12" t="s">
        <v>32</v>
      </c>
      <c r="AX124" s="12" t="s">
        <v>77</v>
      </c>
      <c r="AY124" s="239" t="s">
        <v>133</v>
      </c>
    </row>
    <row r="125" s="1" customFormat="1" ht="16.5" customHeight="1">
      <c r="B125" s="37"/>
      <c r="C125" s="217" t="s">
        <v>204</v>
      </c>
      <c r="D125" s="217" t="s">
        <v>135</v>
      </c>
      <c r="E125" s="218" t="s">
        <v>205</v>
      </c>
      <c r="F125" s="219" t="s">
        <v>206</v>
      </c>
      <c r="G125" s="220" t="s">
        <v>191</v>
      </c>
      <c r="H125" s="221">
        <v>8.7400000000000002</v>
      </c>
      <c r="I125" s="222"/>
      <c r="J125" s="221">
        <f>ROUND(I125*H125,1)</f>
        <v>0</v>
      </c>
      <c r="K125" s="219" t="s">
        <v>139</v>
      </c>
      <c r="L125" s="42"/>
      <c r="M125" s="223" t="s">
        <v>1</v>
      </c>
      <c r="N125" s="224" t="s">
        <v>41</v>
      </c>
      <c r="O125" s="78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AR125" s="16" t="s">
        <v>140</v>
      </c>
      <c r="AT125" s="16" t="s">
        <v>135</v>
      </c>
      <c r="AU125" s="16" t="s">
        <v>79</v>
      </c>
      <c r="AY125" s="16" t="s">
        <v>133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6" t="s">
        <v>77</v>
      </c>
      <c r="BK125" s="227">
        <f>ROUND(I125*H125,1)</f>
        <v>0</v>
      </c>
      <c r="BL125" s="16" t="s">
        <v>140</v>
      </c>
      <c r="BM125" s="16" t="s">
        <v>207</v>
      </c>
    </row>
    <row r="126" s="12" customFormat="1">
      <c r="B126" s="228"/>
      <c r="C126" s="229"/>
      <c r="D126" s="230" t="s">
        <v>142</v>
      </c>
      <c r="E126" s="231" t="s">
        <v>1</v>
      </c>
      <c r="F126" s="232" t="s">
        <v>208</v>
      </c>
      <c r="G126" s="229"/>
      <c r="H126" s="233">
        <v>8.7400000000000002</v>
      </c>
      <c r="I126" s="234"/>
      <c r="J126" s="229"/>
      <c r="K126" s="229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142</v>
      </c>
      <c r="AU126" s="239" t="s">
        <v>79</v>
      </c>
      <c r="AV126" s="12" t="s">
        <v>79</v>
      </c>
      <c r="AW126" s="12" t="s">
        <v>32</v>
      </c>
      <c r="AX126" s="12" t="s">
        <v>77</v>
      </c>
      <c r="AY126" s="239" t="s">
        <v>133</v>
      </c>
    </row>
    <row r="127" s="1" customFormat="1" ht="16.5" customHeight="1">
      <c r="B127" s="37"/>
      <c r="C127" s="217" t="s">
        <v>209</v>
      </c>
      <c r="D127" s="217" t="s">
        <v>135</v>
      </c>
      <c r="E127" s="218" t="s">
        <v>210</v>
      </c>
      <c r="F127" s="219" t="s">
        <v>211</v>
      </c>
      <c r="G127" s="220" t="s">
        <v>191</v>
      </c>
      <c r="H127" s="221">
        <v>25.280000000000001</v>
      </c>
      <c r="I127" s="222"/>
      <c r="J127" s="221">
        <f>ROUND(I127*H127,1)</f>
        <v>0</v>
      </c>
      <c r="K127" s="219" t="s">
        <v>139</v>
      </c>
      <c r="L127" s="42"/>
      <c r="M127" s="223" t="s">
        <v>1</v>
      </c>
      <c r="N127" s="224" t="s">
        <v>41</v>
      </c>
      <c r="O127" s="78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AR127" s="16" t="s">
        <v>140</v>
      </c>
      <c r="AT127" s="16" t="s">
        <v>135</v>
      </c>
      <c r="AU127" s="16" t="s">
        <v>79</v>
      </c>
      <c r="AY127" s="16" t="s">
        <v>133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6" t="s">
        <v>77</v>
      </c>
      <c r="BK127" s="227">
        <f>ROUND(I127*H127,1)</f>
        <v>0</v>
      </c>
      <c r="BL127" s="16" t="s">
        <v>140</v>
      </c>
      <c r="BM127" s="16" t="s">
        <v>212</v>
      </c>
    </row>
    <row r="128" s="12" customFormat="1">
      <c r="B128" s="228"/>
      <c r="C128" s="229"/>
      <c r="D128" s="230" t="s">
        <v>142</v>
      </c>
      <c r="E128" s="231" t="s">
        <v>1</v>
      </c>
      <c r="F128" s="232" t="s">
        <v>213</v>
      </c>
      <c r="G128" s="229"/>
      <c r="H128" s="233">
        <v>25.280000000000001</v>
      </c>
      <c r="I128" s="234"/>
      <c r="J128" s="229"/>
      <c r="K128" s="229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142</v>
      </c>
      <c r="AU128" s="239" t="s">
        <v>79</v>
      </c>
      <c r="AV128" s="12" t="s">
        <v>79</v>
      </c>
      <c r="AW128" s="12" t="s">
        <v>32</v>
      </c>
      <c r="AX128" s="12" t="s">
        <v>77</v>
      </c>
      <c r="AY128" s="239" t="s">
        <v>133</v>
      </c>
    </row>
    <row r="129" s="1" customFormat="1" ht="16.5" customHeight="1">
      <c r="B129" s="37"/>
      <c r="C129" s="217" t="s">
        <v>214</v>
      </c>
      <c r="D129" s="217" t="s">
        <v>135</v>
      </c>
      <c r="E129" s="218" t="s">
        <v>215</v>
      </c>
      <c r="F129" s="219" t="s">
        <v>216</v>
      </c>
      <c r="G129" s="220" t="s">
        <v>191</v>
      </c>
      <c r="H129" s="221">
        <v>7.5800000000000001</v>
      </c>
      <c r="I129" s="222"/>
      <c r="J129" s="221">
        <f>ROUND(I129*H129,1)</f>
        <v>0</v>
      </c>
      <c r="K129" s="219" t="s">
        <v>139</v>
      </c>
      <c r="L129" s="42"/>
      <c r="M129" s="223" t="s">
        <v>1</v>
      </c>
      <c r="N129" s="224" t="s">
        <v>41</v>
      </c>
      <c r="O129" s="78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AR129" s="16" t="s">
        <v>140</v>
      </c>
      <c r="AT129" s="16" t="s">
        <v>135</v>
      </c>
      <c r="AU129" s="16" t="s">
        <v>79</v>
      </c>
      <c r="AY129" s="16" t="s">
        <v>133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6" t="s">
        <v>77</v>
      </c>
      <c r="BK129" s="227">
        <f>ROUND(I129*H129,1)</f>
        <v>0</v>
      </c>
      <c r="BL129" s="16" t="s">
        <v>140</v>
      </c>
      <c r="BM129" s="16" t="s">
        <v>217</v>
      </c>
    </row>
    <row r="130" s="12" customFormat="1">
      <c r="B130" s="228"/>
      <c r="C130" s="229"/>
      <c r="D130" s="230" t="s">
        <v>142</v>
      </c>
      <c r="E130" s="231" t="s">
        <v>1</v>
      </c>
      <c r="F130" s="232" t="s">
        <v>218</v>
      </c>
      <c r="G130" s="229"/>
      <c r="H130" s="233">
        <v>7.5800000000000001</v>
      </c>
      <c r="I130" s="234"/>
      <c r="J130" s="229"/>
      <c r="K130" s="229"/>
      <c r="L130" s="235"/>
      <c r="M130" s="236"/>
      <c r="N130" s="237"/>
      <c r="O130" s="237"/>
      <c r="P130" s="237"/>
      <c r="Q130" s="237"/>
      <c r="R130" s="237"/>
      <c r="S130" s="237"/>
      <c r="T130" s="238"/>
      <c r="AT130" s="239" t="s">
        <v>142</v>
      </c>
      <c r="AU130" s="239" t="s">
        <v>79</v>
      </c>
      <c r="AV130" s="12" t="s">
        <v>79</v>
      </c>
      <c r="AW130" s="12" t="s">
        <v>32</v>
      </c>
      <c r="AX130" s="12" t="s">
        <v>77</v>
      </c>
      <c r="AY130" s="239" t="s">
        <v>133</v>
      </c>
    </row>
    <row r="131" s="1" customFormat="1" ht="16.5" customHeight="1">
      <c r="B131" s="37"/>
      <c r="C131" s="217" t="s">
        <v>219</v>
      </c>
      <c r="D131" s="217" t="s">
        <v>135</v>
      </c>
      <c r="E131" s="218" t="s">
        <v>220</v>
      </c>
      <c r="F131" s="219" t="s">
        <v>221</v>
      </c>
      <c r="G131" s="220" t="s">
        <v>191</v>
      </c>
      <c r="H131" s="221">
        <v>2.0899999999999999</v>
      </c>
      <c r="I131" s="222"/>
      <c r="J131" s="221">
        <f>ROUND(I131*H131,1)</f>
        <v>0</v>
      </c>
      <c r="K131" s="219" t="s">
        <v>1</v>
      </c>
      <c r="L131" s="42"/>
      <c r="M131" s="223" t="s">
        <v>1</v>
      </c>
      <c r="N131" s="224" t="s">
        <v>41</v>
      </c>
      <c r="O131" s="78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AR131" s="16" t="s">
        <v>140</v>
      </c>
      <c r="AT131" s="16" t="s">
        <v>135</v>
      </c>
      <c r="AU131" s="16" t="s">
        <v>79</v>
      </c>
      <c r="AY131" s="16" t="s">
        <v>133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6" t="s">
        <v>77</v>
      </c>
      <c r="BK131" s="227">
        <f>ROUND(I131*H131,1)</f>
        <v>0</v>
      </c>
      <c r="BL131" s="16" t="s">
        <v>140</v>
      </c>
      <c r="BM131" s="16" t="s">
        <v>222</v>
      </c>
    </row>
    <row r="132" s="12" customFormat="1">
      <c r="B132" s="228"/>
      <c r="C132" s="229"/>
      <c r="D132" s="230" t="s">
        <v>142</v>
      </c>
      <c r="E132" s="231" t="s">
        <v>1</v>
      </c>
      <c r="F132" s="232" t="s">
        <v>223</v>
      </c>
      <c r="G132" s="229"/>
      <c r="H132" s="233">
        <v>2.0899999999999999</v>
      </c>
      <c r="I132" s="234"/>
      <c r="J132" s="229"/>
      <c r="K132" s="229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142</v>
      </c>
      <c r="AU132" s="239" t="s">
        <v>79</v>
      </c>
      <c r="AV132" s="12" t="s">
        <v>79</v>
      </c>
      <c r="AW132" s="12" t="s">
        <v>32</v>
      </c>
      <c r="AX132" s="12" t="s">
        <v>77</v>
      </c>
      <c r="AY132" s="239" t="s">
        <v>133</v>
      </c>
    </row>
    <row r="133" s="1" customFormat="1" ht="16.5" customHeight="1">
      <c r="B133" s="37"/>
      <c r="C133" s="217" t="s">
        <v>224</v>
      </c>
      <c r="D133" s="217" t="s">
        <v>135</v>
      </c>
      <c r="E133" s="218" t="s">
        <v>225</v>
      </c>
      <c r="F133" s="219" t="s">
        <v>226</v>
      </c>
      <c r="G133" s="220" t="s">
        <v>191</v>
      </c>
      <c r="H133" s="221">
        <v>23.760000000000002</v>
      </c>
      <c r="I133" s="222"/>
      <c r="J133" s="221">
        <f>ROUND(I133*H133,1)</f>
        <v>0</v>
      </c>
      <c r="K133" s="219" t="s">
        <v>1</v>
      </c>
      <c r="L133" s="42"/>
      <c r="M133" s="223" t="s">
        <v>1</v>
      </c>
      <c r="N133" s="224" t="s">
        <v>41</v>
      </c>
      <c r="O133" s="78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AR133" s="16" t="s">
        <v>140</v>
      </c>
      <c r="AT133" s="16" t="s">
        <v>135</v>
      </c>
      <c r="AU133" s="16" t="s">
        <v>79</v>
      </c>
      <c r="AY133" s="16" t="s">
        <v>133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6" t="s">
        <v>77</v>
      </c>
      <c r="BK133" s="227">
        <f>ROUND(I133*H133,1)</f>
        <v>0</v>
      </c>
      <c r="BL133" s="16" t="s">
        <v>140</v>
      </c>
      <c r="BM133" s="16" t="s">
        <v>227</v>
      </c>
    </row>
    <row r="134" s="12" customFormat="1">
      <c r="B134" s="228"/>
      <c r="C134" s="229"/>
      <c r="D134" s="230" t="s">
        <v>142</v>
      </c>
      <c r="E134" s="231" t="s">
        <v>1</v>
      </c>
      <c r="F134" s="232" t="s">
        <v>228</v>
      </c>
      <c r="G134" s="229"/>
      <c r="H134" s="233">
        <v>23.760000000000002</v>
      </c>
      <c r="I134" s="234"/>
      <c r="J134" s="229"/>
      <c r="K134" s="229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142</v>
      </c>
      <c r="AU134" s="239" t="s">
        <v>79</v>
      </c>
      <c r="AV134" s="12" t="s">
        <v>79</v>
      </c>
      <c r="AW134" s="12" t="s">
        <v>32</v>
      </c>
      <c r="AX134" s="12" t="s">
        <v>77</v>
      </c>
      <c r="AY134" s="239" t="s">
        <v>133</v>
      </c>
    </row>
    <row r="135" s="1" customFormat="1" ht="16.5" customHeight="1">
      <c r="B135" s="37"/>
      <c r="C135" s="217" t="s">
        <v>229</v>
      </c>
      <c r="D135" s="217" t="s">
        <v>135</v>
      </c>
      <c r="E135" s="218" t="s">
        <v>230</v>
      </c>
      <c r="F135" s="219" t="s">
        <v>231</v>
      </c>
      <c r="G135" s="220" t="s">
        <v>138</v>
      </c>
      <c r="H135" s="221">
        <v>204.16999999999999</v>
      </c>
      <c r="I135" s="222"/>
      <c r="J135" s="221">
        <f>ROUND(I135*H135,1)</f>
        <v>0</v>
      </c>
      <c r="K135" s="219" t="s">
        <v>139</v>
      </c>
      <c r="L135" s="42"/>
      <c r="M135" s="223" t="s">
        <v>1</v>
      </c>
      <c r="N135" s="224" t="s">
        <v>41</v>
      </c>
      <c r="O135" s="78"/>
      <c r="P135" s="225">
        <f>O135*H135</f>
        <v>0</v>
      </c>
      <c r="Q135" s="225">
        <v>0.00058</v>
      </c>
      <c r="R135" s="225">
        <f>Q135*H135</f>
        <v>0.1184186</v>
      </c>
      <c r="S135" s="225">
        <v>0</v>
      </c>
      <c r="T135" s="226">
        <f>S135*H135</f>
        <v>0</v>
      </c>
      <c r="AR135" s="16" t="s">
        <v>140</v>
      </c>
      <c r="AT135" s="16" t="s">
        <v>135</v>
      </c>
      <c r="AU135" s="16" t="s">
        <v>79</v>
      </c>
      <c r="AY135" s="16" t="s">
        <v>133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6" t="s">
        <v>77</v>
      </c>
      <c r="BK135" s="227">
        <f>ROUND(I135*H135,1)</f>
        <v>0</v>
      </c>
      <c r="BL135" s="16" t="s">
        <v>140</v>
      </c>
      <c r="BM135" s="16" t="s">
        <v>232</v>
      </c>
    </row>
    <row r="136" s="12" customFormat="1">
      <c r="B136" s="228"/>
      <c r="C136" s="229"/>
      <c r="D136" s="230" t="s">
        <v>142</v>
      </c>
      <c r="E136" s="231" t="s">
        <v>1</v>
      </c>
      <c r="F136" s="232" t="s">
        <v>233</v>
      </c>
      <c r="G136" s="229"/>
      <c r="H136" s="233">
        <v>204.16999999999999</v>
      </c>
      <c r="I136" s="234"/>
      <c r="J136" s="229"/>
      <c r="K136" s="229"/>
      <c r="L136" s="235"/>
      <c r="M136" s="236"/>
      <c r="N136" s="237"/>
      <c r="O136" s="237"/>
      <c r="P136" s="237"/>
      <c r="Q136" s="237"/>
      <c r="R136" s="237"/>
      <c r="S136" s="237"/>
      <c r="T136" s="238"/>
      <c r="AT136" s="239" t="s">
        <v>142</v>
      </c>
      <c r="AU136" s="239" t="s">
        <v>79</v>
      </c>
      <c r="AV136" s="12" t="s">
        <v>79</v>
      </c>
      <c r="AW136" s="12" t="s">
        <v>32</v>
      </c>
      <c r="AX136" s="12" t="s">
        <v>77</v>
      </c>
      <c r="AY136" s="239" t="s">
        <v>133</v>
      </c>
    </row>
    <row r="137" s="1" customFormat="1" ht="16.5" customHeight="1">
      <c r="B137" s="37"/>
      <c r="C137" s="217" t="s">
        <v>8</v>
      </c>
      <c r="D137" s="217" t="s">
        <v>135</v>
      </c>
      <c r="E137" s="218" t="s">
        <v>234</v>
      </c>
      <c r="F137" s="219" t="s">
        <v>235</v>
      </c>
      <c r="G137" s="220" t="s">
        <v>138</v>
      </c>
      <c r="H137" s="221">
        <v>204.16999999999999</v>
      </c>
      <c r="I137" s="222"/>
      <c r="J137" s="221">
        <f>ROUND(I137*H137,1)</f>
        <v>0</v>
      </c>
      <c r="K137" s="219" t="s">
        <v>139</v>
      </c>
      <c r="L137" s="42"/>
      <c r="M137" s="223" t="s">
        <v>1</v>
      </c>
      <c r="N137" s="224" t="s">
        <v>41</v>
      </c>
      <c r="O137" s="78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AR137" s="16" t="s">
        <v>140</v>
      </c>
      <c r="AT137" s="16" t="s">
        <v>135</v>
      </c>
      <c r="AU137" s="16" t="s">
        <v>79</v>
      </c>
      <c r="AY137" s="16" t="s">
        <v>133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6" t="s">
        <v>77</v>
      </c>
      <c r="BK137" s="227">
        <f>ROUND(I137*H137,1)</f>
        <v>0</v>
      </c>
      <c r="BL137" s="16" t="s">
        <v>140</v>
      </c>
      <c r="BM137" s="16" t="s">
        <v>236</v>
      </c>
    </row>
    <row r="138" s="12" customFormat="1">
      <c r="B138" s="228"/>
      <c r="C138" s="229"/>
      <c r="D138" s="230" t="s">
        <v>142</v>
      </c>
      <c r="E138" s="231" t="s">
        <v>1</v>
      </c>
      <c r="F138" s="232" t="s">
        <v>233</v>
      </c>
      <c r="G138" s="229"/>
      <c r="H138" s="233">
        <v>204.16999999999999</v>
      </c>
      <c r="I138" s="234"/>
      <c r="J138" s="229"/>
      <c r="K138" s="229"/>
      <c r="L138" s="235"/>
      <c r="M138" s="236"/>
      <c r="N138" s="237"/>
      <c r="O138" s="237"/>
      <c r="P138" s="237"/>
      <c r="Q138" s="237"/>
      <c r="R138" s="237"/>
      <c r="S138" s="237"/>
      <c r="T138" s="238"/>
      <c r="AT138" s="239" t="s">
        <v>142</v>
      </c>
      <c r="AU138" s="239" t="s">
        <v>79</v>
      </c>
      <c r="AV138" s="12" t="s">
        <v>79</v>
      </c>
      <c r="AW138" s="12" t="s">
        <v>32</v>
      </c>
      <c r="AX138" s="12" t="s">
        <v>77</v>
      </c>
      <c r="AY138" s="239" t="s">
        <v>133</v>
      </c>
    </row>
    <row r="139" s="1" customFormat="1" ht="16.5" customHeight="1">
      <c r="B139" s="37"/>
      <c r="C139" s="217" t="s">
        <v>237</v>
      </c>
      <c r="D139" s="217" t="s">
        <v>135</v>
      </c>
      <c r="E139" s="218" t="s">
        <v>238</v>
      </c>
      <c r="F139" s="219" t="s">
        <v>239</v>
      </c>
      <c r="G139" s="220" t="s">
        <v>191</v>
      </c>
      <c r="H139" s="221">
        <v>130.71000000000001</v>
      </c>
      <c r="I139" s="222"/>
      <c r="J139" s="221">
        <f>ROUND(I139*H139,1)</f>
        <v>0</v>
      </c>
      <c r="K139" s="219" t="s">
        <v>1</v>
      </c>
      <c r="L139" s="42"/>
      <c r="M139" s="223" t="s">
        <v>1</v>
      </c>
      <c r="N139" s="224" t="s">
        <v>41</v>
      </c>
      <c r="O139" s="78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AR139" s="16" t="s">
        <v>140</v>
      </c>
      <c r="AT139" s="16" t="s">
        <v>135</v>
      </c>
      <c r="AU139" s="16" t="s">
        <v>79</v>
      </c>
      <c r="AY139" s="16" t="s">
        <v>133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6" t="s">
        <v>77</v>
      </c>
      <c r="BK139" s="227">
        <f>ROUND(I139*H139,1)</f>
        <v>0</v>
      </c>
      <c r="BL139" s="16" t="s">
        <v>140</v>
      </c>
      <c r="BM139" s="16" t="s">
        <v>240</v>
      </c>
    </row>
    <row r="140" s="14" customFormat="1">
      <c r="B140" s="254"/>
      <c r="C140" s="255"/>
      <c r="D140" s="230" t="s">
        <v>142</v>
      </c>
      <c r="E140" s="256" t="s">
        <v>1</v>
      </c>
      <c r="F140" s="257" t="s">
        <v>241</v>
      </c>
      <c r="G140" s="255"/>
      <c r="H140" s="256" t="s">
        <v>1</v>
      </c>
      <c r="I140" s="258"/>
      <c r="J140" s="255"/>
      <c r="K140" s="255"/>
      <c r="L140" s="259"/>
      <c r="M140" s="260"/>
      <c r="N140" s="261"/>
      <c r="O140" s="261"/>
      <c r="P140" s="261"/>
      <c r="Q140" s="261"/>
      <c r="R140" s="261"/>
      <c r="S140" s="261"/>
      <c r="T140" s="262"/>
      <c r="AT140" s="263" t="s">
        <v>142</v>
      </c>
      <c r="AU140" s="263" t="s">
        <v>79</v>
      </c>
      <c r="AV140" s="14" t="s">
        <v>77</v>
      </c>
      <c r="AW140" s="14" t="s">
        <v>32</v>
      </c>
      <c r="AX140" s="14" t="s">
        <v>70</v>
      </c>
      <c r="AY140" s="263" t="s">
        <v>133</v>
      </c>
    </row>
    <row r="141" s="12" customFormat="1">
      <c r="B141" s="228"/>
      <c r="C141" s="229"/>
      <c r="D141" s="230" t="s">
        <v>142</v>
      </c>
      <c r="E141" s="231" t="s">
        <v>1</v>
      </c>
      <c r="F141" s="232" t="s">
        <v>242</v>
      </c>
      <c r="G141" s="229"/>
      <c r="H141" s="233">
        <v>80.269999999999996</v>
      </c>
      <c r="I141" s="234"/>
      <c r="J141" s="229"/>
      <c r="K141" s="229"/>
      <c r="L141" s="235"/>
      <c r="M141" s="236"/>
      <c r="N141" s="237"/>
      <c r="O141" s="237"/>
      <c r="P141" s="237"/>
      <c r="Q141" s="237"/>
      <c r="R141" s="237"/>
      <c r="S141" s="237"/>
      <c r="T141" s="238"/>
      <c r="AT141" s="239" t="s">
        <v>142</v>
      </c>
      <c r="AU141" s="239" t="s">
        <v>79</v>
      </c>
      <c r="AV141" s="12" t="s">
        <v>79</v>
      </c>
      <c r="AW141" s="12" t="s">
        <v>32</v>
      </c>
      <c r="AX141" s="12" t="s">
        <v>70</v>
      </c>
      <c r="AY141" s="239" t="s">
        <v>133</v>
      </c>
    </row>
    <row r="142" s="14" customFormat="1">
      <c r="B142" s="254"/>
      <c r="C142" s="255"/>
      <c r="D142" s="230" t="s">
        <v>142</v>
      </c>
      <c r="E142" s="256" t="s">
        <v>1</v>
      </c>
      <c r="F142" s="257" t="s">
        <v>243</v>
      </c>
      <c r="G142" s="255"/>
      <c r="H142" s="256" t="s">
        <v>1</v>
      </c>
      <c r="I142" s="258"/>
      <c r="J142" s="255"/>
      <c r="K142" s="255"/>
      <c r="L142" s="259"/>
      <c r="M142" s="260"/>
      <c r="N142" s="261"/>
      <c r="O142" s="261"/>
      <c r="P142" s="261"/>
      <c r="Q142" s="261"/>
      <c r="R142" s="261"/>
      <c r="S142" s="261"/>
      <c r="T142" s="262"/>
      <c r="AT142" s="263" t="s">
        <v>142</v>
      </c>
      <c r="AU142" s="263" t="s">
        <v>79</v>
      </c>
      <c r="AV142" s="14" t="s">
        <v>77</v>
      </c>
      <c r="AW142" s="14" t="s">
        <v>32</v>
      </c>
      <c r="AX142" s="14" t="s">
        <v>70</v>
      </c>
      <c r="AY142" s="263" t="s">
        <v>133</v>
      </c>
    </row>
    <row r="143" s="12" customFormat="1">
      <c r="B143" s="228"/>
      <c r="C143" s="229"/>
      <c r="D143" s="230" t="s">
        <v>142</v>
      </c>
      <c r="E143" s="231" t="s">
        <v>1</v>
      </c>
      <c r="F143" s="232" t="s">
        <v>244</v>
      </c>
      <c r="G143" s="229"/>
      <c r="H143" s="233">
        <v>50.439999999999998</v>
      </c>
      <c r="I143" s="234"/>
      <c r="J143" s="229"/>
      <c r="K143" s="229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142</v>
      </c>
      <c r="AU143" s="239" t="s">
        <v>79</v>
      </c>
      <c r="AV143" s="12" t="s">
        <v>79</v>
      </c>
      <c r="AW143" s="12" t="s">
        <v>32</v>
      </c>
      <c r="AX143" s="12" t="s">
        <v>70</v>
      </c>
      <c r="AY143" s="239" t="s">
        <v>133</v>
      </c>
    </row>
    <row r="144" s="13" customFormat="1">
      <c r="B144" s="243"/>
      <c r="C144" s="244"/>
      <c r="D144" s="230" t="s">
        <v>142</v>
      </c>
      <c r="E144" s="245" t="s">
        <v>1</v>
      </c>
      <c r="F144" s="246" t="s">
        <v>177</v>
      </c>
      <c r="G144" s="244"/>
      <c r="H144" s="247">
        <v>130.71000000000001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AT144" s="253" t="s">
        <v>142</v>
      </c>
      <c r="AU144" s="253" t="s">
        <v>79</v>
      </c>
      <c r="AV144" s="13" t="s">
        <v>140</v>
      </c>
      <c r="AW144" s="13" t="s">
        <v>32</v>
      </c>
      <c r="AX144" s="13" t="s">
        <v>77</v>
      </c>
      <c r="AY144" s="253" t="s">
        <v>133</v>
      </c>
    </row>
    <row r="145" s="1" customFormat="1" ht="16.5" customHeight="1">
      <c r="B145" s="37"/>
      <c r="C145" s="217" t="s">
        <v>245</v>
      </c>
      <c r="D145" s="217" t="s">
        <v>135</v>
      </c>
      <c r="E145" s="218" t="s">
        <v>246</v>
      </c>
      <c r="F145" s="219" t="s">
        <v>247</v>
      </c>
      <c r="G145" s="220" t="s">
        <v>191</v>
      </c>
      <c r="H145" s="221">
        <v>29.829999999999998</v>
      </c>
      <c r="I145" s="222"/>
      <c r="J145" s="221">
        <f>ROUND(I145*H145,1)</f>
        <v>0</v>
      </c>
      <c r="K145" s="219" t="s">
        <v>1</v>
      </c>
      <c r="L145" s="42"/>
      <c r="M145" s="223" t="s">
        <v>1</v>
      </c>
      <c r="N145" s="224" t="s">
        <v>41</v>
      </c>
      <c r="O145" s="78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AR145" s="16" t="s">
        <v>140</v>
      </c>
      <c r="AT145" s="16" t="s">
        <v>135</v>
      </c>
      <c r="AU145" s="16" t="s">
        <v>79</v>
      </c>
      <c r="AY145" s="16" t="s">
        <v>133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6" t="s">
        <v>77</v>
      </c>
      <c r="BK145" s="227">
        <f>ROUND(I145*H145,1)</f>
        <v>0</v>
      </c>
      <c r="BL145" s="16" t="s">
        <v>140</v>
      </c>
      <c r="BM145" s="16" t="s">
        <v>248</v>
      </c>
    </row>
    <row r="146" s="14" customFormat="1">
      <c r="B146" s="254"/>
      <c r="C146" s="255"/>
      <c r="D146" s="230" t="s">
        <v>142</v>
      </c>
      <c r="E146" s="256" t="s">
        <v>1</v>
      </c>
      <c r="F146" s="257" t="s">
        <v>249</v>
      </c>
      <c r="G146" s="255"/>
      <c r="H146" s="256" t="s">
        <v>1</v>
      </c>
      <c r="I146" s="258"/>
      <c r="J146" s="255"/>
      <c r="K146" s="255"/>
      <c r="L146" s="259"/>
      <c r="M146" s="260"/>
      <c r="N146" s="261"/>
      <c r="O146" s="261"/>
      <c r="P146" s="261"/>
      <c r="Q146" s="261"/>
      <c r="R146" s="261"/>
      <c r="S146" s="261"/>
      <c r="T146" s="262"/>
      <c r="AT146" s="263" t="s">
        <v>142</v>
      </c>
      <c r="AU146" s="263" t="s">
        <v>79</v>
      </c>
      <c r="AV146" s="14" t="s">
        <v>77</v>
      </c>
      <c r="AW146" s="14" t="s">
        <v>32</v>
      </c>
      <c r="AX146" s="14" t="s">
        <v>70</v>
      </c>
      <c r="AY146" s="263" t="s">
        <v>133</v>
      </c>
    </row>
    <row r="147" s="12" customFormat="1">
      <c r="B147" s="228"/>
      <c r="C147" s="229"/>
      <c r="D147" s="230" t="s">
        <v>142</v>
      </c>
      <c r="E147" s="231" t="s">
        <v>1</v>
      </c>
      <c r="F147" s="232" t="s">
        <v>250</v>
      </c>
      <c r="G147" s="229"/>
      <c r="H147" s="233">
        <v>29.829999999999998</v>
      </c>
      <c r="I147" s="234"/>
      <c r="J147" s="229"/>
      <c r="K147" s="229"/>
      <c r="L147" s="235"/>
      <c r="M147" s="236"/>
      <c r="N147" s="237"/>
      <c r="O147" s="237"/>
      <c r="P147" s="237"/>
      <c r="Q147" s="237"/>
      <c r="R147" s="237"/>
      <c r="S147" s="237"/>
      <c r="T147" s="238"/>
      <c r="AT147" s="239" t="s">
        <v>142</v>
      </c>
      <c r="AU147" s="239" t="s">
        <v>79</v>
      </c>
      <c r="AV147" s="12" t="s">
        <v>79</v>
      </c>
      <c r="AW147" s="12" t="s">
        <v>32</v>
      </c>
      <c r="AX147" s="12" t="s">
        <v>77</v>
      </c>
      <c r="AY147" s="239" t="s">
        <v>133</v>
      </c>
    </row>
    <row r="148" s="1" customFormat="1" ht="16.5" customHeight="1">
      <c r="B148" s="37"/>
      <c r="C148" s="217" t="s">
        <v>251</v>
      </c>
      <c r="D148" s="217" t="s">
        <v>135</v>
      </c>
      <c r="E148" s="218" t="s">
        <v>252</v>
      </c>
      <c r="F148" s="219" t="s">
        <v>253</v>
      </c>
      <c r="G148" s="220" t="s">
        <v>191</v>
      </c>
      <c r="H148" s="221">
        <v>29.829999999999998</v>
      </c>
      <c r="I148" s="222"/>
      <c r="J148" s="221">
        <f>ROUND(I148*H148,1)</f>
        <v>0</v>
      </c>
      <c r="K148" s="219" t="s">
        <v>139</v>
      </c>
      <c r="L148" s="42"/>
      <c r="M148" s="223" t="s">
        <v>1</v>
      </c>
      <c r="N148" s="224" t="s">
        <v>41</v>
      </c>
      <c r="O148" s="78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AR148" s="16" t="s">
        <v>140</v>
      </c>
      <c r="AT148" s="16" t="s">
        <v>135</v>
      </c>
      <c r="AU148" s="16" t="s">
        <v>79</v>
      </c>
      <c r="AY148" s="16" t="s">
        <v>133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6" t="s">
        <v>77</v>
      </c>
      <c r="BK148" s="227">
        <f>ROUND(I148*H148,1)</f>
        <v>0</v>
      </c>
      <c r="BL148" s="16" t="s">
        <v>140</v>
      </c>
      <c r="BM148" s="16" t="s">
        <v>254</v>
      </c>
    </row>
    <row r="149" s="14" customFormat="1">
      <c r="B149" s="254"/>
      <c r="C149" s="255"/>
      <c r="D149" s="230" t="s">
        <v>142</v>
      </c>
      <c r="E149" s="256" t="s">
        <v>1</v>
      </c>
      <c r="F149" s="257" t="s">
        <v>249</v>
      </c>
      <c r="G149" s="255"/>
      <c r="H149" s="256" t="s">
        <v>1</v>
      </c>
      <c r="I149" s="258"/>
      <c r="J149" s="255"/>
      <c r="K149" s="255"/>
      <c r="L149" s="259"/>
      <c r="M149" s="260"/>
      <c r="N149" s="261"/>
      <c r="O149" s="261"/>
      <c r="P149" s="261"/>
      <c r="Q149" s="261"/>
      <c r="R149" s="261"/>
      <c r="S149" s="261"/>
      <c r="T149" s="262"/>
      <c r="AT149" s="263" t="s">
        <v>142</v>
      </c>
      <c r="AU149" s="263" t="s">
        <v>79</v>
      </c>
      <c r="AV149" s="14" t="s">
        <v>77</v>
      </c>
      <c r="AW149" s="14" t="s">
        <v>32</v>
      </c>
      <c r="AX149" s="14" t="s">
        <v>70</v>
      </c>
      <c r="AY149" s="263" t="s">
        <v>133</v>
      </c>
    </row>
    <row r="150" s="12" customFormat="1">
      <c r="B150" s="228"/>
      <c r="C150" s="229"/>
      <c r="D150" s="230" t="s">
        <v>142</v>
      </c>
      <c r="E150" s="231" t="s">
        <v>1</v>
      </c>
      <c r="F150" s="232" t="s">
        <v>250</v>
      </c>
      <c r="G150" s="229"/>
      <c r="H150" s="233">
        <v>29.829999999999998</v>
      </c>
      <c r="I150" s="234"/>
      <c r="J150" s="229"/>
      <c r="K150" s="229"/>
      <c r="L150" s="235"/>
      <c r="M150" s="236"/>
      <c r="N150" s="237"/>
      <c r="O150" s="237"/>
      <c r="P150" s="237"/>
      <c r="Q150" s="237"/>
      <c r="R150" s="237"/>
      <c r="S150" s="237"/>
      <c r="T150" s="238"/>
      <c r="AT150" s="239" t="s">
        <v>142</v>
      </c>
      <c r="AU150" s="239" t="s">
        <v>79</v>
      </c>
      <c r="AV150" s="12" t="s">
        <v>79</v>
      </c>
      <c r="AW150" s="12" t="s">
        <v>32</v>
      </c>
      <c r="AX150" s="12" t="s">
        <v>77</v>
      </c>
      <c r="AY150" s="239" t="s">
        <v>133</v>
      </c>
    </row>
    <row r="151" s="1" customFormat="1" ht="16.5" customHeight="1">
      <c r="B151" s="37"/>
      <c r="C151" s="217" t="s">
        <v>255</v>
      </c>
      <c r="D151" s="217" t="s">
        <v>135</v>
      </c>
      <c r="E151" s="218" t="s">
        <v>256</v>
      </c>
      <c r="F151" s="219" t="s">
        <v>257</v>
      </c>
      <c r="G151" s="220" t="s">
        <v>191</v>
      </c>
      <c r="H151" s="221">
        <v>29.829999999999998</v>
      </c>
      <c r="I151" s="222"/>
      <c r="J151" s="221">
        <f>ROUND(I151*H151,1)</f>
        <v>0</v>
      </c>
      <c r="K151" s="219" t="s">
        <v>139</v>
      </c>
      <c r="L151" s="42"/>
      <c r="M151" s="223" t="s">
        <v>1</v>
      </c>
      <c r="N151" s="224" t="s">
        <v>41</v>
      </c>
      <c r="O151" s="78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AR151" s="16" t="s">
        <v>140</v>
      </c>
      <c r="AT151" s="16" t="s">
        <v>135</v>
      </c>
      <c r="AU151" s="16" t="s">
        <v>79</v>
      </c>
      <c r="AY151" s="16" t="s">
        <v>133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6" t="s">
        <v>77</v>
      </c>
      <c r="BK151" s="227">
        <f>ROUND(I151*H151,1)</f>
        <v>0</v>
      </c>
      <c r="BL151" s="16" t="s">
        <v>140</v>
      </c>
      <c r="BM151" s="16" t="s">
        <v>258</v>
      </c>
    </row>
    <row r="152" s="12" customFormat="1">
      <c r="B152" s="228"/>
      <c r="C152" s="229"/>
      <c r="D152" s="230" t="s">
        <v>142</v>
      </c>
      <c r="E152" s="231" t="s">
        <v>1</v>
      </c>
      <c r="F152" s="232" t="s">
        <v>250</v>
      </c>
      <c r="G152" s="229"/>
      <c r="H152" s="233">
        <v>29.829999999999998</v>
      </c>
      <c r="I152" s="234"/>
      <c r="J152" s="229"/>
      <c r="K152" s="229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142</v>
      </c>
      <c r="AU152" s="239" t="s">
        <v>79</v>
      </c>
      <c r="AV152" s="12" t="s">
        <v>79</v>
      </c>
      <c r="AW152" s="12" t="s">
        <v>32</v>
      </c>
      <c r="AX152" s="12" t="s">
        <v>77</v>
      </c>
      <c r="AY152" s="239" t="s">
        <v>133</v>
      </c>
    </row>
    <row r="153" s="1" customFormat="1" ht="16.5" customHeight="1">
      <c r="B153" s="37"/>
      <c r="C153" s="217" t="s">
        <v>259</v>
      </c>
      <c r="D153" s="217" t="s">
        <v>135</v>
      </c>
      <c r="E153" s="218" t="s">
        <v>260</v>
      </c>
      <c r="F153" s="219" t="s">
        <v>261</v>
      </c>
      <c r="G153" s="220" t="s">
        <v>156</v>
      </c>
      <c r="H153" s="221">
        <v>59.659999999999997</v>
      </c>
      <c r="I153" s="222"/>
      <c r="J153" s="221">
        <f>ROUND(I153*H153,1)</f>
        <v>0</v>
      </c>
      <c r="K153" s="219" t="s">
        <v>139</v>
      </c>
      <c r="L153" s="42"/>
      <c r="M153" s="223" t="s">
        <v>1</v>
      </c>
      <c r="N153" s="224" t="s">
        <v>41</v>
      </c>
      <c r="O153" s="78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AR153" s="16" t="s">
        <v>140</v>
      </c>
      <c r="AT153" s="16" t="s">
        <v>135</v>
      </c>
      <c r="AU153" s="16" t="s">
        <v>79</v>
      </c>
      <c r="AY153" s="16" t="s">
        <v>133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6" t="s">
        <v>77</v>
      </c>
      <c r="BK153" s="227">
        <f>ROUND(I153*H153,1)</f>
        <v>0</v>
      </c>
      <c r="BL153" s="16" t="s">
        <v>140</v>
      </c>
      <c r="BM153" s="16" t="s">
        <v>262</v>
      </c>
    </row>
    <row r="154" s="12" customFormat="1">
      <c r="B154" s="228"/>
      <c r="C154" s="229"/>
      <c r="D154" s="230" t="s">
        <v>142</v>
      </c>
      <c r="E154" s="231" t="s">
        <v>1</v>
      </c>
      <c r="F154" s="232" t="s">
        <v>250</v>
      </c>
      <c r="G154" s="229"/>
      <c r="H154" s="233">
        <v>29.829999999999998</v>
      </c>
      <c r="I154" s="234"/>
      <c r="J154" s="229"/>
      <c r="K154" s="229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142</v>
      </c>
      <c r="AU154" s="239" t="s">
        <v>79</v>
      </c>
      <c r="AV154" s="12" t="s">
        <v>79</v>
      </c>
      <c r="AW154" s="12" t="s">
        <v>32</v>
      </c>
      <c r="AX154" s="12" t="s">
        <v>77</v>
      </c>
      <c r="AY154" s="239" t="s">
        <v>133</v>
      </c>
    </row>
    <row r="155" s="12" customFormat="1">
      <c r="B155" s="228"/>
      <c r="C155" s="229"/>
      <c r="D155" s="230" t="s">
        <v>142</v>
      </c>
      <c r="E155" s="229"/>
      <c r="F155" s="232" t="s">
        <v>263</v>
      </c>
      <c r="G155" s="229"/>
      <c r="H155" s="233">
        <v>59.659999999999997</v>
      </c>
      <c r="I155" s="234"/>
      <c r="J155" s="229"/>
      <c r="K155" s="229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142</v>
      </c>
      <c r="AU155" s="239" t="s">
        <v>79</v>
      </c>
      <c r="AV155" s="12" t="s">
        <v>79</v>
      </c>
      <c r="AW155" s="12" t="s">
        <v>4</v>
      </c>
      <c r="AX155" s="12" t="s">
        <v>77</v>
      </c>
      <c r="AY155" s="239" t="s">
        <v>133</v>
      </c>
    </row>
    <row r="156" s="1" customFormat="1" ht="16.5" customHeight="1">
      <c r="B156" s="37"/>
      <c r="C156" s="217" t="s">
        <v>7</v>
      </c>
      <c r="D156" s="217" t="s">
        <v>135</v>
      </c>
      <c r="E156" s="218" t="s">
        <v>264</v>
      </c>
      <c r="F156" s="219" t="s">
        <v>265</v>
      </c>
      <c r="G156" s="220" t="s">
        <v>191</v>
      </c>
      <c r="H156" s="221">
        <v>50.439999999999998</v>
      </c>
      <c r="I156" s="222"/>
      <c r="J156" s="221">
        <f>ROUND(I156*H156,1)</f>
        <v>0</v>
      </c>
      <c r="K156" s="219" t="s">
        <v>139</v>
      </c>
      <c r="L156" s="42"/>
      <c r="M156" s="223" t="s">
        <v>1</v>
      </c>
      <c r="N156" s="224" t="s">
        <v>41</v>
      </c>
      <c r="O156" s="78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AR156" s="16" t="s">
        <v>140</v>
      </c>
      <c r="AT156" s="16" t="s">
        <v>135</v>
      </c>
      <c r="AU156" s="16" t="s">
        <v>79</v>
      </c>
      <c r="AY156" s="16" t="s">
        <v>133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6" t="s">
        <v>77</v>
      </c>
      <c r="BK156" s="227">
        <f>ROUND(I156*H156,1)</f>
        <v>0</v>
      </c>
      <c r="BL156" s="16" t="s">
        <v>140</v>
      </c>
      <c r="BM156" s="16" t="s">
        <v>266</v>
      </c>
    </row>
    <row r="157" s="14" customFormat="1">
      <c r="B157" s="254"/>
      <c r="C157" s="255"/>
      <c r="D157" s="230" t="s">
        <v>142</v>
      </c>
      <c r="E157" s="256" t="s">
        <v>1</v>
      </c>
      <c r="F157" s="257" t="s">
        <v>267</v>
      </c>
      <c r="G157" s="255"/>
      <c r="H157" s="256" t="s">
        <v>1</v>
      </c>
      <c r="I157" s="258"/>
      <c r="J157" s="255"/>
      <c r="K157" s="255"/>
      <c r="L157" s="259"/>
      <c r="M157" s="260"/>
      <c r="N157" s="261"/>
      <c r="O157" s="261"/>
      <c r="P157" s="261"/>
      <c r="Q157" s="261"/>
      <c r="R157" s="261"/>
      <c r="S157" s="261"/>
      <c r="T157" s="262"/>
      <c r="AT157" s="263" t="s">
        <v>142</v>
      </c>
      <c r="AU157" s="263" t="s">
        <v>79</v>
      </c>
      <c r="AV157" s="14" t="s">
        <v>77</v>
      </c>
      <c r="AW157" s="14" t="s">
        <v>32</v>
      </c>
      <c r="AX157" s="14" t="s">
        <v>70</v>
      </c>
      <c r="AY157" s="263" t="s">
        <v>133</v>
      </c>
    </row>
    <row r="158" s="12" customFormat="1">
      <c r="B158" s="228"/>
      <c r="C158" s="229"/>
      <c r="D158" s="230" t="s">
        <v>142</v>
      </c>
      <c r="E158" s="231" t="s">
        <v>1</v>
      </c>
      <c r="F158" s="232" t="s">
        <v>268</v>
      </c>
      <c r="G158" s="229"/>
      <c r="H158" s="233">
        <v>50.439999999999998</v>
      </c>
      <c r="I158" s="234"/>
      <c r="J158" s="229"/>
      <c r="K158" s="229"/>
      <c r="L158" s="235"/>
      <c r="M158" s="236"/>
      <c r="N158" s="237"/>
      <c r="O158" s="237"/>
      <c r="P158" s="237"/>
      <c r="Q158" s="237"/>
      <c r="R158" s="237"/>
      <c r="S158" s="237"/>
      <c r="T158" s="238"/>
      <c r="AT158" s="239" t="s">
        <v>142</v>
      </c>
      <c r="AU158" s="239" t="s">
        <v>79</v>
      </c>
      <c r="AV158" s="12" t="s">
        <v>79</v>
      </c>
      <c r="AW158" s="12" t="s">
        <v>32</v>
      </c>
      <c r="AX158" s="12" t="s">
        <v>70</v>
      </c>
      <c r="AY158" s="239" t="s">
        <v>133</v>
      </c>
    </row>
    <row r="159" s="14" customFormat="1">
      <c r="B159" s="254"/>
      <c r="C159" s="255"/>
      <c r="D159" s="230" t="s">
        <v>142</v>
      </c>
      <c r="E159" s="256" t="s">
        <v>1</v>
      </c>
      <c r="F159" s="257" t="s">
        <v>269</v>
      </c>
      <c r="G159" s="255"/>
      <c r="H159" s="256" t="s">
        <v>1</v>
      </c>
      <c r="I159" s="258"/>
      <c r="J159" s="255"/>
      <c r="K159" s="255"/>
      <c r="L159" s="259"/>
      <c r="M159" s="260"/>
      <c r="N159" s="261"/>
      <c r="O159" s="261"/>
      <c r="P159" s="261"/>
      <c r="Q159" s="261"/>
      <c r="R159" s="261"/>
      <c r="S159" s="261"/>
      <c r="T159" s="262"/>
      <c r="AT159" s="263" t="s">
        <v>142</v>
      </c>
      <c r="AU159" s="263" t="s">
        <v>79</v>
      </c>
      <c r="AV159" s="14" t="s">
        <v>77</v>
      </c>
      <c r="AW159" s="14" t="s">
        <v>32</v>
      </c>
      <c r="AX159" s="14" t="s">
        <v>70</v>
      </c>
      <c r="AY159" s="263" t="s">
        <v>133</v>
      </c>
    </row>
    <row r="160" s="12" customFormat="1">
      <c r="B160" s="228"/>
      <c r="C160" s="229"/>
      <c r="D160" s="230" t="s">
        <v>142</v>
      </c>
      <c r="E160" s="231" t="s">
        <v>1</v>
      </c>
      <c r="F160" s="232" t="s">
        <v>70</v>
      </c>
      <c r="G160" s="229"/>
      <c r="H160" s="233">
        <v>0</v>
      </c>
      <c r="I160" s="234"/>
      <c r="J160" s="229"/>
      <c r="K160" s="229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142</v>
      </c>
      <c r="AU160" s="239" t="s">
        <v>79</v>
      </c>
      <c r="AV160" s="12" t="s">
        <v>79</v>
      </c>
      <c r="AW160" s="12" t="s">
        <v>32</v>
      </c>
      <c r="AX160" s="12" t="s">
        <v>70</v>
      </c>
      <c r="AY160" s="239" t="s">
        <v>133</v>
      </c>
    </row>
    <row r="161" s="14" customFormat="1">
      <c r="B161" s="254"/>
      <c r="C161" s="255"/>
      <c r="D161" s="230" t="s">
        <v>142</v>
      </c>
      <c r="E161" s="256" t="s">
        <v>1</v>
      </c>
      <c r="F161" s="257" t="s">
        <v>270</v>
      </c>
      <c r="G161" s="255"/>
      <c r="H161" s="256" t="s">
        <v>1</v>
      </c>
      <c r="I161" s="258"/>
      <c r="J161" s="255"/>
      <c r="K161" s="255"/>
      <c r="L161" s="259"/>
      <c r="M161" s="260"/>
      <c r="N161" s="261"/>
      <c r="O161" s="261"/>
      <c r="P161" s="261"/>
      <c r="Q161" s="261"/>
      <c r="R161" s="261"/>
      <c r="S161" s="261"/>
      <c r="T161" s="262"/>
      <c r="AT161" s="263" t="s">
        <v>142</v>
      </c>
      <c r="AU161" s="263" t="s">
        <v>79</v>
      </c>
      <c r="AV161" s="14" t="s">
        <v>77</v>
      </c>
      <c r="AW161" s="14" t="s">
        <v>32</v>
      </c>
      <c r="AX161" s="14" t="s">
        <v>70</v>
      </c>
      <c r="AY161" s="263" t="s">
        <v>133</v>
      </c>
    </row>
    <row r="162" s="12" customFormat="1">
      <c r="B162" s="228"/>
      <c r="C162" s="229"/>
      <c r="D162" s="230" t="s">
        <v>142</v>
      </c>
      <c r="E162" s="231" t="s">
        <v>1</v>
      </c>
      <c r="F162" s="232" t="s">
        <v>70</v>
      </c>
      <c r="G162" s="229"/>
      <c r="H162" s="233">
        <v>0</v>
      </c>
      <c r="I162" s="234"/>
      <c r="J162" s="229"/>
      <c r="K162" s="229"/>
      <c r="L162" s="235"/>
      <c r="M162" s="236"/>
      <c r="N162" s="237"/>
      <c r="O162" s="237"/>
      <c r="P162" s="237"/>
      <c r="Q162" s="237"/>
      <c r="R162" s="237"/>
      <c r="S162" s="237"/>
      <c r="T162" s="238"/>
      <c r="AT162" s="239" t="s">
        <v>142</v>
      </c>
      <c r="AU162" s="239" t="s">
        <v>79</v>
      </c>
      <c r="AV162" s="12" t="s">
        <v>79</v>
      </c>
      <c r="AW162" s="12" t="s">
        <v>32</v>
      </c>
      <c r="AX162" s="12" t="s">
        <v>70</v>
      </c>
      <c r="AY162" s="239" t="s">
        <v>133</v>
      </c>
    </row>
    <row r="163" s="13" customFormat="1">
      <c r="B163" s="243"/>
      <c r="C163" s="244"/>
      <c r="D163" s="230" t="s">
        <v>142</v>
      </c>
      <c r="E163" s="245" t="s">
        <v>1</v>
      </c>
      <c r="F163" s="246" t="s">
        <v>177</v>
      </c>
      <c r="G163" s="244"/>
      <c r="H163" s="247">
        <v>50.439999999999998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AT163" s="253" t="s">
        <v>142</v>
      </c>
      <c r="AU163" s="253" t="s">
        <v>79</v>
      </c>
      <c r="AV163" s="13" t="s">
        <v>140</v>
      </c>
      <c r="AW163" s="13" t="s">
        <v>32</v>
      </c>
      <c r="AX163" s="13" t="s">
        <v>77</v>
      </c>
      <c r="AY163" s="253" t="s">
        <v>133</v>
      </c>
    </row>
    <row r="164" s="1" customFormat="1" ht="16.5" customHeight="1">
      <c r="B164" s="37"/>
      <c r="C164" s="217" t="s">
        <v>271</v>
      </c>
      <c r="D164" s="217" t="s">
        <v>135</v>
      </c>
      <c r="E164" s="218" t="s">
        <v>272</v>
      </c>
      <c r="F164" s="219" t="s">
        <v>273</v>
      </c>
      <c r="G164" s="220" t="s">
        <v>191</v>
      </c>
      <c r="H164" s="221">
        <v>23.399999999999999</v>
      </c>
      <c r="I164" s="222"/>
      <c r="J164" s="221">
        <f>ROUND(I164*H164,1)</f>
        <v>0</v>
      </c>
      <c r="K164" s="219" t="s">
        <v>139</v>
      </c>
      <c r="L164" s="42"/>
      <c r="M164" s="223" t="s">
        <v>1</v>
      </c>
      <c r="N164" s="224" t="s">
        <v>41</v>
      </c>
      <c r="O164" s="78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AR164" s="16" t="s">
        <v>140</v>
      </c>
      <c r="AT164" s="16" t="s">
        <v>135</v>
      </c>
      <c r="AU164" s="16" t="s">
        <v>79</v>
      </c>
      <c r="AY164" s="16" t="s">
        <v>133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6" t="s">
        <v>77</v>
      </c>
      <c r="BK164" s="227">
        <f>ROUND(I164*H164,1)</f>
        <v>0</v>
      </c>
      <c r="BL164" s="16" t="s">
        <v>140</v>
      </c>
      <c r="BM164" s="16" t="s">
        <v>274</v>
      </c>
    </row>
    <row r="165" s="12" customFormat="1">
      <c r="B165" s="228"/>
      <c r="C165" s="229"/>
      <c r="D165" s="230" t="s">
        <v>142</v>
      </c>
      <c r="E165" s="231" t="s">
        <v>1</v>
      </c>
      <c r="F165" s="232" t="s">
        <v>275</v>
      </c>
      <c r="G165" s="229"/>
      <c r="H165" s="233">
        <v>23.399999999999999</v>
      </c>
      <c r="I165" s="234"/>
      <c r="J165" s="229"/>
      <c r="K165" s="229"/>
      <c r="L165" s="235"/>
      <c r="M165" s="236"/>
      <c r="N165" s="237"/>
      <c r="O165" s="237"/>
      <c r="P165" s="237"/>
      <c r="Q165" s="237"/>
      <c r="R165" s="237"/>
      <c r="S165" s="237"/>
      <c r="T165" s="238"/>
      <c r="AT165" s="239" t="s">
        <v>142</v>
      </c>
      <c r="AU165" s="239" t="s">
        <v>79</v>
      </c>
      <c r="AV165" s="12" t="s">
        <v>79</v>
      </c>
      <c r="AW165" s="12" t="s">
        <v>32</v>
      </c>
      <c r="AX165" s="12" t="s">
        <v>77</v>
      </c>
      <c r="AY165" s="239" t="s">
        <v>133</v>
      </c>
    </row>
    <row r="166" s="1" customFormat="1" ht="16.5" customHeight="1">
      <c r="B166" s="37"/>
      <c r="C166" s="264" t="s">
        <v>276</v>
      </c>
      <c r="D166" s="264" t="s">
        <v>277</v>
      </c>
      <c r="E166" s="265" t="s">
        <v>278</v>
      </c>
      <c r="F166" s="266" t="s">
        <v>279</v>
      </c>
      <c r="G166" s="267" t="s">
        <v>156</v>
      </c>
      <c r="H166" s="268">
        <v>46.799999999999997</v>
      </c>
      <c r="I166" s="269"/>
      <c r="J166" s="268">
        <f>ROUND(I166*H166,1)</f>
        <v>0</v>
      </c>
      <c r="K166" s="266" t="s">
        <v>139</v>
      </c>
      <c r="L166" s="270"/>
      <c r="M166" s="271" t="s">
        <v>1</v>
      </c>
      <c r="N166" s="272" t="s">
        <v>41</v>
      </c>
      <c r="O166" s="78"/>
      <c r="P166" s="225">
        <f>O166*H166</f>
        <v>0</v>
      </c>
      <c r="Q166" s="225">
        <v>1</v>
      </c>
      <c r="R166" s="225">
        <f>Q166*H166</f>
        <v>46.799999999999997</v>
      </c>
      <c r="S166" s="225">
        <v>0</v>
      </c>
      <c r="T166" s="226">
        <f>S166*H166</f>
        <v>0</v>
      </c>
      <c r="AR166" s="16" t="s">
        <v>199</v>
      </c>
      <c r="AT166" s="16" t="s">
        <v>277</v>
      </c>
      <c r="AU166" s="16" t="s">
        <v>79</v>
      </c>
      <c r="AY166" s="16" t="s">
        <v>133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6" t="s">
        <v>77</v>
      </c>
      <c r="BK166" s="227">
        <f>ROUND(I166*H166,1)</f>
        <v>0</v>
      </c>
      <c r="BL166" s="16" t="s">
        <v>140</v>
      </c>
      <c r="BM166" s="16" t="s">
        <v>280</v>
      </c>
    </row>
    <row r="167" s="12" customFormat="1">
      <c r="B167" s="228"/>
      <c r="C167" s="229"/>
      <c r="D167" s="230" t="s">
        <v>142</v>
      </c>
      <c r="E167" s="231" t="s">
        <v>1</v>
      </c>
      <c r="F167" s="232" t="s">
        <v>275</v>
      </c>
      <c r="G167" s="229"/>
      <c r="H167" s="233">
        <v>23.399999999999999</v>
      </c>
      <c r="I167" s="234"/>
      <c r="J167" s="229"/>
      <c r="K167" s="229"/>
      <c r="L167" s="235"/>
      <c r="M167" s="236"/>
      <c r="N167" s="237"/>
      <c r="O167" s="237"/>
      <c r="P167" s="237"/>
      <c r="Q167" s="237"/>
      <c r="R167" s="237"/>
      <c r="S167" s="237"/>
      <c r="T167" s="238"/>
      <c r="AT167" s="239" t="s">
        <v>142</v>
      </c>
      <c r="AU167" s="239" t="s">
        <v>79</v>
      </c>
      <c r="AV167" s="12" t="s">
        <v>79</v>
      </c>
      <c r="AW167" s="12" t="s">
        <v>32</v>
      </c>
      <c r="AX167" s="12" t="s">
        <v>77</v>
      </c>
      <c r="AY167" s="239" t="s">
        <v>133</v>
      </c>
    </row>
    <row r="168" s="12" customFormat="1">
      <c r="B168" s="228"/>
      <c r="C168" s="229"/>
      <c r="D168" s="230" t="s">
        <v>142</v>
      </c>
      <c r="E168" s="229"/>
      <c r="F168" s="232" t="s">
        <v>281</v>
      </c>
      <c r="G168" s="229"/>
      <c r="H168" s="233">
        <v>46.799999999999997</v>
      </c>
      <c r="I168" s="234"/>
      <c r="J168" s="229"/>
      <c r="K168" s="229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142</v>
      </c>
      <c r="AU168" s="239" t="s">
        <v>79</v>
      </c>
      <c r="AV168" s="12" t="s">
        <v>79</v>
      </c>
      <c r="AW168" s="12" t="s">
        <v>4</v>
      </c>
      <c r="AX168" s="12" t="s">
        <v>77</v>
      </c>
      <c r="AY168" s="239" t="s">
        <v>133</v>
      </c>
    </row>
    <row r="169" s="1" customFormat="1" ht="16.5" customHeight="1">
      <c r="B169" s="37"/>
      <c r="C169" s="217" t="s">
        <v>282</v>
      </c>
      <c r="D169" s="217" t="s">
        <v>135</v>
      </c>
      <c r="E169" s="218" t="s">
        <v>283</v>
      </c>
      <c r="F169" s="219" t="s">
        <v>284</v>
      </c>
      <c r="G169" s="220" t="s">
        <v>138</v>
      </c>
      <c r="H169" s="221">
        <v>60.530000000000001</v>
      </c>
      <c r="I169" s="222"/>
      <c r="J169" s="221">
        <f>ROUND(I169*H169,1)</f>
        <v>0</v>
      </c>
      <c r="K169" s="219" t="s">
        <v>139</v>
      </c>
      <c r="L169" s="42"/>
      <c r="M169" s="223" t="s">
        <v>1</v>
      </c>
      <c r="N169" s="224" t="s">
        <v>41</v>
      </c>
      <c r="O169" s="78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AR169" s="16" t="s">
        <v>140</v>
      </c>
      <c r="AT169" s="16" t="s">
        <v>135</v>
      </c>
      <c r="AU169" s="16" t="s">
        <v>79</v>
      </c>
      <c r="AY169" s="16" t="s">
        <v>133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6" t="s">
        <v>77</v>
      </c>
      <c r="BK169" s="227">
        <f>ROUND(I169*H169,1)</f>
        <v>0</v>
      </c>
      <c r="BL169" s="16" t="s">
        <v>140</v>
      </c>
      <c r="BM169" s="16" t="s">
        <v>285</v>
      </c>
    </row>
    <row r="170" s="12" customFormat="1">
      <c r="B170" s="228"/>
      <c r="C170" s="229"/>
      <c r="D170" s="230" t="s">
        <v>142</v>
      </c>
      <c r="E170" s="231" t="s">
        <v>1</v>
      </c>
      <c r="F170" s="232" t="s">
        <v>286</v>
      </c>
      <c r="G170" s="229"/>
      <c r="H170" s="233">
        <v>60.530000000000001</v>
      </c>
      <c r="I170" s="234"/>
      <c r="J170" s="229"/>
      <c r="K170" s="229"/>
      <c r="L170" s="235"/>
      <c r="M170" s="236"/>
      <c r="N170" s="237"/>
      <c r="O170" s="237"/>
      <c r="P170" s="237"/>
      <c r="Q170" s="237"/>
      <c r="R170" s="237"/>
      <c r="S170" s="237"/>
      <c r="T170" s="238"/>
      <c r="AT170" s="239" t="s">
        <v>142</v>
      </c>
      <c r="AU170" s="239" t="s">
        <v>79</v>
      </c>
      <c r="AV170" s="12" t="s">
        <v>79</v>
      </c>
      <c r="AW170" s="12" t="s">
        <v>32</v>
      </c>
      <c r="AX170" s="12" t="s">
        <v>77</v>
      </c>
      <c r="AY170" s="239" t="s">
        <v>133</v>
      </c>
    </row>
    <row r="171" s="11" customFormat="1" ht="22.8" customHeight="1">
      <c r="B171" s="201"/>
      <c r="C171" s="202"/>
      <c r="D171" s="203" t="s">
        <v>69</v>
      </c>
      <c r="E171" s="215" t="s">
        <v>140</v>
      </c>
      <c r="F171" s="215" t="s">
        <v>287</v>
      </c>
      <c r="G171" s="202"/>
      <c r="H171" s="202"/>
      <c r="I171" s="205"/>
      <c r="J171" s="216">
        <f>BK171</f>
        <v>0</v>
      </c>
      <c r="K171" s="202"/>
      <c r="L171" s="207"/>
      <c r="M171" s="208"/>
      <c r="N171" s="209"/>
      <c r="O171" s="209"/>
      <c r="P171" s="210">
        <f>SUM(P172:P183)</f>
        <v>0</v>
      </c>
      <c r="Q171" s="209"/>
      <c r="R171" s="210">
        <f>SUM(R172:R183)</f>
        <v>12.661662300000002</v>
      </c>
      <c r="S171" s="209"/>
      <c r="T171" s="211">
        <f>SUM(T172:T183)</f>
        <v>0</v>
      </c>
      <c r="AR171" s="212" t="s">
        <v>77</v>
      </c>
      <c r="AT171" s="213" t="s">
        <v>69</v>
      </c>
      <c r="AU171" s="213" t="s">
        <v>77</v>
      </c>
      <c r="AY171" s="212" t="s">
        <v>133</v>
      </c>
      <c r="BK171" s="214">
        <f>SUM(BK172:BK183)</f>
        <v>0</v>
      </c>
    </row>
    <row r="172" s="1" customFormat="1" ht="16.5" customHeight="1">
      <c r="B172" s="37"/>
      <c r="C172" s="217" t="s">
        <v>288</v>
      </c>
      <c r="D172" s="217" t="s">
        <v>135</v>
      </c>
      <c r="E172" s="218" t="s">
        <v>289</v>
      </c>
      <c r="F172" s="219" t="s">
        <v>290</v>
      </c>
      <c r="G172" s="220" t="s">
        <v>191</v>
      </c>
      <c r="H172" s="221">
        <v>5.9900000000000002</v>
      </c>
      <c r="I172" s="222"/>
      <c r="J172" s="221">
        <f>ROUND(I172*H172,1)</f>
        <v>0</v>
      </c>
      <c r="K172" s="219" t="s">
        <v>139</v>
      </c>
      <c r="L172" s="42"/>
      <c r="M172" s="223" t="s">
        <v>1</v>
      </c>
      <c r="N172" s="224" t="s">
        <v>41</v>
      </c>
      <c r="O172" s="78"/>
      <c r="P172" s="225">
        <f>O172*H172</f>
        <v>0</v>
      </c>
      <c r="Q172" s="225">
        <v>1.8907700000000001</v>
      </c>
      <c r="R172" s="225">
        <f>Q172*H172</f>
        <v>11.325712300000001</v>
      </c>
      <c r="S172" s="225">
        <v>0</v>
      </c>
      <c r="T172" s="226">
        <f>S172*H172</f>
        <v>0</v>
      </c>
      <c r="AR172" s="16" t="s">
        <v>140</v>
      </c>
      <c r="AT172" s="16" t="s">
        <v>135</v>
      </c>
      <c r="AU172" s="16" t="s">
        <v>79</v>
      </c>
      <c r="AY172" s="16" t="s">
        <v>133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6" t="s">
        <v>77</v>
      </c>
      <c r="BK172" s="227">
        <f>ROUND(I172*H172,1)</f>
        <v>0</v>
      </c>
      <c r="BL172" s="16" t="s">
        <v>140</v>
      </c>
      <c r="BM172" s="16" t="s">
        <v>291</v>
      </c>
    </row>
    <row r="173" s="12" customFormat="1">
      <c r="B173" s="228"/>
      <c r="C173" s="229"/>
      <c r="D173" s="230" t="s">
        <v>142</v>
      </c>
      <c r="E173" s="231" t="s">
        <v>1</v>
      </c>
      <c r="F173" s="232" t="s">
        <v>292</v>
      </c>
      <c r="G173" s="229"/>
      <c r="H173" s="233">
        <v>5.9900000000000002</v>
      </c>
      <c r="I173" s="234"/>
      <c r="J173" s="229"/>
      <c r="K173" s="229"/>
      <c r="L173" s="235"/>
      <c r="M173" s="236"/>
      <c r="N173" s="237"/>
      <c r="O173" s="237"/>
      <c r="P173" s="237"/>
      <c r="Q173" s="237"/>
      <c r="R173" s="237"/>
      <c r="S173" s="237"/>
      <c r="T173" s="238"/>
      <c r="AT173" s="239" t="s">
        <v>142</v>
      </c>
      <c r="AU173" s="239" t="s">
        <v>79</v>
      </c>
      <c r="AV173" s="12" t="s">
        <v>79</v>
      </c>
      <c r="AW173" s="12" t="s">
        <v>32</v>
      </c>
      <c r="AX173" s="12" t="s">
        <v>77</v>
      </c>
      <c r="AY173" s="239" t="s">
        <v>133</v>
      </c>
    </row>
    <row r="174" s="1" customFormat="1" ht="16.5" customHeight="1">
      <c r="B174" s="37"/>
      <c r="C174" s="217" t="s">
        <v>293</v>
      </c>
      <c r="D174" s="217" t="s">
        <v>135</v>
      </c>
      <c r="E174" s="218" t="s">
        <v>294</v>
      </c>
      <c r="F174" s="219" t="s">
        <v>295</v>
      </c>
      <c r="G174" s="220" t="s">
        <v>191</v>
      </c>
      <c r="H174" s="221">
        <v>0.55000000000000004</v>
      </c>
      <c r="I174" s="222"/>
      <c r="J174" s="221">
        <f>ROUND(I174*H174,1)</f>
        <v>0</v>
      </c>
      <c r="K174" s="219" t="s">
        <v>139</v>
      </c>
      <c r="L174" s="42"/>
      <c r="M174" s="223" t="s">
        <v>1</v>
      </c>
      <c r="N174" s="224" t="s">
        <v>41</v>
      </c>
      <c r="O174" s="78"/>
      <c r="P174" s="225">
        <f>O174*H174</f>
        <v>0</v>
      </c>
      <c r="Q174" s="225">
        <v>2.4289999999999998</v>
      </c>
      <c r="R174" s="225">
        <f>Q174*H174</f>
        <v>1.33595</v>
      </c>
      <c r="S174" s="225">
        <v>0</v>
      </c>
      <c r="T174" s="226">
        <f>S174*H174</f>
        <v>0</v>
      </c>
      <c r="AR174" s="16" t="s">
        <v>140</v>
      </c>
      <c r="AT174" s="16" t="s">
        <v>135</v>
      </c>
      <c r="AU174" s="16" t="s">
        <v>79</v>
      </c>
      <c r="AY174" s="16" t="s">
        <v>133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6" t="s">
        <v>77</v>
      </c>
      <c r="BK174" s="227">
        <f>ROUND(I174*H174,1)</f>
        <v>0</v>
      </c>
      <c r="BL174" s="16" t="s">
        <v>140</v>
      </c>
      <c r="BM174" s="16" t="s">
        <v>296</v>
      </c>
    </row>
    <row r="175" s="14" customFormat="1">
      <c r="B175" s="254"/>
      <c r="C175" s="255"/>
      <c r="D175" s="230" t="s">
        <v>142</v>
      </c>
      <c r="E175" s="256" t="s">
        <v>1</v>
      </c>
      <c r="F175" s="257" t="s">
        <v>297</v>
      </c>
      <c r="G175" s="255"/>
      <c r="H175" s="256" t="s">
        <v>1</v>
      </c>
      <c r="I175" s="258"/>
      <c r="J175" s="255"/>
      <c r="K175" s="255"/>
      <c r="L175" s="259"/>
      <c r="M175" s="260"/>
      <c r="N175" s="261"/>
      <c r="O175" s="261"/>
      <c r="P175" s="261"/>
      <c r="Q175" s="261"/>
      <c r="R175" s="261"/>
      <c r="S175" s="261"/>
      <c r="T175" s="262"/>
      <c r="AT175" s="263" t="s">
        <v>142</v>
      </c>
      <c r="AU175" s="263" t="s">
        <v>79</v>
      </c>
      <c r="AV175" s="14" t="s">
        <v>77</v>
      </c>
      <c r="AW175" s="14" t="s">
        <v>32</v>
      </c>
      <c r="AX175" s="14" t="s">
        <v>70</v>
      </c>
      <c r="AY175" s="263" t="s">
        <v>133</v>
      </c>
    </row>
    <row r="176" s="12" customFormat="1">
      <c r="B176" s="228"/>
      <c r="C176" s="229"/>
      <c r="D176" s="230" t="s">
        <v>142</v>
      </c>
      <c r="E176" s="231" t="s">
        <v>1</v>
      </c>
      <c r="F176" s="232" t="s">
        <v>298</v>
      </c>
      <c r="G176" s="229"/>
      <c r="H176" s="233">
        <v>0.23000000000000001</v>
      </c>
      <c r="I176" s="234"/>
      <c r="J176" s="229"/>
      <c r="K176" s="229"/>
      <c r="L176" s="235"/>
      <c r="M176" s="236"/>
      <c r="N176" s="237"/>
      <c r="O176" s="237"/>
      <c r="P176" s="237"/>
      <c r="Q176" s="237"/>
      <c r="R176" s="237"/>
      <c r="S176" s="237"/>
      <c r="T176" s="238"/>
      <c r="AT176" s="239" t="s">
        <v>142</v>
      </c>
      <c r="AU176" s="239" t="s">
        <v>79</v>
      </c>
      <c r="AV176" s="12" t="s">
        <v>79</v>
      </c>
      <c r="AW176" s="12" t="s">
        <v>32</v>
      </c>
      <c r="AX176" s="12" t="s">
        <v>70</v>
      </c>
      <c r="AY176" s="239" t="s">
        <v>133</v>
      </c>
    </row>
    <row r="177" s="14" customFormat="1">
      <c r="B177" s="254"/>
      <c r="C177" s="255"/>
      <c r="D177" s="230" t="s">
        <v>142</v>
      </c>
      <c r="E177" s="256" t="s">
        <v>1</v>
      </c>
      <c r="F177" s="257" t="s">
        <v>299</v>
      </c>
      <c r="G177" s="255"/>
      <c r="H177" s="256" t="s">
        <v>1</v>
      </c>
      <c r="I177" s="258"/>
      <c r="J177" s="255"/>
      <c r="K177" s="255"/>
      <c r="L177" s="259"/>
      <c r="M177" s="260"/>
      <c r="N177" s="261"/>
      <c r="O177" s="261"/>
      <c r="P177" s="261"/>
      <c r="Q177" s="261"/>
      <c r="R177" s="261"/>
      <c r="S177" s="261"/>
      <c r="T177" s="262"/>
      <c r="AT177" s="263" t="s">
        <v>142</v>
      </c>
      <c r="AU177" s="263" t="s">
        <v>79</v>
      </c>
      <c r="AV177" s="14" t="s">
        <v>77</v>
      </c>
      <c r="AW177" s="14" t="s">
        <v>32</v>
      </c>
      <c r="AX177" s="14" t="s">
        <v>70</v>
      </c>
      <c r="AY177" s="263" t="s">
        <v>133</v>
      </c>
    </row>
    <row r="178" s="12" customFormat="1">
      <c r="B178" s="228"/>
      <c r="C178" s="229"/>
      <c r="D178" s="230" t="s">
        <v>142</v>
      </c>
      <c r="E178" s="231" t="s">
        <v>1</v>
      </c>
      <c r="F178" s="232" t="s">
        <v>300</v>
      </c>
      <c r="G178" s="229"/>
      <c r="H178" s="233">
        <v>0.32000000000000001</v>
      </c>
      <c r="I178" s="234"/>
      <c r="J178" s="229"/>
      <c r="K178" s="229"/>
      <c r="L178" s="235"/>
      <c r="M178" s="236"/>
      <c r="N178" s="237"/>
      <c r="O178" s="237"/>
      <c r="P178" s="237"/>
      <c r="Q178" s="237"/>
      <c r="R178" s="237"/>
      <c r="S178" s="237"/>
      <c r="T178" s="238"/>
      <c r="AT178" s="239" t="s">
        <v>142</v>
      </c>
      <c r="AU178" s="239" t="s">
        <v>79</v>
      </c>
      <c r="AV178" s="12" t="s">
        <v>79</v>
      </c>
      <c r="AW178" s="12" t="s">
        <v>32</v>
      </c>
      <c r="AX178" s="12" t="s">
        <v>70</v>
      </c>
      <c r="AY178" s="239" t="s">
        <v>133</v>
      </c>
    </row>
    <row r="179" s="14" customFormat="1">
      <c r="B179" s="254"/>
      <c r="C179" s="255"/>
      <c r="D179" s="230" t="s">
        <v>142</v>
      </c>
      <c r="E179" s="256" t="s">
        <v>1</v>
      </c>
      <c r="F179" s="257" t="s">
        <v>301</v>
      </c>
      <c r="G179" s="255"/>
      <c r="H179" s="256" t="s">
        <v>1</v>
      </c>
      <c r="I179" s="258"/>
      <c r="J179" s="255"/>
      <c r="K179" s="255"/>
      <c r="L179" s="259"/>
      <c r="M179" s="260"/>
      <c r="N179" s="261"/>
      <c r="O179" s="261"/>
      <c r="P179" s="261"/>
      <c r="Q179" s="261"/>
      <c r="R179" s="261"/>
      <c r="S179" s="261"/>
      <c r="T179" s="262"/>
      <c r="AT179" s="263" t="s">
        <v>142</v>
      </c>
      <c r="AU179" s="263" t="s">
        <v>79</v>
      </c>
      <c r="AV179" s="14" t="s">
        <v>77</v>
      </c>
      <c r="AW179" s="14" t="s">
        <v>32</v>
      </c>
      <c r="AX179" s="14" t="s">
        <v>70</v>
      </c>
      <c r="AY179" s="263" t="s">
        <v>133</v>
      </c>
    </row>
    <row r="180" s="12" customFormat="1">
      <c r="B180" s="228"/>
      <c r="C180" s="229"/>
      <c r="D180" s="230" t="s">
        <v>142</v>
      </c>
      <c r="E180" s="231" t="s">
        <v>1</v>
      </c>
      <c r="F180" s="232" t="s">
        <v>302</v>
      </c>
      <c r="G180" s="229"/>
      <c r="H180" s="233">
        <v>0</v>
      </c>
      <c r="I180" s="234"/>
      <c r="J180" s="229"/>
      <c r="K180" s="229"/>
      <c r="L180" s="235"/>
      <c r="M180" s="236"/>
      <c r="N180" s="237"/>
      <c r="O180" s="237"/>
      <c r="P180" s="237"/>
      <c r="Q180" s="237"/>
      <c r="R180" s="237"/>
      <c r="S180" s="237"/>
      <c r="T180" s="238"/>
      <c r="AT180" s="239" t="s">
        <v>142</v>
      </c>
      <c r="AU180" s="239" t="s">
        <v>79</v>
      </c>
      <c r="AV180" s="12" t="s">
        <v>79</v>
      </c>
      <c r="AW180" s="12" t="s">
        <v>32</v>
      </c>
      <c r="AX180" s="12" t="s">
        <v>70</v>
      </c>
      <c r="AY180" s="239" t="s">
        <v>133</v>
      </c>
    </row>
    <row r="181" s="14" customFormat="1">
      <c r="B181" s="254"/>
      <c r="C181" s="255"/>
      <c r="D181" s="230" t="s">
        <v>142</v>
      </c>
      <c r="E181" s="256" t="s">
        <v>1</v>
      </c>
      <c r="F181" s="257" t="s">
        <v>303</v>
      </c>
      <c r="G181" s="255"/>
      <c r="H181" s="256" t="s">
        <v>1</v>
      </c>
      <c r="I181" s="258"/>
      <c r="J181" s="255"/>
      <c r="K181" s="255"/>
      <c r="L181" s="259"/>
      <c r="M181" s="260"/>
      <c r="N181" s="261"/>
      <c r="O181" s="261"/>
      <c r="P181" s="261"/>
      <c r="Q181" s="261"/>
      <c r="R181" s="261"/>
      <c r="S181" s="261"/>
      <c r="T181" s="262"/>
      <c r="AT181" s="263" t="s">
        <v>142</v>
      </c>
      <c r="AU181" s="263" t="s">
        <v>79</v>
      </c>
      <c r="AV181" s="14" t="s">
        <v>77</v>
      </c>
      <c r="AW181" s="14" t="s">
        <v>32</v>
      </c>
      <c r="AX181" s="14" t="s">
        <v>70</v>
      </c>
      <c r="AY181" s="263" t="s">
        <v>133</v>
      </c>
    </row>
    <row r="182" s="12" customFormat="1">
      <c r="B182" s="228"/>
      <c r="C182" s="229"/>
      <c r="D182" s="230" t="s">
        <v>142</v>
      </c>
      <c r="E182" s="231" t="s">
        <v>1</v>
      </c>
      <c r="F182" s="232" t="s">
        <v>304</v>
      </c>
      <c r="G182" s="229"/>
      <c r="H182" s="233">
        <v>0</v>
      </c>
      <c r="I182" s="234"/>
      <c r="J182" s="229"/>
      <c r="K182" s="229"/>
      <c r="L182" s="235"/>
      <c r="M182" s="236"/>
      <c r="N182" s="237"/>
      <c r="O182" s="237"/>
      <c r="P182" s="237"/>
      <c r="Q182" s="237"/>
      <c r="R182" s="237"/>
      <c r="S182" s="237"/>
      <c r="T182" s="238"/>
      <c r="AT182" s="239" t="s">
        <v>142</v>
      </c>
      <c r="AU182" s="239" t="s">
        <v>79</v>
      </c>
      <c r="AV182" s="12" t="s">
        <v>79</v>
      </c>
      <c r="AW182" s="12" t="s">
        <v>32</v>
      </c>
      <c r="AX182" s="12" t="s">
        <v>70</v>
      </c>
      <c r="AY182" s="239" t="s">
        <v>133</v>
      </c>
    </row>
    <row r="183" s="13" customFormat="1">
      <c r="B183" s="243"/>
      <c r="C183" s="244"/>
      <c r="D183" s="230" t="s">
        <v>142</v>
      </c>
      <c r="E183" s="245" t="s">
        <v>1</v>
      </c>
      <c r="F183" s="246" t="s">
        <v>177</v>
      </c>
      <c r="G183" s="244"/>
      <c r="H183" s="247">
        <v>0.55000000000000004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AT183" s="253" t="s">
        <v>142</v>
      </c>
      <c r="AU183" s="253" t="s">
        <v>79</v>
      </c>
      <c r="AV183" s="13" t="s">
        <v>140</v>
      </c>
      <c r="AW183" s="13" t="s">
        <v>32</v>
      </c>
      <c r="AX183" s="13" t="s">
        <v>77</v>
      </c>
      <c r="AY183" s="253" t="s">
        <v>133</v>
      </c>
    </row>
    <row r="184" s="11" customFormat="1" ht="22.8" customHeight="1">
      <c r="B184" s="201"/>
      <c r="C184" s="202"/>
      <c r="D184" s="203" t="s">
        <v>69</v>
      </c>
      <c r="E184" s="215" t="s">
        <v>144</v>
      </c>
      <c r="F184" s="215" t="s">
        <v>145</v>
      </c>
      <c r="G184" s="202"/>
      <c r="H184" s="202"/>
      <c r="I184" s="205"/>
      <c r="J184" s="216">
        <f>BK184</f>
        <v>0</v>
      </c>
      <c r="K184" s="202"/>
      <c r="L184" s="207"/>
      <c r="M184" s="208"/>
      <c r="N184" s="209"/>
      <c r="O184" s="209"/>
      <c r="P184" s="210">
        <f>SUM(P185:P206)</f>
        <v>0</v>
      </c>
      <c r="Q184" s="209"/>
      <c r="R184" s="210">
        <f>SUM(R185:R206)</f>
        <v>3.9898187999999997</v>
      </c>
      <c r="S184" s="209"/>
      <c r="T184" s="211">
        <f>SUM(T185:T206)</f>
        <v>0</v>
      </c>
      <c r="AR184" s="212" t="s">
        <v>77</v>
      </c>
      <c r="AT184" s="213" t="s">
        <v>69</v>
      </c>
      <c r="AU184" s="213" t="s">
        <v>77</v>
      </c>
      <c r="AY184" s="212" t="s">
        <v>133</v>
      </c>
      <c r="BK184" s="214">
        <f>SUM(BK185:BK206)</f>
        <v>0</v>
      </c>
    </row>
    <row r="185" s="1" customFormat="1" ht="16.5" customHeight="1">
      <c r="B185" s="37"/>
      <c r="C185" s="217" t="s">
        <v>305</v>
      </c>
      <c r="D185" s="217" t="s">
        <v>135</v>
      </c>
      <c r="E185" s="218" t="s">
        <v>306</v>
      </c>
      <c r="F185" s="219" t="s">
        <v>307</v>
      </c>
      <c r="G185" s="220" t="s">
        <v>138</v>
      </c>
      <c r="H185" s="221">
        <v>4</v>
      </c>
      <c r="I185" s="222"/>
      <c r="J185" s="221">
        <f>ROUND(I185*H185,1)</f>
        <v>0</v>
      </c>
      <c r="K185" s="219" t="s">
        <v>139</v>
      </c>
      <c r="L185" s="42"/>
      <c r="M185" s="223" t="s">
        <v>1</v>
      </c>
      <c r="N185" s="224" t="s">
        <v>41</v>
      </c>
      <c r="O185" s="78"/>
      <c r="P185" s="225">
        <f>O185*H185</f>
        <v>0</v>
      </c>
      <c r="Q185" s="225">
        <v>0.56699999999999995</v>
      </c>
      <c r="R185" s="225">
        <f>Q185*H185</f>
        <v>2.2679999999999998</v>
      </c>
      <c r="S185" s="225">
        <v>0</v>
      </c>
      <c r="T185" s="226">
        <f>S185*H185</f>
        <v>0</v>
      </c>
      <c r="AR185" s="16" t="s">
        <v>140</v>
      </c>
      <c r="AT185" s="16" t="s">
        <v>135</v>
      </c>
      <c r="AU185" s="16" t="s">
        <v>79</v>
      </c>
      <c r="AY185" s="16" t="s">
        <v>133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6" t="s">
        <v>77</v>
      </c>
      <c r="BK185" s="227">
        <f>ROUND(I185*H185,1)</f>
        <v>0</v>
      </c>
      <c r="BL185" s="16" t="s">
        <v>140</v>
      </c>
      <c r="BM185" s="16" t="s">
        <v>308</v>
      </c>
    </row>
    <row r="186" s="12" customFormat="1">
      <c r="B186" s="228"/>
      <c r="C186" s="229"/>
      <c r="D186" s="230" t="s">
        <v>142</v>
      </c>
      <c r="E186" s="231" t="s">
        <v>1</v>
      </c>
      <c r="F186" s="232" t="s">
        <v>175</v>
      </c>
      <c r="G186" s="229"/>
      <c r="H186" s="233">
        <v>4</v>
      </c>
      <c r="I186" s="234"/>
      <c r="J186" s="229"/>
      <c r="K186" s="229"/>
      <c r="L186" s="235"/>
      <c r="M186" s="236"/>
      <c r="N186" s="237"/>
      <c r="O186" s="237"/>
      <c r="P186" s="237"/>
      <c r="Q186" s="237"/>
      <c r="R186" s="237"/>
      <c r="S186" s="237"/>
      <c r="T186" s="238"/>
      <c r="AT186" s="239" t="s">
        <v>142</v>
      </c>
      <c r="AU186" s="239" t="s">
        <v>79</v>
      </c>
      <c r="AV186" s="12" t="s">
        <v>79</v>
      </c>
      <c r="AW186" s="12" t="s">
        <v>32</v>
      </c>
      <c r="AX186" s="12" t="s">
        <v>70</v>
      </c>
      <c r="AY186" s="239" t="s">
        <v>133</v>
      </c>
    </row>
    <row r="187" s="12" customFormat="1">
      <c r="B187" s="228"/>
      <c r="C187" s="229"/>
      <c r="D187" s="230" t="s">
        <v>142</v>
      </c>
      <c r="E187" s="231" t="s">
        <v>1</v>
      </c>
      <c r="F187" s="232" t="s">
        <v>176</v>
      </c>
      <c r="G187" s="229"/>
      <c r="H187" s="233">
        <v>0</v>
      </c>
      <c r="I187" s="234"/>
      <c r="J187" s="229"/>
      <c r="K187" s="229"/>
      <c r="L187" s="235"/>
      <c r="M187" s="236"/>
      <c r="N187" s="237"/>
      <c r="O187" s="237"/>
      <c r="P187" s="237"/>
      <c r="Q187" s="237"/>
      <c r="R187" s="237"/>
      <c r="S187" s="237"/>
      <c r="T187" s="238"/>
      <c r="AT187" s="239" t="s">
        <v>142</v>
      </c>
      <c r="AU187" s="239" t="s">
        <v>79</v>
      </c>
      <c r="AV187" s="12" t="s">
        <v>79</v>
      </c>
      <c r="AW187" s="12" t="s">
        <v>32</v>
      </c>
      <c r="AX187" s="12" t="s">
        <v>70</v>
      </c>
      <c r="AY187" s="239" t="s">
        <v>133</v>
      </c>
    </row>
    <row r="188" s="13" customFormat="1">
      <c r="B188" s="243"/>
      <c r="C188" s="244"/>
      <c r="D188" s="230" t="s">
        <v>142</v>
      </c>
      <c r="E188" s="245" t="s">
        <v>1</v>
      </c>
      <c r="F188" s="246" t="s">
        <v>177</v>
      </c>
      <c r="G188" s="244"/>
      <c r="H188" s="247">
        <v>4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AT188" s="253" t="s">
        <v>142</v>
      </c>
      <c r="AU188" s="253" t="s">
        <v>79</v>
      </c>
      <c r="AV188" s="13" t="s">
        <v>140</v>
      </c>
      <c r="AW188" s="13" t="s">
        <v>32</v>
      </c>
      <c r="AX188" s="13" t="s">
        <v>77</v>
      </c>
      <c r="AY188" s="253" t="s">
        <v>133</v>
      </c>
    </row>
    <row r="189" s="1" customFormat="1" ht="16.5" customHeight="1">
      <c r="B189" s="37"/>
      <c r="C189" s="217" t="s">
        <v>309</v>
      </c>
      <c r="D189" s="217" t="s">
        <v>135</v>
      </c>
      <c r="E189" s="218" t="s">
        <v>310</v>
      </c>
      <c r="F189" s="219" t="s">
        <v>311</v>
      </c>
      <c r="G189" s="220" t="s">
        <v>138</v>
      </c>
      <c r="H189" s="221">
        <v>0</v>
      </c>
      <c r="I189" s="222"/>
      <c r="J189" s="221">
        <f>ROUND(I189*H189,1)</f>
        <v>0</v>
      </c>
      <c r="K189" s="219" t="s">
        <v>139</v>
      </c>
      <c r="L189" s="42"/>
      <c r="M189" s="223" t="s">
        <v>1</v>
      </c>
      <c r="N189" s="224" t="s">
        <v>41</v>
      </c>
      <c r="O189" s="78"/>
      <c r="P189" s="225">
        <f>O189*H189</f>
        <v>0</v>
      </c>
      <c r="Q189" s="225">
        <v>0.51085999999999998</v>
      </c>
      <c r="R189" s="225">
        <f>Q189*H189</f>
        <v>0</v>
      </c>
      <c r="S189" s="225">
        <v>0</v>
      </c>
      <c r="T189" s="226">
        <f>S189*H189</f>
        <v>0</v>
      </c>
      <c r="AR189" s="16" t="s">
        <v>140</v>
      </c>
      <c r="AT189" s="16" t="s">
        <v>135</v>
      </c>
      <c r="AU189" s="16" t="s">
        <v>79</v>
      </c>
      <c r="AY189" s="16" t="s">
        <v>133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6" t="s">
        <v>77</v>
      </c>
      <c r="BK189" s="227">
        <f>ROUND(I189*H189,1)</f>
        <v>0</v>
      </c>
      <c r="BL189" s="16" t="s">
        <v>140</v>
      </c>
      <c r="BM189" s="16" t="s">
        <v>312</v>
      </c>
    </row>
    <row r="190" s="12" customFormat="1">
      <c r="B190" s="228"/>
      <c r="C190" s="229"/>
      <c r="D190" s="230" t="s">
        <v>142</v>
      </c>
      <c r="E190" s="231" t="s">
        <v>1</v>
      </c>
      <c r="F190" s="232" t="s">
        <v>176</v>
      </c>
      <c r="G190" s="229"/>
      <c r="H190" s="233">
        <v>0</v>
      </c>
      <c r="I190" s="234"/>
      <c r="J190" s="229"/>
      <c r="K190" s="229"/>
      <c r="L190" s="235"/>
      <c r="M190" s="236"/>
      <c r="N190" s="237"/>
      <c r="O190" s="237"/>
      <c r="P190" s="237"/>
      <c r="Q190" s="237"/>
      <c r="R190" s="237"/>
      <c r="S190" s="237"/>
      <c r="T190" s="238"/>
      <c r="AT190" s="239" t="s">
        <v>142</v>
      </c>
      <c r="AU190" s="239" t="s">
        <v>79</v>
      </c>
      <c r="AV190" s="12" t="s">
        <v>79</v>
      </c>
      <c r="AW190" s="12" t="s">
        <v>32</v>
      </c>
      <c r="AX190" s="12" t="s">
        <v>77</v>
      </c>
      <c r="AY190" s="239" t="s">
        <v>133</v>
      </c>
    </row>
    <row r="191" s="1" customFormat="1" ht="16.5" customHeight="1">
      <c r="B191" s="37"/>
      <c r="C191" s="217" t="s">
        <v>313</v>
      </c>
      <c r="D191" s="217" t="s">
        <v>135</v>
      </c>
      <c r="E191" s="218" t="s">
        <v>314</v>
      </c>
      <c r="F191" s="219" t="s">
        <v>315</v>
      </c>
      <c r="G191" s="220" t="s">
        <v>138</v>
      </c>
      <c r="H191" s="221">
        <v>4</v>
      </c>
      <c r="I191" s="222"/>
      <c r="J191" s="221">
        <f>ROUND(I191*H191,1)</f>
        <v>0</v>
      </c>
      <c r="K191" s="219" t="s">
        <v>139</v>
      </c>
      <c r="L191" s="42"/>
      <c r="M191" s="223" t="s">
        <v>1</v>
      </c>
      <c r="N191" s="224" t="s">
        <v>41</v>
      </c>
      <c r="O191" s="78"/>
      <c r="P191" s="225">
        <f>O191*H191</f>
        <v>0</v>
      </c>
      <c r="Q191" s="225">
        <v>0.00031</v>
      </c>
      <c r="R191" s="225">
        <f>Q191*H191</f>
        <v>0.00124</v>
      </c>
      <c r="S191" s="225">
        <v>0</v>
      </c>
      <c r="T191" s="226">
        <f>S191*H191</f>
        <v>0</v>
      </c>
      <c r="AR191" s="16" t="s">
        <v>140</v>
      </c>
      <c r="AT191" s="16" t="s">
        <v>135</v>
      </c>
      <c r="AU191" s="16" t="s">
        <v>79</v>
      </c>
      <c r="AY191" s="16" t="s">
        <v>133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6" t="s">
        <v>77</v>
      </c>
      <c r="BK191" s="227">
        <f>ROUND(I191*H191,1)</f>
        <v>0</v>
      </c>
      <c r="BL191" s="16" t="s">
        <v>140</v>
      </c>
      <c r="BM191" s="16" t="s">
        <v>316</v>
      </c>
    </row>
    <row r="192" s="12" customFormat="1">
      <c r="B192" s="228"/>
      <c r="C192" s="229"/>
      <c r="D192" s="230" t="s">
        <v>142</v>
      </c>
      <c r="E192" s="231" t="s">
        <v>1</v>
      </c>
      <c r="F192" s="232" t="s">
        <v>175</v>
      </c>
      <c r="G192" s="229"/>
      <c r="H192" s="233">
        <v>4</v>
      </c>
      <c r="I192" s="234"/>
      <c r="J192" s="229"/>
      <c r="K192" s="229"/>
      <c r="L192" s="235"/>
      <c r="M192" s="236"/>
      <c r="N192" s="237"/>
      <c r="O192" s="237"/>
      <c r="P192" s="237"/>
      <c r="Q192" s="237"/>
      <c r="R192" s="237"/>
      <c r="S192" s="237"/>
      <c r="T192" s="238"/>
      <c r="AT192" s="239" t="s">
        <v>142</v>
      </c>
      <c r="AU192" s="239" t="s">
        <v>79</v>
      </c>
      <c r="AV192" s="12" t="s">
        <v>79</v>
      </c>
      <c r="AW192" s="12" t="s">
        <v>32</v>
      </c>
      <c r="AX192" s="12" t="s">
        <v>70</v>
      </c>
      <c r="AY192" s="239" t="s">
        <v>133</v>
      </c>
    </row>
    <row r="193" s="12" customFormat="1">
      <c r="B193" s="228"/>
      <c r="C193" s="229"/>
      <c r="D193" s="230" t="s">
        <v>142</v>
      </c>
      <c r="E193" s="231" t="s">
        <v>1</v>
      </c>
      <c r="F193" s="232" t="s">
        <v>176</v>
      </c>
      <c r="G193" s="229"/>
      <c r="H193" s="233">
        <v>0</v>
      </c>
      <c r="I193" s="234"/>
      <c r="J193" s="229"/>
      <c r="K193" s="229"/>
      <c r="L193" s="235"/>
      <c r="M193" s="236"/>
      <c r="N193" s="237"/>
      <c r="O193" s="237"/>
      <c r="P193" s="237"/>
      <c r="Q193" s="237"/>
      <c r="R193" s="237"/>
      <c r="S193" s="237"/>
      <c r="T193" s="238"/>
      <c r="AT193" s="239" t="s">
        <v>142</v>
      </c>
      <c r="AU193" s="239" t="s">
        <v>79</v>
      </c>
      <c r="AV193" s="12" t="s">
        <v>79</v>
      </c>
      <c r="AW193" s="12" t="s">
        <v>32</v>
      </c>
      <c r="AX193" s="12" t="s">
        <v>70</v>
      </c>
      <c r="AY193" s="239" t="s">
        <v>133</v>
      </c>
    </row>
    <row r="194" s="13" customFormat="1">
      <c r="B194" s="243"/>
      <c r="C194" s="244"/>
      <c r="D194" s="230" t="s">
        <v>142</v>
      </c>
      <c r="E194" s="245" t="s">
        <v>1</v>
      </c>
      <c r="F194" s="246" t="s">
        <v>177</v>
      </c>
      <c r="G194" s="244"/>
      <c r="H194" s="247">
        <v>4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AT194" s="253" t="s">
        <v>142</v>
      </c>
      <c r="AU194" s="253" t="s">
        <v>79</v>
      </c>
      <c r="AV194" s="13" t="s">
        <v>140</v>
      </c>
      <c r="AW194" s="13" t="s">
        <v>32</v>
      </c>
      <c r="AX194" s="13" t="s">
        <v>77</v>
      </c>
      <c r="AY194" s="253" t="s">
        <v>133</v>
      </c>
    </row>
    <row r="195" s="1" customFormat="1" ht="16.5" customHeight="1">
      <c r="B195" s="37"/>
      <c r="C195" s="217" t="s">
        <v>317</v>
      </c>
      <c r="D195" s="217" t="s">
        <v>135</v>
      </c>
      <c r="E195" s="218" t="s">
        <v>146</v>
      </c>
      <c r="F195" s="219" t="s">
        <v>147</v>
      </c>
      <c r="G195" s="220" t="s">
        <v>138</v>
      </c>
      <c r="H195" s="221">
        <v>7.6399999999999997</v>
      </c>
      <c r="I195" s="222"/>
      <c r="J195" s="221">
        <f>ROUND(I195*H195,1)</f>
        <v>0</v>
      </c>
      <c r="K195" s="219" t="s">
        <v>139</v>
      </c>
      <c r="L195" s="42"/>
      <c r="M195" s="223" t="s">
        <v>1</v>
      </c>
      <c r="N195" s="224" t="s">
        <v>41</v>
      </c>
      <c r="O195" s="78"/>
      <c r="P195" s="225">
        <f>O195*H195</f>
        <v>0</v>
      </c>
      <c r="Q195" s="225">
        <v>0.00051000000000000004</v>
      </c>
      <c r="R195" s="225">
        <f>Q195*H195</f>
        <v>0.0038964</v>
      </c>
      <c r="S195" s="225">
        <v>0</v>
      </c>
      <c r="T195" s="226">
        <f>S195*H195</f>
        <v>0</v>
      </c>
      <c r="AR195" s="16" t="s">
        <v>140</v>
      </c>
      <c r="AT195" s="16" t="s">
        <v>135</v>
      </c>
      <c r="AU195" s="16" t="s">
        <v>79</v>
      </c>
      <c r="AY195" s="16" t="s">
        <v>133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6" t="s">
        <v>77</v>
      </c>
      <c r="BK195" s="227">
        <f>ROUND(I195*H195,1)</f>
        <v>0</v>
      </c>
      <c r="BL195" s="16" t="s">
        <v>140</v>
      </c>
      <c r="BM195" s="16" t="s">
        <v>318</v>
      </c>
    </row>
    <row r="196" s="12" customFormat="1">
      <c r="B196" s="228"/>
      <c r="C196" s="229"/>
      <c r="D196" s="230" t="s">
        <v>142</v>
      </c>
      <c r="E196" s="231" t="s">
        <v>1</v>
      </c>
      <c r="F196" s="232" t="s">
        <v>179</v>
      </c>
      <c r="G196" s="229"/>
      <c r="H196" s="233">
        <v>7.6399999999999997</v>
      </c>
      <c r="I196" s="234"/>
      <c r="J196" s="229"/>
      <c r="K196" s="229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142</v>
      </c>
      <c r="AU196" s="239" t="s">
        <v>79</v>
      </c>
      <c r="AV196" s="12" t="s">
        <v>79</v>
      </c>
      <c r="AW196" s="12" t="s">
        <v>32</v>
      </c>
      <c r="AX196" s="12" t="s">
        <v>70</v>
      </c>
      <c r="AY196" s="239" t="s">
        <v>133</v>
      </c>
    </row>
    <row r="197" s="12" customFormat="1">
      <c r="B197" s="228"/>
      <c r="C197" s="229"/>
      <c r="D197" s="230" t="s">
        <v>142</v>
      </c>
      <c r="E197" s="231" t="s">
        <v>1</v>
      </c>
      <c r="F197" s="232" t="s">
        <v>180</v>
      </c>
      <c r="G197" s="229"/>
      <c r="H197" s="233">
        <v>0</v>
      </c>
      <c r="I197" s="234"/>
      <c r="J197" s="229"/>
      <c r="K197" s="229"/>
      <c r="L197" s="235"/>
      <c r="M197" s="236"/>
      <c r="N197" s="237"/>
      <c r="O197" s="237"/>
      <c r="P197" s="237"/>
      <c r="Q197" s="237"/>
      <c r="R197" s="237"/>
      <c r="S197" s="237"/>
      <c r="T197" s="238"/>
      <c r="AT197" s="239" t="s">
        <v>142</v>
      </c>
      <c r="AU197" s="239" t="s">
        <v>79</v>
      </c>
      <c r="AV197" s="12" t="s">
        <v>79</v>
      </c>
      <c r="AW197" s="12" t="s">
        <v>32</v>
      </c>
      <c r="AX197" s="12" t="s">
        <v>70</v>
      </c>
      <c r="AY197" s="239" t="s">
        <v>133</v>
      </c>
    </row>
    <row r="198" s="13" customFormat="1">
      <c r="B198" s="243"/>
      <c r="C198" s="244"/>
      <c r="D198" s="230" t="s">
        <v>142</v>
      </c>
      <c r="E198" s="245" t="s">
        <v>1</v>
      </c>
      <c r="F198" s="246" t="s">
        <v>177</v>
      </c>
      <c r="G198" s="244"/>
      <c r="H198" s="247">
        <v>7.6399999999999997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AT198" s="253" t="s">
        <v>142</v>
      </c>
      <c r="AU198" s="253" t="s">
        <v>79</v>
      </c>
      <c r="AV198" s="13" t="s">
        <v>140</v>
      </c>
      <c r="AW198" s="13" t="s">
        <v>32</v>
      </c>
      <c r="AX198" s="13" t="s">
        <v>77</v>
      </c>
      <c r="AY198" s="253" t="s">
        <v>133</v>
      </c>
    </row>
    <row r="199" s="1" customFormat="1" ht="16.5" customHeight="1">
      <c r="B199" s="37"/>
      <c r="C199" s="217" t="s">
        <v>319</v>
      </c>
      <c r="D199" s="217" t="s">
        <v>135</v>
      </c>
      <c r="E199" s="218" t="s">
        <v>149</v>
      </c>
      <c r="F199" s="219" t="s">
        <v>150</v>
      </c>
      <c r="G199" s="220" t="s">
        <v>138</v>
      </c>
      <c r="H199" s="221">
        <v>7.6399999999999997</v>
      </c>
      <c r="I199" s="222"/>
      <c r="J199" s="221">
        <f>ROUND(I199*H199,1)</f>
        <v>0</v>
      </c>
      <c r="K199" s="219" t="s">
        <v>139</v>
      </c>
      <c r="L199" s="42"/>
      <c r="M199" s="223" t="s">
        <v>1</v>
      </c>
      <c r="N199" s="224" t="s">
        <v>41</v>
      </c>
      <c r="O199" s="78"/>
      <c r="P199" s="225">
        <f>O199*H199</f>
        <v>0</v>
      </c>
      <c r="Q199" s="225">
        <v>0.12966</v>
      </c>
      <c r="R199" s="225">
        <f>Q199*H199</f>
        <v>0.99060239999999999</v>
      </c>
      <c r="S199" s="225">
        <v>0</v>
      </c>
      <c r="T199" s="226">
        <f>S199*H199</f>
        <v>0</v>
      </c>
      <c r="AR199" s="16" t="s">
        <v>140</v>
      </c>
      <c r="AT199" s="16" t="s">
        <v>135</v>
      </c>
      <c r="AU199" s="16" t="s">
        <v>79</v>
      </c>
      <c r="AY199" s="16" t="s">
        <v>133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6" t="s">
        <v>77</v>
      </c>
      <c r="BK199" s="227">
        <f>ROUND(I199*H199,1)</f>
        <v>0</v>
      </c>
      <c r="BL199" s="16" t="s">
        <v>140</v>
      </c>
      <c r="BM199" s="16" t="s">
        <v>320</v>
      </c>
    </row>
    <row r="200" s="12" customFormat="1">
      <c r="B200" s="228"/>
      <c r="C200" s="229"/>
      <c r="D200" s="230" t="s">
        <v>142</v>
      </c>
      <c r="E200" s="231" t="s">
        <v>1</v>
      </c>
      <c r="F200" s="232" t="s">
        <v>179</v>
      </c>
      <c r="G200" s="229"/>
      <c r="H200" s="233">
        <v>7.6399999999999997</v>
      </c>
      <c r="I200" s="234"/>
      <c r="J200" s="229"/>
      <c r="K200" s="229"/>
      <c r="L200" s="235"/>
      <c r="M200" s="236"/>
      <c r="N200" s="237"/>
      <c r="O200" s="237"/>
      <c r="P200" s="237"/>
      <c r="Q200" s="237"/>
      <c r="R200" s="237"/>
      <c r="S200" s="237"/>
      <c r="T200" s="238"/>
      <c r="AT200" s="239" t="s">
        <v>142</v>
      </c>
      <c r="AU200" s="239" t="s">
        <v>79</v>
      </c>
      <c r="AV200" s="12" t="s">
        <v>79</v>
      </c>
      <c r="AW200" s="12" t="s">
        <v>32</v>
      </c>
      <c r="AX200" s="12" t="s">
        <v>70</v>
      </c>
      <c r="AY200" s="239" t="s">
        <v>133</v>
      </c>
    </row>
    <row r="201" s="12" customFormat="1">
      <c r="B201" s="228"/>
      <c r="C201" s="229"/>
      <c r="D201" s="230" t="s">
        <v>142</v>
      </c>
      <c r="E201" s="231" t="s">
        <v>1</v>
      </c>
      <c r="F201" s="232" t="s">
        <v>180</v>
      </c>
      <c r="G201" s="229"/>
      <c r="H201" s="233">
        <v>0</v>
      </c>
      <c r="I201" s="234"/>
      <c r="J201" s="229"/>
      <c r="K201" s="229"/>
      <c r="L201" s="235"/>
      <c r="M201" s="236"/>
      <c r="N201" s="237"/>
      <c r="O201" s="237"/>
      <c r="P201" s="237"/>
      <c r="Q201" s="237"/>
      <c r="R201" s="237"/>
      <c r="S201" s="237"/>
      <c r="T201" s="238"/>
      <c r="AT201" s="239" t="s">
        <v>142</v>
      </c>
      <c r="AU201" s="239" t="s">
        <v>79</v>
      </c>
      <c r="AV201" s="12" t="s">
        <v>79</v>
      </c>
      <c r="AW201" s="12" t="s">
        <v>32</v>
      </c>
      <c r="AX201" s="12" t="s">
        <v>70</v>
      </c>
      <c r="AY201" s="239" t="s">
        <v>133</v>
      </c>
    </row>
    <row r="202" s="13" customFormat="1">
      <c r="B202" s="243"/>
      <c r="C202" s="244"/>
      <c r="D202" s="230" t="s">
        <v>142</v>
      </c>
      <c r="E202" s="245" t="s">
        <v>1</v>
      </c>
      <c r="F202" s="246" t="s">
        <v>177</v>
      </c>
      <c r="G202" s="244"/>
      <c r="H202" s="247">
        <v>7.6399999999999997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AT202" s="253" t="s">
        <v>142</v>
      </c>
      <c r="AU202" s="253" t="s">
        <v>79</v>
      </c>
      <c r="AV202" s="13" t="s">
        <v>140</v>
      </c>
      <c r="AW202" s="13" t="s">
        <v>32</v>
      </c>
      <c r="AX202" s="13" t="s">
        <v>77</v>
      </c>
      <c r="AY202" s="253" t="s">
        <v>133</v>
      </c>
    </row>
    <row r="203" s="1" customFormat="1" ht="16.5" customHeight="1">
      <c r="B203" s="37"/>
      <c r="C203" s="217" t="s">
        <v>321</v>
      </c>
      <c r="D203" s="217" t="s">
        <v>135</v>
      </c>
      <c r="E203" s="218" t="s">
        <v>322</v>
      </c>
      <c r="F203" s="219" t="s">
        <v>323</v>
      </c>
      <c r="G203" s="220" t="s">
        <v>138</v>
      </c>
      <c r="H203" s="221">
        <v>4</v>
      </c>
      <c r="I203" s="222"/>
      <c r="J203" s="221">
        <f>ROUND(I203*H203,1)</f>
        <v>0</v>
      </c>
      <c r="K203" s="219" t="s">
        <v>139</v>
      </c>
      <c r="L203" s="42"/>
      <c r="M203" s="223" t="s">
        <v>1</v>
      </c>
      <c r="N203" s="224" t="s">
        <v>41</v>
      </c>
      <c r="O203" s="78"/>
      <c r="P203" s="225">
        <f>O203*H203</f>
        <v>0</v>
      </c>
      <c r="Q203" s="225">
        <v>0.18151999999999999</v>
      </c>
      <c r="R203" s="225">
        <f>Q203*H203</f>
        <v>0.72607999999999995</v>
      </c>
      <c r="S203" s="225">
        <v>0</v>
      </c>
      <c r="T203" s="226">
        <f>S203*H203</f>
        <v>0</v>
      </c>
      <c r="AR203" s="16" t="s">
        <v>140</v>
      </c>
      <c r="AT203" s="16" t="s">
        <v>135</v>
      </c>
      <c r="AU203" s="16" t="s">
        <v>79</v>
      </c>
      <c r="AY203" s="16" t="s">
        <v>133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6" t="s">
        <v>77</v>
      </c>
      <c r="BK203" s="227">
        <f>ROUND(I203*H203,1)</f>
        <v>0</v>
      </c>
      <c r="BL203" s="16" t="s">
        <v>140</v>
      </c>
      <c r="BM203" s="16" t="s">
        <v>324</v>
      </c>
    </row>
    <row r="204" s="12" customFormat="1">
      <c r="B204" s="228"/>
      <c r="C204" s="229"/>
      <c r="D204" s="230" t="s">
        <v>142</v>
      </c>
      <c r="E204" s="231" t="s">
        <v>1</v>
      </c>
      <c r="F204" s="232" t="s">
        <v>175</v>
      </c>
      <c r="G204" s="229"/>
      <c r="H204" s="233">
        <v>4</v>
      </c>
      <c r="I204" s="234"/>
      <c r="J204" s="229"/>
      <c r="K204" s="229"/>
      <c r="L204" s="235"/>
      <c r="M204" s="236"/>
      <c r="N204" s="237"/>
      <c r="O204" s="237"/>
      <c r="P204" s="237"/>
      <c r="Q204" s="237"/>
      <c r="R204" s="237"/>
      <c r="S204" s="237"/>
      <c r="T204" s="238"/>
      <c r="AT204" s="239" t="s">
        <v>142</v>
      </c>
      <c r="AU204" s="239" t="s">
        <v>79</v>
      </c>
      <c r="AV204" s="12" t="s">
        <v>79</v>
      </c>
      <c r="AW204" s="12" t="s">
        <v>32</v>
      </c>
      <c r="AX204" s="12" t="s">
        <v>70</v>
      </c>
      <c r="AY204" s="239" t="s">
        <v>133</v>
      </c>
    </row>
    <row r="205" s="12" customFormat="1">
      <c r="B205" s="228"/>
      <c r="C205" s="229"/>
      <c r="D205" s="230" t="s">
        <v>142</v>
      </c>
      <c r="E205" s="231" t="s">
        <v>1</v>
      </c>
      <c r="F205" s="232" t="s">
        <v>176</v>
      </c>
      <c r="G205" s="229"/>
      <c r="H205" s="233">
        <v>0</v>
      </c>
      <c r="I205" s="234"/>
      <c r="J205" s="229"/>
      <c r="K205" s="229"/>
      <c r="L205" s="235"/>
      <c r="M205" s="236"/>
      <c r="N205" s="237"/>
      <c r="O205" s="237"/>
      <c r="P205" s="237"/>
      <c r="Q205" s="237"/>
      <c r="R205" s="237"/>
      <c r="S205" s="237"/>
      <c r="T205" s="238"/>
      <c r="AT205" s="239" t="s">
        <v>142</v>
      </c>
      <c r="AU205" s="239" t="s">
        <v>79</v>
      </c>
      <c r="AV205" s="12" t="s">
        <v>79</v>
      </c>
      <c r="AW205" s="12" t="s">
        <v>32</v>
      </c>
      <c r="AX205" s="12" t="s">
        <v>70</v>
      </c>
      <c r="AY205" s="239" t="s">
        <v>133</v>
      </c>
    </row>
    <row r="206" s="13" customFormat="1">
      <c r="B206" s="243"/>
      <c r="C206" s="244"/>
      <c r="D206" s="230" t="s">
        <v>142</v>
      </c>
      <c r="E206" s="245" t="s">
        <v>1</v>
      </c>
      <c r="F206" s="246" t="s">
        <v>177</v>
      </c>
      <c r="G206" s="244"/>
      <c r="H206" s="247">
        <v>4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AT206" s="253" t="s">
        <v>142</v>
      </c>
      <c r="AU206" s="253" t="s">
        <v>79</v>
      </c>
      <c r="AV206" s="13" t="s">
        <v>140</v>
      </c>
      <c r="AW206" s="13" t="s">
        <v>32</v>
      </c>
      <c r="AX206" s="13" t="s">
        <v>77</v>
      </c>
      <c r="AY206" s="253" t="s">
        <v>133</v>
      </c>
    </row>
    <row r="207" s="11" customFormat="1" ht="22.8" customHeight="1">
      <c r="B207" s="201"/>
      <c r="C207" s="202"/>
      <c r="D207" s="203" t="s">
        <v>69</v>
      </c>
      <c r="E207" s="215" t="s">
        <v>188</v>
      </c>
      <c r="F207" s="215" t="s">
        <v>325</v>
      </c>
      <c r="G207" s="202"/>
      <c r="H207" s="202"/>
      <c r="I207" s="205"/>
      <c r="J207" s="216">
        <f>BK207</f>
        <v>0</v>
      </c>
      <c r="K207" s="202"/>
      <c r="L207" s="207"/>
      <c r="M207" s="208"/>
      <c r="N207" s="209"/>
      <c r="O207" s="209"/>
      <c r="P207" s="210">
        <f>SUM(P208:P212)</f>
        <v>0</v>
      </c>
      <c r="Q207" s="209"/>
      <c r="R207" s="210">
        <f>SUM(R208:R212)</f>
        <v>0.0011735999999999999</v>
      </c>
      <c r="S207" s="209"/>
      <c r="T207" s="211">
        <f>SUM(T208:T212)</f>
        <v>0</v>
      </c>
      <c r="AR207" s="212" t="s">
        <v>77</v>
      </c>
      <c r="AT207" s="213" t="s">
        <v>69</v>
      </c>
      <c r="AU207" s="213" t="s">
        <v>77</v>
      </c>
      <c r="AY207" s="212" t="s">
        <v>133</v>
      </c>
      <c r="BK207" s="214">
        <f>SUM(BK208:BK212)</f>
        <v>0</v>
      </c>
    </row>
    <row r="208" s="1" customFormat="1" ht="16.5" customHeight="1">
      <c r="B208" s="37"/>
      <c r="C208" s="217" t="s">
        <v>326</v>
      </c>
      <c r="D208" s="217" t="s">
        <v>135</v>
      </c>
      <c r="E208" s="218" t="s">
        <v>327</v>
      </c>
      <c r="F208" s="219" t="s">
        <v>328</v>
      </c>
      <c r="G208" s="220" t="s">
        <v>138</v>
      </c>
      <c r="H208" s="221">
        <v>0.12</v>
      </c>
      <c r="I208" s="222"/>
      <c r="J208" s="221">
        <f>ROUND(I208*H208,1)</f>
        <v>0</v>
      </c>
      <c r="K208" s="219" t="s">
        <v>139</v>
      </c>
      <c r="L208" s="42"/>
      <c r="M208" s="223" t="s">
        <v>1</v>
      </c>
      <c r="N208" s="224" t="s">
        <v>41</v>
      </c>
      <c r="O208" s="78"/>
      <c r="P208" s="225">
        <f>O208*H208</f>
        <v>0</v>
      </c>
      <c r="Q208" s="225">
        <v>0.0082799999999999992</v>
      </c>
      <c r="R208" s="225">
        <f>Q208*H208</f>
        <v>0.00099359999999999987</v>
      </c>
      <c r="S208" s="225">
        <v>0</v>
      </c>
      <c r="T208" s="226">
        <f>S208*H208</f>
        <v>0</v>
      </c>
      <c r="AR208" s="16" t="s">
        <v>140</v>
      </c>
      <c r="AT208" s="16" t="s">
        <v>135</v>
      </c>
      <c r="AU208" s="16" t="s">
        <v>79</v>
      </c>
      <c r="AY208" s="16" t="s">
        <v>133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6" t="s">
        <v>77</v>
      </c>
      <c r="BK208" s="227">
        <f>ROUND(I208*H208,1)</f>
        <v>0</v>
      </c>
      <c r="BL208" s="16" t="s">
        <v>140</v>
      </c>
      <c r="BM208" s="16" t="s">
        <v>329</v>
      </c>
    </row>
    <row r="209" s="14" customFormat="1">
      <c r="B209" s="254"/>
      <c r="C209" s="255"/>
      <c r="D209" s="230" t="s">
        <v>142</v>
      </c>
      <c r="E209" s="256" t="s">
        <v>1</v>
      </c>
      <c r="F209" s="257" t="s">
        <v>330</v>
      </c>
      <c r="G209" s="255"/>
      <c r="H209" s="256" t="s">
        <v>1</v>
      </c>
      <c r="I209" s="258"/>
      <c r="J209" s="255"/>
      <c r="K209" s="255"/>
      <c r="L209" s="259"/>
      <c r="M209" s="260"/>
      <c r="N209" s="261"/>
      <c r="O209" s="261"/>
      <c r="P209" s="261"/>
      <c r="Q209" s="261"/>
      <c r="R209" s="261"/>
      <c r="S209" s="261"/>
      <c r="T209" s="262"/>
      <c r="AT209" s="263" t="s">
        <v>142</v>
      </c>
      <c r="AU209" s="263" t="s">
        <v>79</v>
      </c>
      <c r="AV209" s="14" t="s">
        <v>77</v>
      </c>
      <c r="AW209" s="14" t="s">
        <v>32</v>
      </c>
      <c r="AX209" s="14" t="s">
        <v>70</v>
      </c>
      <c r="AY209" s="263" t="s">
        <v>133</v>
      </c>
    </row>
    <row r="210" s="12" customFormat="1">
      <c r="B210" s="228"/>
      <c r="C210" s="229"/>
      <c r="D210" s="230" t="s">
        <v>142</v>
      </c>
      <c r="E210" s="231" t="s">
        <v>1</v>
      </c>
      <c r="F210" s="232" t="s">
        <v>331</v>
      </c>
      <c r="G210" s="229"/>
      <c r="H210" s="233">
        <v>0.12</v>
      </c>
      <c r="I210" s="234"/>
      <c r="J210" s="229"/>
      <c r="K210" s="229"/>
      <c r="L210" s="235"/>
      <c r="M210" s="236"/>
      <c r="N210" s="237"/>
      <c r="O210" s="237"/>
      <c r="P210" s="237"/>
      <c r="Q210" s="237"/>
      <c r="R210" s="237"/>
      <c r="S210" s="237"/>
      <c r="T210" s="238"/>
      <c r="AT210" s="239" t="s">
        <v>142</v>
      </c>
      <c r="AU210" s="239" t="s">
        <v>79</v>
      </c>
      <c r="AV210" s="12" t="s">
        <v>79</v>
      </c>
      <c r="AW210" s="12" t="s">
        <v>32</v>
      </c>
      <c r="AX210" s="12" t="s">
        <v>77</v>
      </c>
      <c r="AY210" s="239" t="s">
        <v>133</v>
      </c>
    </row>
    <row r="211" s="1" customFormat="1" ht="16.5" customHeight="1">
      <c r="B211" s="37"/>
      <c r="C211" s="264" t="s">
        <v>332</v>
      </c>
      <c r="D211" s="264" t="s">
        <v>277</v>
      </c>
      <c r="E211" s="265" t="s">
        <v>333</v>
      </c>
      <c r="F211" s="266" t="s">
        <v>334</v>
      </c>
      <c r="G211" s="267" t="s">
        <v>138</v>
      </c>
      <c r="H211" s="268">
        <v>0.12</v>
      </c>
      <c r="I211" s="269"/>
      <c r="J211" s="268">
        <f>ROUND(I211*H211,1)</f>
        <v>0</v>
      </c>
      <c r="K211" s="266" t="s">
        <v>139</v>
      </c>
      <c r="L211" s="270"/>
      <c r="M211" s="271" t="s">
        <v>1</v>
      </c>
      <c r="N211" s="272" t="s">
        <v>41</v>
      </c>
      <c r="O211" s="78"/>
      <c r="P211" s="225">
        <f>O211*H211</f>
        <v>0</v>
      </c>
      <c r="Q211" s="225">
        <v>0.0015</v>
      </c>
      <c r="R211" s="225">
        <f>Q211*H211</f>
        <v>0.00017999999999999998</v>
      </c>
      <c r="S211" s="225">
        <v>0</v>
      </c>
      <c r="T211" s="226">
        <f>S211*H211</f>
        <v>0</v>
      </c>
      <c r="AR211" s="16" t="s">
        <v>199</v>
      </c>
      <c r="AT211" s="16" t="s">
        <v>277</v>
      </c>
      <c r="AU211" s="16" t="s">
        <v>79</v>
      </c>
      <c r="AY211" s="16" t="s">
        <v>133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6" t="s">
        <v>77</v>
      </c>
      <c r="BK211" s="227">
        <f>ROUND(I211*H211,1)</f>
        <v>0</v>
      </c>
      <c r="BL211" s="16" t="s">
        <v>140</v>
      </c>
      <c r="BM211" s="16" t="s">
        <v>335</v>
      </c>
    </row>
    <row r="212" s="12" customFormat="1">
      <c r="B212" s="228"/>
      <c r="C212" s="229"/>
      <c r="D212" s="230" t="s">
        <v>142</v>
      </c>
      <c r="E212" s="229"/>
      <c r="F212" s="232" t="s">
        <v>336</v>
      </c>
      <c r="G212" s="229"/>
      <c r="H212" s="233">
        <v>0.12</v>
      </c>
      <c r="I212" s="234"/>
      <c r="J212" s="229"/>
      <c r="K212" s="229"/>
      <c r="L212" s="235"/>
      <c r="M212" s="236"/>
      <c r="N212" s="237"/>
      <c r="O212" s="237"/>
      <c r="P212" s="237"/>
      <c r="Q212" s="237"/>
      <c r="R212" s="237"/>
      <c r="S212" s="237"/>
      <c r="T212" s="238"/>
      <c r="AT212" s="239" t="s">
        <v>142</v>
      </c>
      <c r="AU212" s="239" t="s">
        <v>79</v>
      </c>
      <c r="AV212" s="12" t="s">
        <v>79</v>
      </c>
      <c r="AW212" s="12" t="s">
        <v>4</v>
      </c>
      <c r="AX212" s="12" t="s">
        <v>77</v>
      </c>
      <c r="AY212" s="239" t="s">
        <v>133</v>
      </c>
    </row>
    <row r="213" s="11" customFormat="1" ht="22.8" customHeight="1">
      <c r="B213" s="201"/>
      <c r="C213" s="202"/>
      <c r="D213" s="203" t="s">
        <v>69</v>
      </c>
      <c r="E213" s="215" t="s">
        <v>199</v>
      </c>
      <c r="F213" s="215" t="s">
        <v>337</v>
      </c>
      <c r="G213" s="202"/>
      <c r="H213" s="202"/>
      <c r="I213" s="205"/>
      <c r="J213" s="216">
        <f>BK213</f>
        <v>0</v>
      </c>
      <c r="K213" s="202"/>
      <c r="L213" s="207"/>
      <c r="M213" s="208"/>
      <c r="N213" s="209"/>
      <c r="O213" s="209"/>
      <c r="P213" s="210">
        <f>SUM(P214:P244)</f>
        <v>0</v>
      </c>
      <c r="Q213" s="209"/>
      <c r="R213" s="210">
        <f>SUM(R214:R244)</f>
        <v>1.8159150000000004</v>
      </c>
      <c r="S213" s="209"/>
      <c r="T213" s="211">
        <f>SUM(T214:T244)</f>
        <v>0</v>
      </c>
      <c r="AR213" s="212" t="s">
        <v>77</v>
      </c>
      <c r="AT213" s="213" t="s">
        <v>69</v>
      </c>
      <c r="AU213" s="213" t="s">
        <v>77</v>
      </c>
      <c r="AY213" s="212" t="s">
        <v>133</v>
      </c>
      <c r="BK213" s="214">
        <f>SUM(BK214:BK244)</f>
        <v>0</v>
      </c>
    </row>
    <row r="214" s="1" customFormat="1" ht="16.5" customHeight="1">
      <c r="B214" s="37"/>
      <c r="C214" s="217" t="s">
        <v>338</v>
      </c>
      <c r="D214" s="217" t="s">
        <v>135</v>
      </c>
      <c r="E214" s="218" t="s">
        <v>339</v>
      </c>
      <c r="F214" s="219" t="s">
        <v>340</v>
      </c>
      <c r="G214" s="220" t="s">
        <v>341</v>
      </c>
      <c r="H214" s="221">
        <v>1</v>
      </c>
      <c r="I214" s="222"/>
      <c r="J214" s="221">
        <f>ROUND(I214*H214,1)</f>
        <v>0</v>
      </c>
      <c r="K214" s="219" t="s">
        <v>342</v>
      </c>
      <c r="L214" s="42"/>
      <c r="M214" s="223" t="s">
        <v>1</v>
      </c>
      <c r="N214" s="224" t="s">
        <v>41</v>
      </c>
      <c r="O214" s="78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AR214" s="16" t="s">
        <v>140</v>
      </c>
      <c r="AT214" s="16" t="s">
        <v>135</v>
      </c>
      <c r="AU214" s="16" t="s">
        <v>79</v>
      </c>
      <c r="AY214" s="16" t="s">
        <v>133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6" t="s">
        <v>77</v>
      </c>
      <c r="BK214" s="227">
        <f>ROUND(I214*H214,1)</f>
        <v>0</v>
      </c>
      <c r="BL214" s="16" t="s">
        <v>140</v>
      </c>
      <c r="BM214" s="16" t="s">
        <v>343</v>
      </c>
    </row>
    <row r="215" s="1" customFormat="1" ht="16.5" customHeight="1">
      <c r="B215" s="37"/>
      <c r="C215" s="217" t="s">
        <v>344</v>
      </c>
      <c r="D215" s="217" t="s">
        <v>135</v>
      </c>
      <c r="E215" s="218" t="s">
        <v>345</v>
      </c>
      <c r="F215" s="219" t="s">
        <v>346</v>
      </c>
      <c r="G215" s="220" t="s">
        <v>186</v>
      </c>
      <c r="H215" s="221">
        <v>58.670000000000002</v>
      </c>
      <c r="I215" s="222"/>
      <c r="J215" s="221">
        <f>ROUND(I215*H215,1)</f>
        <v>0</v>
      </c>
      <c r="K215" s="219" t="s">
        <v>342</v>
      </c>
      <c r="L215" s="42"/>
      <c r="M215" s="223" t="s">
        <v>1</v>
      </c>
      <c r="N215" s="224" t="s">
        <v>41</v>
      </c>
      <c r="O215" s="78"/>
      <c r="P215" s="225">
        <f>O215*H215</f>
        <v>0</v>
      </c>
      <c r="Q215" s="225">
        <v>0</v>
      </c>
      <c r="R215" s="225">
        <f>Q215*H215</f>
        <v>0</v>
      </c>
      <c r="S215" s="225">
        <v>0</v>
      </c>
      <c r="T215" s="226">
        <f>S215*H215</f>
        <v>0</v>
      </c>
      <c r="AR215" s="16" t="s">
        <v>140</v>
      </c>
      <c r="AT215" s="16" t="s">
        <v>135</v>
      </c>
      <c r="AU215" s="16" t="s">
        <v>79</v>
      </c>
      <c r="AY215" s="16" t="s">
        <v>133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6" t="s">
        <v>77</v>
      </c>
      <c r="BK215" s="227">
        <f>ROUND(I215*H215,1)</f>
        <v>0</v>
      </c>
      <c r="BL215" s="16" t="s">
        <v>140</v>
      </c>
      <c r="BM215" s="16" t="s">
        <v>347</v>
      </c>
    </row>
    <row r="216" s="12" customFormat="1">
      <c r="B216" s="228"/>
      <c r="C216" s="229"/>
      <c r="D216" s="230" t="s">
        <v>142</v>
      </c>
      <c r="E216" s="231" t="s">
        <v>1</v>
      </c>
      <c r="F216" s="232" t="s">
        <v>348</v>
      </c>
      <c r="G216" s="229"/>
      <c r="H216" s="233">
        <v>58.670000000000002</v>
      </c>
      <c r="I216" s="234"/>
      <c r="J216" s="229"/>
      <c r="K216" s="229"/>
      <c r="L216" s="235"/>
      <c r="M216" s="236"/>
      <c r="N216" s="237"/>
      <c r="O216" s="237"/>
      <c r="P216" s="237"/>
      <c r="Q216" s="237"/>
      <c r="R216" s="237"/>
      <c r="S216" s="237"/>
      <c r="T216" s="238"/>
      <c r="AT216" s="239" t="s">
        <v>142</v>
      </c>
      <c r="AU216" s="239" t="s">
        <v>79</v>
      </c>
      <c r="AV216" s="12" t="s">
        <v>79</v>
      </c>
      <c r="AW216" s="12" t="s">
        <v>32</v>
      </c>
      <c r="AX216" s="12" t="s">
        <v>77</v>
      </c>
      <c r="AY216" s="239" t="s">
        <v>133</v>
      </c>
    </row>
    <row r="217" s="1" customFormat="1" ht="16.5" customHeight="1">
      <c r="B217" s="37"/>
      <c r="C217" s="264" t="s">
        <v>349</v>
      </c>
      <c r="D217" s="264" t="s">
        <v>277</v>
      </c>
      <c r="E217" s="265" t="s">
        <v>350</v>
      </c>
      <c r="F217" s="266" t="s">
        <v>351</v>
      </c>
      <c r="G217" s="267" t="s">
        <v>186</v>
      </c>
      <c r="H217" s="268">
        <v>58.670000000000002</v>
      </c>
      <c r="I217" s="269"/>
      <c r="J217" s="268">
        <f>ROUND(I217*H217,1)</f>
        <v>0</v>
      </c>
      <c r="K217" s="266" t="s">
        <v>342</v>
      </c>
      <c r="L217" s="270"/>
      <c r="M217" s="271" t="s">
        <v>1</v>
      </c>
      <c r="N217" s="272" t="s">
        <v>41</v>
      </c>
      <c r="O217" s="78"/>
      <c r="P217" s="225">
        <f>O217*H217</f>
        <v>0</v>
      </c>
      <c r="Q217" s="225">
        <v>0.014500000000000001</v>
      </c>
      <c r="R217" s="225">
        <f>Q217*H217</f>
        <v>0.85071500000000011</v>
      </c>
      <c r="S217" s="225">
        <v>0</v>
      </c>
      <c r="T217" s="226">
        <f>S217*H217</f>
        <v>0</v>
      </c>
      <c r="AR217" s="16" t="s">
        <v>199</v>
      </c>
      <c r="AT217" s="16" t="s">
        <v>277</v>
      </c>
      <c r="AU217" s="16" t="s">
        <v>79</v>
      </c>
      <c r="AY217" s="16" t="s">
        <v>133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6" t="s">
        <v>77</v>
      </c>
      <c r="BK217" s="227">
        <f>ROUND(I217*H217,1)</f>
        <v>0</v>
      </c>
      <c r="BL217" s="16" t="s">
        <v>140</v>
      </c>
      <c r="BM217" s="16" t="s">
        <v>352</v>
      </c>
    </row>
    <row r="218" s="1" customFormat="1" ht="16.5" customHeight="1">
      <c r="B218" s="37"/>
      <c r="C218" s="217" t="s">
        <v>353</v>
      </c>
      <c r="D218" s="217" t="s">
        <v>135</v>
      </c>
      <c r="E218" s="218" t="s">
        <v>354</v>
      </c>
      <c r="F218" s="219" t="s">
        <v>355</v>
      </c>
      <c r="G218" s="220" t="s">
        <v>341</v>
      </c>
      <c r="H218" s="221">
        <v>4</v>
      </c>
      <c r="I218" s="222"/>
      <c r="J218" s="221">
        <f>ROUND(I218*H218,1)</f>
        <v>0</v>
      </c>
      <c r="K218" s="219" t="s">
        <v>342</v>
      </c>
      <c r="L218" s="42"/>
      <c r="M218" s="223" t="s">
        <v>1</v>
      </c>
      <c r="N218" s="224" t="s">
        <v>41</v>
      </c>
      <c r="O218" s="78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AR218" s="16" t="s">
        <v>140</v>
      </c>
      <c r="AT218" s="16" t="s">
        <v>135</v>
      </c>
      <c r="AU218" s="16" t="s">
        <v>79</v>
      </c>
      <c r="AY218" s="16" t="s">
        <v>133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6" t="s">
        <v>77</v>
      </c>
      <c r="BK218" s="227">
        <f>ROUND(I218*H218,1)</f>
        <v>0</v>
      </c>
      <c r="BL218" s="16" t="s">
        <v>140</v>
      </c>
      <c r="BM218" s="16" t="s">
        <v>356</v>
      </c>
    </row>
    <row r="219" s="1" customFormat="1" ht="16.5" customHeight="1">
      <c r="B219" s="37"/>
      <c r="C219" s="264" t="s">
        <v>357</v>
      </c>
      <c r="D219" s="264" t="s">
        <v>277</v>
      </c>
      <c r="E219" s="265" t="s">
        <v>358</v>
      </c>
      <c r="F219" s="266" t="s">
        <v>359</v>
      </c>
      <c r="G219" s="267" t="s">
        <v>360</v>
      </c>
      <c r="H219" s="268">
        <v>1</v>
      </c>
      <c r="I219" s="269"/>
      <c r="J219" s="268">
        <f>ROUND(I219*H219,1)</f>
        <v>0</v>
      </c>
      <c r="K219" s="266" t="s">
        <v>1</v>
      </c>
      <c r="L219" s="270"/>
      <c r="M219" s="271" t="s">
        <v>1</v>
      </c>
      <c r="N219" s="272" t="s">
        <v>41</v>
      </c>
      <c r="O219" s="78"/>
      <c r="P219" s="225">
        <f>O219*H219</f>
        <v>0</v>
      </c>
      <c r="Q219" s="225">
        <v>0.0080000000000000002</v>
      </c>
      <c r="R219" s="225">
        <f>Q219*H219</f>
        <v>0.0080000000000000002</v>
      </c>
      <c r="S219" s="225">
        <v>0</v>
      </c>
      <c r="T219" s="226">
        <f>S219*H219</f>
        <v>0</v>
      </c>
      <c r="AR219" s="16" t="s">
        <v>199</v>
      </c>
      <c r="AT219" s="16" t="s">
        <v>277</v>
      </c>
      <c r="AU219" s="16" t="s">
        <v>79</v>
      </c>
      <c r="AY219" s="16" t="s">
        <v>133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6" t="s">
        <v>77</v>
      </c>
      <c r="BK219" s="227">
        <f>ROUND(I219*H219,1)</f>
        <v>0</v>
      </c>
      <c r="BL219" s="16" t="s">
        <v>140</v>
      </c>
      <c r="BM219" s="16" t="s">
        <v>361</v>
      </c>
    </row>
    <row r="220" s="1" customFormat="1" ht="16.5" customHeight="1">
      <c r="B220" s="37"/>
      <c r="C220" s="264" t="s">
        <v>362</v>
      </c>
      <c r="D220" s="264" t="s">
        <v>277</v>
      </c>
      <c r="E220" s="265" t="s">
        <v>363</v>
      </c>
      <c r="F220" s="266" t="s">
        <v>364</v>
      </c>
      <c r="G220" s="267" t="s">
        <v>365</v>
      </c>
      <c r="H220" s="268">
        <v>3</v>
      </c>
      <c r="I220" s="269"/>
      <c r="J220" s="268">
        <f>ROUND(I220*H220,1)</f>
        <v>0</v>
      </c>
      <c r="K220" s="266" t="s">
        <v>1</v>
      </c>
      <c r="L220" s="270"/>
      <c r="M220" s="271" t="s">
        <v>1</v>
      </c>
      <c r="N220" s="272" t="s">
        <v>41</v>
      </c>
      <c r="O220" s="78"/>
      <c r="P220" s="225">
        <f>O220*H220</f>
        <v>0</v>
      </c>
      <c r="Q220" s="225">
        <v>0.0080000000000000002</v>
      </c>
      <c r="R220" s="225">
        <f>Q220*H220</f>
        <v>0.024</v>
      </c>
      <c r="S220" s="225">
        <v>0</v>
      </c>
      <c r="T220" s="226">
        <f>S220*H220</f>
        <v>0</v>
      </c>
      <c r="AR220" s="16" t="s">
        <v>199</v>
      </c>
      <c r="AT220" s="16" t="s">
        <v>277</v>
      </c>
      <c r="AU220" s="16" t="s">
        <v>79</v>
      </c>
      <c r="AY220" s="16" t="s">
        <v>133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6" t="s">
        <v>77</v>
      </c>
      <c r="BK220" s="227">
        <f>ROUND(I220*H220,1)</f>
        <v>0</v>
      </c>
      <c r="BL220" s="16" t="s">
        <v>140</v>
      </c>
      <c r="BM220" s="16" t="s">
        <v>366</v>
      </c>
    </row>
    <row r="221" s="1" customFormat="1" ht="16.5" customHeight="1">
      <c r="B221" s="37"/>
      <c r="C221" s="217" t="s">
        <v>367</v>
      </c>
      <c r="D221" s="217" t="s">
        <v>135</v>
      </c>
      <c r="E221" s="218" t="s">
        <v>368</v>
      </c>
      <c r="F221" s="219" t="s">
        <v>369</v>
      </c>
      <c r="G221" s="220" t="s">
        <v>341</v>
      </c>
      <c r="H221" s="221">
        <v>2</v>
      </c>
      <c r="I221" s="222"/>
      <c r="J221" s="221">
        <f>ROUND(I221*H221,1)</f>
        <v>0</v>
      </c>
      <c r="K221" s="219" t="s">
        <v>342</v>
      </c>
      <c r="L221" s="42"/>
      <c r="M221" s="223" t="s">
        <v>1</v>
      </c>
      <c r="N221" s="224" t="s">
        <v>41</v>
      </c>
      <c r="O221" s="78"/>
      <c r="P221" s="225">
        <f>O221*H221</f>
        <v>0</v>
      </c>
      <c r="Q221" s="225">
        <v>0.0016100000000000001</v>
      </c>
      <c r="R221" s="225">
        <f>Q221*H221</f>
        <v>0.0032200000000000002</v>
      </c>
      <c r="S221" s="225">
        <v>0</v>
      </c>
      <c r="T221" s="226">
        <f>S221*H221</f>
        <v>0</v>
      </c>
      <c r="AR221" s="16" t="s">
        <v>140</v>
      </c>
      <c r="AT221" s="16" t="s">
        <v>135</v>
      </c>
      <c r="AU221" s="16" t="s">
        <v>79</v>
      </c>
      <c r="AY221" s="16" t="s">
        <v>133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6" t="s">
        <v>77</v>
      </c>
      <c r="BK221" s="227">
        <f>ROUND(I221*H221,1)</f>
        <v>0</v>
      </c>
      <c r="BL221" s="16" t="s">
        <v>140</v>
      </c>
      <c r="BM221" s="16" t="s">
        <v>370</v>
      </c>
    </row>
    <row r="222" s="12" customFormat="1">
      <c r="B222" s="228"/>
      <c r="C222" s="229"/>
      <c r="D222" s="230" t="s">
        <v>142</v>
      </c>
      <c r="E222" s="231" t="s">
        <v>1</v>
      </c>
      <c r="F222" s="232" t="s">
        <v>371</v>
      </c>
      <c r="G222" s="229"/>
      <c r="H222" s="233">
        <v>1</v>
      </c>
      <c r="I222" s="234"/>
      <c r="J222" s="229"/>
      <c r="K222" s="229"/>
      <c r="L222" s="235"/>
      <c r="M222" s="236"/>
      <c r="N222" s="237"/>
      <c r="O222" s="237"/>
      <c r="P222" s="237"/>
      <c r="Q222" s="237"/>
      <c r="R222" s="237"/>
      <c r="S222" s="237"/>
      <c r="T222" s="238"/>
      <c r="AT222" s="239" t="s">
        <v>142</v>
      </c>
      <c r="AU222" s="239" t="s">
        <v>79</v>
      </c>
      <c r="AV222" s="12" t="s">
        <v>79</v>
      </c>
      <c r="AW222" s="12" t="s">
        <v>32</v>
      </c>
      <c r="AX222" s="12" t="s">
        <v>70</v>
      </c>
      <c r="AY222" s="239" t="s">
        <v>133</v>
      </c>
    </row>
    <row r="223" s="12" customFormat="1">
      <c r="B223" s="228"/>
      <c r="C223" s="229"/>
      <c r="D223" s="230" t="s">
        <v>142</v>
      </c>
      <c r="E223" s="231" t="s">
        <v>1</v>
      </c>
      <c r="F223" s="232" t="s">
        <v>372</v>
      </c>
      <c r="G223" s="229"/>
      <c r="H223" s="233">
        <v>1</v>
      </c>
      <c r="I223" s="234"/>
      <c r="J223" s="229"/>
      <c r="K223" s="229"/>
      <c r="L223" s="235"/>
      <c r="M223" s="236"/>
      <c r="N223" s="237"/>
      <c r="O223" s="237"/>
      <c r="P223" s="237"/>
      <c r="Q223" s="237"/>
      <c r="R223" s="237"/>
      <c r="S223" s="237"/>
      <c r="T223" s="238"/>
      <c r="AT223" s="239" t="s">
        <v>142</v>
      </c>
      <c r="AU223" s="239" t="s">
        <v>79</v>
      </c>
      <c r="AV223" s="12" t="s">
        <v>79</v>
      </c>
      <c r="AW223" s="12" t="s">
        <v>32</v>
      </c>
      <c r="AX223" s="12" t="s">
        <v>70</v>
      </c>
      <c r="AY223" s="239" t="s">
        <v>133</v>
      </c>
    </row>
    <row r="224" s="13" customFormat="1">
      <c r="B224" s="243"/>
      <c r="C224" s="244"/>
      <c r="D224" s="230" t="s">
        <v>142</v>
      </c>
      <c r="E224" s="245" t="s">
        <v>1</v>
      </c>
      <c r="F224" s="246" t="s">
        <v>177</v>
      </c>
      <c r="G224" s="244"/>
      <c r="H224" s="247">
        <v>2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AT224" s="253" t="s">
        <v>142</v>
      </c>
      <c r="AU224" s="253" t="s">
        <v>79</v>
      </c>
      <c r="AV224" s="13" t="s">
        <v>140</v>
      </c>
      <c r="AW224" s="13" t="s">
        <v>32</v>
      </c>
      <c r="AX224" s="13" t="s">
        <v>77</v>
      </c>
      <c r="AY224" s="253" t="s">
        <v>133</v>
      </c>
    </row>
    <row r="225" s="1" customFormat="1" ht="16.5" customHeight="1">
      <c r="B225" s="37"/>
      <c r="C225" s="264" t="s">
        <v>373</v>
      </c>
      <c r="D225" s="264" t="s">
        <v>277</v>
      </c>
      <c r="E225" s="265" t="s">
        <v>374</v>
      </c>
      <c r="F225" s="266" t="s">
        <v>375</v>
      </c>
      <c r="G225" s="267" t="s">
        <v>365</v>
      </c>
      <c r="H225" s="268">
        <v>1</v>
      </c>
      <c r="I225" s="269"/>
      <c r="J225" s="268">
        <f>ROUND(I225*H225,1)</f>
        <v>0</v>
      </c>
      <c r="K225" s="266" t="s">
        <v>1</v>
      </c>
      <c r="L225" s="270"/>
      <c r="M225" s="271" t="s">
        <v>1</v>
      </c>
      <c r="N225" s="272" t="s">
        <v>41</v>
      </c>
      <c r="O225" s="78"/>
      <c r="P225" s="225">
        <f>O225*H225</f>
        <v>0</v>
      </c>
      <c r="Q225" s="225">
        <v>0.0074999999999999997</v>
      </c>
      <c r="R225" s="225">
        <f>Q225*H225</f>
        <v>0.0074999999999999997</v>
      </c>
      <c r="S225" s="225">
        <v>0</v>
      </c>
      <c r="T225" s="226">
        <f>S225*H225</f>
        <v>0</v>
      </c>
      <c r="AR225" s="16" t="s">
        <v>199</v>
      </c>
      <c r="AT225" s="16" t="s">
        <v>277</v>
      </c>
      <c r="AU225" s="16" t="s">
        <v>79</v>
      </c>
      <c r="AY225" s="16" t="s">
        <v>133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6" t="s">
        <v>77</v>
      </c>
      <c r="BK225" s="227">
        <f>ROUND(I225*H225,1)</f>
        <v>0</v>
      </c>
      <c r="BL225" s="16" t="s">
        <v>140</v>
      </c>
      <c r="BM225" s="16" t="s">
        <v>376</v>
      </c>
    </row>
    <row r="226" s="1" customFormat="1" ht="16.5" customHeight="1">
      <c r="B226" s="37"/>
      <c r="C226" s="217" t="s">
        <v>377</v>
      </c>
      <c r="D226" s="217" t="s">
        <v>135</v>
      </c>
      <c r="E226" s="218" t="s">
        <v>378</v>
      </c>
      <c r="F226" s="219" t="s">
        <v>379</v>
      </c>
      <c r="G226" s="220" t="s">
        <v>341</v>
      </c>
      <c r="H226" s="221">
        <v>1</v>
      </c>
      <c r="I226" s="222"/>
      <c r="J226" s="221">
        <f>ROUND(I226*H226,1)</f>
        <v>0</v>
      </c>
      <c r="K226" s="219" t="s">
        <v>342</v>
      </c>
      <c r="L226" s="42"/>
      <c r="M226" s="223" t="s">
        <v>1</v>
      </c>
      <c r="N226" s="224" t="s">
        <v>41</v>
      </c>
      <c r="O226" s="78"/>
      <c r="P226" s="225">
        <f>O226*H226</f>
        <v>0</v>
      </c>
      <c r="Q226" s="225">
        <v>0.00085999999999999998</v>
      </c>
      <c r="R226" s="225">
        <f>Q226*H226</f>
        <v>0.00085999999999999998</v>
      </c>
      <c r="S226" s="225">
        <v>0</v>
      </c>
      <c r="T226" s="226">
        <f>S226*H226</f>
        <v>0</v>
      </c>
      <c r="AR226" s="16" t="s">
        <v>140</v>
      </c>
      <c r="AT226" s="16" t="s">
        <v>135</v>
      </c>
      <c r="AU226" s="16" t="s">
        <v>79</v>
      </c>
      <c r="AY226" s="16" t="s">
        <v>133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6" t="s">
        <v>77</v>
      </c>
      <c r="BK226" s="227">
        <f>ROUND(I226*H226,1)</f>
        <v>0</v>
      </c>
      <c r="BL226" s="16" t="s">
        <v>140</v>
      </c>
      <c r="BM226" s="16" t="s">
        <v>380</v>
      </c>
    </row>
    <row r="227" s="12" customFormat="1">
      <c r="B227" s="228"/>
      <c r="C227" s="229"/>
      <c r="D227" s="230" t="s">
        <v>142</v>
      </c>
      <c r="E227" s="231" t="s">
        <v>1</v>
      </c>
      <c r="F227" s="232" t="s">
        <v>381</v>
      </c>
      <c r="G227" s="229"/>
      <c r="H227" s="233">
        <v>1</v>
      </c>
      <c r="I227" s="234"/>
      <c r="J227" s="229"/>
      <c r="K227" s="229"/>
      <c r="L227" s="235"/>
      <c r="M227" s="236"/>
      <c r="N227" s="237"/>
      <c r="O227" s="237"/>
      <c r="P227" s="237"/>
      <c r="Q227" s="237"/>
      <c r="R227" s="237"/>
      <c r="S227" s="237"/>
      <c r="T227" s="238"/>
      <c r="AT227" s="239" t="s">
        <v>142</v>
      </c>
      <c r="AU227" s="239" t="s">
        <v>79</v>
      </c>
      <c r="AV227" s="12" t="s">
        <v>79</v>
      </c>
      <c r="AW227" s="12" t="s">
        <v>32</v>
      </c>
      <c r="AX227" s="12" t="s">
        <v>70</v>
      </c>
      <c r="AY227" s="239" t="s">
        <v>133</v>
      </c>
    </row>
    <row r="228" s="13" customFormat="1">
      <c r="B228" s="243"/>
      <c r="C228" s="244"/>
      <c r="D228" s="230" t="s">
        <v>142</v>
      </c>
      <c r="E228" s="245" t="s">
        <v>1</v>
      </c>
      <c r="F228" s="246" t="s">
        <v>177</v>
      </c>
      <c r="G228" s="244"/>
      <c r="H228" s="247">
        <v>1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AT228" s="253" t="s">
        <v>142</v>
      </c>
      <c r="AU228" s="253" t="s">
        <v>79</v>
      </c>
      <c r="AV228" s="13" t="s">
        <v>140</v>
      </c>
      <c r="AW228" s="13" t="s">
        <v>32</v>
      </c>
      <c r="AX228" s="13" t="s">
        <v>77</v>
      </c>
      <c r="AY228" s="253" t="s">
        <v>133</v>
      </c>
    </row>
    <row r="229" s="1" customFormat="1" ht="16.5" customHeight="1">
      <c r="B229" s="37"/>
      <c r="C229" s="217" t="s">
        <v>382</v>
      </c>
      <c r="D229" s="217" t="s">
        <v>135</v>
      </c>
      <c r="E229" s="218" t="s">
        <v>383</v>
      </c>
      <c r="F229" s="219" t="s">
        <v>384</v>
      </c>
      <c r="G229" s="220" t="s">
        <v>341</v>
      </c>
      <c r="H229" s="221">
        <v>1</v>
      </c>
      <c r="I229" s="222"/>
      <c r="J229" s="221">
        <f>ROUND(I229*H229,1)</f>
        <v>0</v>
      </c>
      <c r="K229" s="219" t="s">
        <v>342</v>
      </c>
      <c r="L229" s="42"/>
      <c r="M229" s="223" t="s">
        <v>1</v>
      </c>
      <c r="N229" s="224" t="s">
        <v>41</v>
      </c>
      <c r="O229" s="78"/>
      <c r="P229" s="225">
        <f>O229*H229</f>
        <v>0</v>
      </c>
      <c r="Q229" s="225">
        <v>0.00034000000000000002</v>
      </c>
      <c r="R229" s="225">
        <f>Q229*H229</f>
        <v>0.00034000000000000002</v>
      </c>
      <c r="S229" s="225">
        <v>0</v>
      </c>
      <c r="T229" s="226">
        <f>S229*H229</f>
        <v>0</v>
      </c>
      <c r="AR229" s="16" t="s">
        <v>140</v>
      </c>
      <c r="AT229" s="16" t="s">
        <v>135</v>
      </c>
      <c r="AU229" s="16" t="s">
        <v>79</v>
      </c>
      <c r="AY229" s="16" t="s">
        <v>133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6" t="s">
        <v>77</v>
      </c>
      <c r="BK229" s="227">
        <f>ROUND(I229*H229,1)</f>
        <v>0</v>
      </c>
      <c r="BL229" s="16" t="s">
        <v>140</v>
      </c>
      <c r="BM229" s="16" t="s">
        <v>385</v>
      </c>
    </row>
    <row r="230" s="12" customFormat="1">
      <c r="B230" s="228"/>
      <c r="C230" s="229"/>
      <c r="D230" s="230" t="s">
        <v>142</v>
      </c>
      <c r="E230" s="231" t="s">
        <v>1</v>
      </c>
      <c r="F230" s="232" t="s">
        <v>386</v>
      </c>
      <c r="G230" s="229"/>
      <c r="H230" s="233">
        <v>1</v>
      </c>
      <c r="I230" s="234"/>
      <c r="J230" s="229"/>
      <c r="K230" s="229"/>
      <c r="L230" s="235"/>
      <c r="M230" s="236"/>
      <c r="N230" s="237"/>
      <c r="O230" s="237"/>
      <c r="P230" s="237"/>
      <c r="Q230" s="237"/>
      <c r="R230" s="237"/>
      <c r="S230" s="237"/>
      <c r="T230" s="238"/>
      <c r="AT230" s="239" t="s">
        <v>142</v>
      </c>
      <c r="AU230" s="239" t="s">
        <v>79</v>
      </c>
      <c r="AV230" s="12" t="s">
        <v>79</v>
      </c>
      <c r="AW230" s="12" t="s">
        <v>32</v>
      </c>
      <c r="AX230" s="12" t="s">
        <v>70</v>
      </c>
      <c r="AY230" s="239" t="s">
        <v>133</v>
      </c>
    </row>
    <row r="231" s="13" customFormat="1">
      <c r="B231" s="243"/>
      <c r="C231" s="244"/>
      <c r="D231" s="230" t="s">
        <v>142</v>
      </c>
      <c r="E231" s="245" t="s">
        <v>1</v>
      </c>
      <c r="F231" s="246" t="s">
        <v>177</v>
      </c>
      <c r="G231" s="244"/>
      <c r="H231" s="247">
        <v>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AT231" s="253" t="s">
        <v>142</v>
      </c>
      <c r="AU231" s="253" t="s">
        <v>79</v>
      </c>
      <c r="AV231" s="13" t="s">
        <v>140</v>
      </c>
      <c r="AW231" s="13" t="s">
        <v>32</v>
      </c>
      <c r="AX231" s="13" t="s">
        <v>77</v>
      </c>
      <c r="AY231" s="253" t="s">
        <v>133</v>
      </c>
    </row>
    <row r="232" s="1" customFormat="1" ht="16.5" customHeight="1">
      <c r="B232" s="37"/>
      <c r="C232" s="217" t="s">
        <v>387</v>
      </c>
      <c r="D232" s="217" t="s">
        <v>135</v>
      </c>
      <c r="E232" s="218" t="s">
        <v>388</v>
      </c>
      <c r="F232" s="219" t="s">
        <v>389</v>
      </c>
      <c r="G232" s="220" t="s">
        <v>186</v>
      </c>
      <c r="H232" s="221">
        <v>58.670000000000002</v>
      </c>
      <c r="I232" s="222"/>
      <c r="J232" s="221">
        <f>ROUND(I232*H232,1)</f>
        <v>0</v>
      </c>
      <c r="K232" s="219" t="s">
        <v>1</v>
      </c>
      <c r="L232" s="42"/>
      <c r="M232" s="223" t="s">
        <v>1</v>
      </c>
      <c r="N232" s="224" t="s">
        <v>41</v>
      </c>
      <c r="O232" s="78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AR232" s="16" t="s">
        <v>140</v>
      </c>
      <c r="AT232" s="16" t="s">
        <v>135</v>
      </c>
      <c r="AU232" s="16" t="s">
        <v>79</v>
      </c>
      <c r="AY232" s="16" t="s">
        <v>133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6" t="s">
        <v>77</v>
      </c>
      <c r="BK232" s="227">
        <f>ROUND(I232*H232,1)</f>
        <v>0</v>
      </c>
      <c r="BL232" s="16" t="s">
        <v>140</v>
      </c>
      <c r="BM232" s="16" t="s">
        <v>390</v>
      </c>
    </row>
    <row r="233" s="12" customFormat="1">
      <c r="B233" s="228"/>
      <c r="C233" s="229"/>
      <c r="D233" s="230" t="s">
        <v>142</v>
      </c>
      <c r="E233" s="231" t="s">
        <v>1</v>
      </c>
      <c r="F233" s="232" t="s">
        <v>348</v>
      </c>
      <c r="G233" s="229"/>
      <c r="H233" s="233">
        <v>58.670000000000002</v>
      </c>
      <c r="I233" s="234"/>
      <c r="J233" s="229"/>
      <c r="K233" s="229"/>
      <c r="L233" s="235"/>
      <c r="M233" s="236"/>
      <c r="N233" s="237"/>
      <c r="O233" s="237"/>
      <c r="P233" s="237"/>
      <c r="Q233" s="237"/>
      <c r="R233" s="237"/>
      <c r="S233" s="237"/>
      <c r="T233" s="238"/>
      <c r="AT233" s="239" t="s">
        <v>142</v>
      </c>
      <c r="AU233" s="239" t="s">
        <v>79</v>
      </c>
      <c r="AV233" s="12" t="s">
        <v>79</v>
      </c>
      <c r="AW233" s="12" t="s">
        <v>32</v>
      </c>
      <c r="AX233" s="12" t="s">
        <v>77</v>
      </c>
      <c r="AY233" s="239" t="s">
        <v>133</v>
      </c>
    </row>
    <row r="234" s="1" customFormat="1" ht="16.5" customHeight="1">
      <c r="B234" s="37"/>
      <c r="C234" s="217" t="s">
        <v>391</v>
      </c>
      <c r="D234" s="217" t="s">
        <v>135</v>
      </c>
      <c r="E234" s="218" t="s">
        <v>392</v>
      </c>
      <c r="F234" s="219" t="s">
        <v>393</v>
      </c>
      <c r="G234" s="220" t="s">
        <v>186</v>
      </c>
      <c r="H234" s="221">
        <v>58.670000000000002</v>
      </c>
      <c r="I234" s="222"/>
      <c r="J234" s="221">
        <f>ROUND(I234*H234,1)</f>
        <v>0</v>
      </c>
      <c r="K234" s="219" t="s">
        <v>342</v>
      </c>
      <c r="L234" s="42"/>
      <c r="M234" s="223" t="s">
        <v>1</v>
      </c>
      <c r="N234" s="224" t="s">
        <v>41</v>
      </c>
      <c r="O234" s="78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AR234" s="16" t="s">
        <v>140</v>
      </c>
      <c r="AT234" s="16" t="s">
        <v>135</v>
      </c>
      <c r="AU234" s="16" t="s">
        <v>79</v>
      </c>
      <c r="AY234" s="16" t="s">
        <v>133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6" t="s">
        <v>77</v>
      </c>
      <c r="BK234" s="227">
        <f>ROUND(I234*H234,1)</f>
        <v>0</v>
      </c>
      <c r="BL234" s="16" t="s">
        <v>140</v>
      </c>
      <c r="BM234" s="16" t="s">
        <v>394</v>
      </c>
    </row>
    <row r="235" s="12" customFormat="1">
      <c r="B235" s="228"/>
      <c r="C235" s="229"/>
      <c r="D235" s="230" t="s">
        <v>142</v>
      </c>
      <c r="E235" s="231" t="s">
        <v>1</v>
      </c>
      <c r="F235" s="232" t="s">
        <v>395</v>
      </c>
      <c r="G235" s="229"/>
      <c r="H235" s="233">
        <v>58.670000000000002</v>
      </c>
      <c r="I235" s="234"/>
      <c r="J235" s="229"/>
      <c r="K235" s="229"/>
      <c r="L235" s="235"/>
      <c r="M235" s="236"/>
      <c r="N235" s="237"/>
      <c r="O235" s="237"/>
      <c r="P235" s="237"/>
      <c r="Q235" s="237"/>
      <c r="R235" s="237"/>
      <c r="S235" s="237"/>
      <c r="T235" s="238"/>
      <c r="AT235" s="239" t="s">
        <v>142</v>
      </c>
      <c r="AU235" s="239" t="s">
        <v>79</v>
      </c>
      <c r="AV235" s="12" t="s">
        <v>79</v>
      </c>
      <c r="AW235" s="12" t="s">
        <v>32</v>
      </c>
      <c r="AX235" s="12" t="s">
        <v>77</v>
      </c>
      <c r="AY235" s="239" t="s">
        <v>133</v>
      </c>
    </row>
    <row r="236" s="1" customFormat="1" ht="16.5" customHeight="1">
      <c r="B236" s="37"/>
      <c r="C236" s="217" t="s">
        <v>396</v>
      </c>
      <c r="D236" s="217" t="s">
        <v>135</v>
      </c>
      <c r="E236" s="218" t="s">
        <v>397</v>
      </c>
      <c r="F236" s="219" t="s">
        <v>398</v>
      </c>
      <c r="G236" s="220" t="s">
        <v>186</v>
      </c>
      <c r="H236" s="221">
        <v>58.670000000000002</v>
      </c>
      <c r="I236" s="222"/>
      <c r="J236" s="221">
        <f>ROUND(I236*H236,1)</f>
        <v>0</v>
      </c>
      <c r="K236" s="219" t="s">
        <v>342</v>
      </c>
      <c r="L236" s="42"/>
      <c r="M236" s="223" t="s">
        <v>1</v>
      </c>
      <c r="N236" s="224" t="s">
        <v>41</v>
      </c>
      <c r="O236" s="78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AR236" s="16" t="s">
        <v>140</v>
      </c>
      <c r="AT236" s="16" t="s">
        <v>135</v>
      </c>
      <c r="AU236" s="16" t="s">
        <v>79</v>
      </c>
      <c r="AY236" s="16" t="s">
        <v>133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6" t="s">
        <v>77</v>
      </c>
      <c r="BK236" s="227">
        <f>ROUND(I236*H236,1)</f>
        <v>0</v>
      </c>
      <c r="BL236" s="16" t="s">
        <v>140</v>
      </c>
      <c r="BM236" s="16" t="s">
        <v>399</v>
      </c>
    </row>
    <row r="237" s="12" customFormat="1">
      <c r="B237" s="228"/>
      <c r="C237" s="229"/>
      <c r="D237" s="230" t="s">
        <v>142</v>
      </c>
      <c r="E237" s="231" t="s">
        <v>1</v>
      </c>
      <c r="F237" s="232" t="s">
        <v>395</v>
      </c>
      <c r="G237" s="229"/>
      <c r="H237" s="233">
        <v>58.670000000000002</v>
      </c>
      <c r="I237" s="234"/>
      <c r="J237" s="229"/>
      <c r="K237" s="229"/>
      <c r="L237" s="235"/>
      <c r="M237" s="236"/>
      <c r="N237" s="237"/>
      <c r="O237" s="237"/>
      <c r="P237" s="237"/>
      <c r="Q237" s="237"/>
      <c r="R237" s="237"/>
      <c r="S237" s="237"/>
      <c r="T237" s="238"/>
      <c r="AT237" s="239" t="s">
        <v>142</v>
      </c>
      <c r="AU237" s="239" t="s">
        <v>79</v>
      </c>
      <c r="AV237" s="12" t="s">
        <v>79</v>
      </c>
      <c r="AW237" s="12" t="s">
        <v>32</v>
      </c>
      <c r="AX237" s="12" t="s">
        <v>77</v>
      </c>
      <c r="AY237" s="239" t="s">
        <v>133</v>
      </c>
    </row>
    <row r="238" s="1" customFormat="1" ht="16.5" customHeight="1">
      <c r="B238" s="37"/>
      <c r="C238" s="217" t="s">
        <v>400</v>
      </c>
      <c r="D238" s="217" t="s">
        <v>135</v>
      </c>
      <c r="E238" s="218" t="s">
        <v>401</v>
      </c>
      <c r="F238" s="219" t="s">
        <v>402</v>
      </c>
      <c r="G238" s="220" t="s">
        <v>403</v>
      </c>
      <c r="H238" s="221">
        <v>1</v>
      </c>
      <c r="I238" s="222"/>
      <c r="J238" s="221">
        <f>ROUND(I238*H238,1)</f>
        <v>0</v>
      </c>
      <c r="K238" s="219" t="s">
        <v>1</v>
      </c>
      <c r="L238" s="42"/>
      <c r="M238" s="223" t="s">
        <v>1</v>
      </c>
      <c r="N238" s="224" t="s">
        <v>41</v>
      </c>
      <c r="O238" s="78"/>
      <c r="P238" s="225">
        <f>O238*H238</f>
        <v>0</v>
      </c>
      <c r="Q238" s="225">
        <v>0</v>
      </c>
      <c r="R238" s="225">
        <f>Q238*H238</f>
        <v>0</v>
      </c>
      <c r="S238" s="225">
        <v>0</v>
      </c>
      <c r="T238" s="226">
        <f>S238*H238</f>
        <v>0</v>
      </c>
      <c r="AR238" s="16" t="s">
        <v>140</v>
      </c>
      <c r="AT238" s="16" t="s">
        <v>135</v>
      </c>
      <c r="AU238" s="16" t="s">
        <v>79</v>
      </c>
      <c r="AY238" s="16" t="s">
        <v>133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6" t="s">
        <v>77</v>
      </c>
      <c r="BK238" s="227">
        <f>ROUND(I238*H238,1)</f>
        <v>0</v>
      </c>
      <c r="BL238" s="16" t="s">
        <v>140</v>
      </c>
      <c r="BM238" s="16" t="s">
        <v>404</v>
      </c>
    </row>
    <row r="239" s="1" customFormat="1" ht="16.5" customHeight="1">
      <c r="B239" s="37"/>
      <c r="C239" s="217" t="s">
        <v>405</v>
      </c>
      <c r="D239" s="217" t="s">
        <v>135</v>
      </c>
      <c r="E239" s="218" t="s">
        <v>406</v>
      </c>
      <c r="F239" s="219" t="s">
        <v>407</v>
      </c>
      <c r="G239" s="220" t="s">
        <v>341</v>
      </c>
      <c r="H239" s="221">
        <v>1</v>
      </c>
      <c r="I239" s="222"/>
      <c r="J239" s="221">
        <f>ROUND(I239*H239,1)</f>
        <v>0</v>
      </c>
      <c r="K239" s="219" t="s">
        <v>342</v>
      </c>
      <c r="L239" s="42"/>
      <c r="M239" s="223" t="s">
        <v>1</v>
      </c>
      <c r="N239" s="224" t="s">
        <v>41</v>
      </c>
      <c r="O239" s="78"/>
      <c r="P239" s="225">
        <f>O239*H239</f>
        <v>0</v>
      </c>
      <c r="Q239" s="225">
        <v>0.46009</v>
      </c>
      <c r="R239" s="225">
        <f>Q239*H239</f>
        <v>0.46009</v>
      </c>
      <c r="S239" s="225">
        <v>0</v>
      </c>
      <c r="T239" s="226">
        <f>S239*H239</f>
        <v>0</v>
      </c>
      <c r="AR239" s="16" t="s">
        <v>140</v>
      </c>
      <c r="AT239" s="16" t="s">
        <v>135</v>
      </c>
      <c r="AU239" s="16" t="s">
        <v>79</v>
      </c>
      <c r="AY239" s="16" t="s">
        <v>133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6" t="s">
        <v>77</v>
      </c>
      <c r="BK239" s="227">
        <f>ROUND(I239*H239,1)</f>
        <v>0</v>
      </c>
      <c r="BL239" s="16" t="s">
        <v>140</v>
      </c>
      <c r="BM239" s="16" t="s">
        <v>408</v>
      </c>
    </row>
    <row r="240" s="1" customFormat="1" ht="16.5" customHeight="1">
      <c r="B240" s="37"/>
      <c r="C240" s="217" t="s">
        <v>409</v>
      </c>
      <c r="D240" s="217" t="s">
        <v>135</v>
      </c>
      <c r="E240" s="218" t="s">
        <v>410</v>
      </c>
      <c r="F240" s="219" t="s">
        <v>411</v>
      </c>
      <c r="G240" s="220" t="s">
        <v>341</v>
      </c>
      <c r="H240" s="221">
        <v>1</v>
      </c>
      <c r="I240" s="222"/>
      <c r="J240" s="221">
        <f>ROUND(I240*H240,1)</f>
        <v>0</v>
      </c>
      <c r="K240" s="219" t="s">
        <v>342</v>
      </c>
      <c r="L240" s="42"/>
      <c r="M240" s="223" t="s">
        <v>1</v>
      </c>
      <c r="N240" s="224" t="s">
        <v>41</v>
      </c>
      <c r="O240" s="78"/>
      <c r="P240" s="225">
        <f>O240*H240</f>
        <v>0</v>
      </c>
      <c r="Q240" s="225">
        <v>0.12303</v>
      </c>
      <c r="R240" s="225">
        <f>Q240*H240</f>
        <v>0.12303</v>
      </c>
      <c r="S240" s="225">
        <v>0</v>
      </c>
      <c r="T240" s="226">
        <f>S240*H240</f>
        <v>0</v>
      </c>
      <c r="AR240" s="16" t="s">
        <v>140</v>
      </c>
      <c r="AT240" s="16" t="s">
        <v>135</v>
      </c>
      <c r="AU240" s="16" t="s">
        <v>79</v>
      </c>
      <c r="AY240" s="16" t="s">
        <v>133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6" t="s">
        <v>77</v>
      </c>
      <c r="BK240" s="227">
        <f>ROUND(I240*H240,1)</f>
        <v>0</v>
      </c>
      <c r="BL240" s="16" t="s">
        <v>140</v>
      </c>
      <c r="BM240" s="16" t="s">
        <v>412</v>
      </c>
    </row>
    <row r="241" s="12" customFormat="1">
      <c r="B241" s="228"/>
      <c r="C241" s="229"/>
      <c r="D241" s="230" t="s">
        <v>142</v>
      </c>
      <c r="E241" s="231" t="s">
        <v>1</v>
      </c>
      <c r="F241" s="232" t="s">
        <v>386</v>
      </c>
      <c r="G241" s="229"/>
      <c r="H241" s="233">
        <v>1</v>
      </c>
      <c r="I241" s="234"/>
      <c r="J241" s="229"/>
      <c r="K241" s="229"/>
      <c r="L241" s="235"/>
      <c r="M241" s="236"/>
      <c r="N241" s="237"/>
      <c r="O241" s="237"/>
      <c r="P241" s="237"/>
      <c r="Q241" s="237"/>
      <c r="R241" s="237"/>
      <c r="S241" s="237"/>
      <c r="T241" s="238"/>
      <c r="AT241" s="239" t="s">
        <v>142</v>
      </c>
      <c r="AU241" s="239" t="s">
        <v>79</v>
      </c>
      <c r="AV241" s="12" t="s">
        <v>79</v>
      </c>
      <c r="AW241" s="12" t="s">
        <v>32</v>
      </c>
      <c r="AX241" s="12" t="s">
        <v>77</v>
      </c>
      <c r="AY241" s="239" t="s">
        <v>133</v>
      </c>
    </row>
    <row r="242" s="1" customFormat="1" ht="16.5" customHeight="1">
      <c r="B242" s="37"/>
      <c r="C242" s="217" t="s">
        <v>413</v>
      </c>
      <c r="D242" s="217" t="s">
        <v>135</v>
      </c>
      <c r="E242" s="218" t="s">
        <v>414</v>
      </c>
      <c r="F242" s="219" t="s">
        <v>415</v>
      </c>
      <c r="G242" s="220" t="s">
        <v>341</v>
      </c>
      <c r="H242" s="221">
        <v>1</v>
      </c>
      <c r="I242" s="222"/>
      <c r="J242" s="221">
        <f>ROUND(I242*H242,1)</f>
        <v>0</v>
      </c>
      <c r="K242" s="219" t="s">
        <v>342</v>
      </c>
      <c r="L242" s="42"/>
      <c r="M242" s="223" t="s">
        <v>1</v>
      </c>
      <c r="N242" s="224" t="s">
        <v>41</v>
      </c>
      <c r="O242" s="78"/>
      <c r="P242" s="225">
        <f>O242*H242</f>
        <v>0</v>
      </c>
      <c r="Q242" s="225">
        <v>0.32906000000000002</v>
      </c>
      <c r="R242" s="225">
        <f>Q242*H242</f>
        <v>0.32906000000000002</v>
      </c>
      <c r="S242" s="225">
        <v>0</v>
      </c>
      <c r="T242" s="226">
        <f>S242*H242</f>
        <v>0</v>
      </c>
      <c r="AR242" s="16" t="s">
        <v>140</v>
      </c>
      <c r="AT242" s="16" t="s">
        <v>135</v>
      </c>
      <c r="AU242" s="16" t="s">
        <v>79</v>
      </c>
      <c r="AY242" s="16" t="s">
        <v>133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6" t="s">
        <v>77</v>
      </c>
      <c r="BK242" s="227">
        <f>ROUND(I242*H242,1)</f>
        <v>0</v>
      </c>
      <c r="BL242" s="16" t="s">
        <v>140</v>
      </c>
      <c r="BM242" s="16" t="s">
        <v>416</v>
      </c>
    </row>
    <row r="243" s="12" customFormat="1">
      <c r="B243" s="228"/>
      <c r="C243" s="229"/>
      <c r="D243" s="230" t="s">
        <v>142</v>
      </c>
      <c r="E243" s="231" t="s">
        <v>1</v>
      </c>
      <c r="F243" s="232" t="s">
        <v>386</v>
      </c>
      <c r="G243" s="229"/>
      <c r="H243" s="233">
        <v>1</v>
      </c>
      <c r="I243" s="234"/>
      <c r="J243" s="229"/>
      <c r="K243" s="229"/>
      <c r="L243" s="235"/>
      <c r="M243" s="236"/>
      <c r="N243" s="237"/>
      <c r="O243" s="237"/>
      <c r="P243" s="237"/>
      <c r="Q243" s="237"/>
      <c r="R243" s="237"/>
      <c r="S243" s="237"/>
      <c r="T243" s="238"/>
      <c r="AT243" s="239" t="s">
        <v>142</v>
      </c>
      <c r="AU243" s="239" t="s">
        <v>79</v>
      </c>
      <c r="AV243" s="12" t="s">
        <v>79</v>
      </c>
      <c r="AW243" s="12" t="s">
        <v>32</v>
      </c>
      <c r="AX243" s="12" t="s">
        <v>77</v>
      </c>
      <c r="AY243" s="239" t="s">
        <v>133</v>
      </c>
    </row>
    <row r="244" s="1" customFormat="1" ht="16.5" customHeight="1">
      <c r="B244" s="37"/>
      <c r="C244" s="217" t="s">
        <v>417</v>
      </c>
      <c r="D244" s="217" t="s">
        <v>135</v>
      </c>
      <c r="E244" s="218" t="s">
        <v>418</v>
      </c>
      <c r="F244" s="219" t="s">
        <v>419</v>
      </c>
      <c r="G244" s="220" t="s">
        <v>186</v>
      </c>
      <c r="H244" s="221">
        <v>70</v>
      </c>
      <c r="I244" s="222"/>
      <c r="J244" s="221">
        <f>ROUND(I244*H244,1)</f>
        <v>0</v>
      </c>
      <c r="K244" s="219" t="s">
        <v>1</v>
      </c>
      <c r="L244" s="42"/>
      <c r="M244" s="223" t="s">
        <v>1</v>
      </c>
      <c r="N244" s="224" t="s">
        <v>41</v>
      </c>
      <c r="O244" s="78"/>
      <c r="P244" s="225">
        <f>O244*H244</f>
        <v>0</v>
      </c>
      <c r="Q244" s="225">
        <v>0.00012999999999999999</v>
      </c>
      <c r="R244" s="225">
        <f>Q244*H244</f>
        <v>0.0090999999999999987</v>
      </c>
      <c r="S244" s="225">
        <v>0</v>
      </c>
      <c r="T244" s="226">
        <f>S244*H244</f>
        <v>0</v>
      </c>
      <c r="AR244" s="16" t="s">
        <v>140</v>
      </c>
      <c r="AT244" s="16" t="s">
        <v>135</v>
      </c>
      <c r="AU244" s="16" t="s">
        <v>79</v>
      </c>
      <c r="AY244" s="16" t="s">
        <v>133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6" t="s">
        <v>77</v>
      </c>
      <c r="BK244" s="227">
        <f>ROUND(I244*H244,1)</f>
        <v>0</v>
      </c>
      <c r="BL244" s="16" t="s">
        <v>140</v>
      </c>
      <c r="BM244" s="16" t="s">
        <v>420</v>
      </c>
    </row>
    <row r="245" s="11" customFormat="1" ht="22.8" customHeight="1">
      <c r="B245" s="201"/>
      <c r="C245" s="202"/>
      <c r="D245" s="203" t="s">
        <v>69</v>
      </c>
      <c r="E245" s="215" t="s">
        <v>204</v>
      </c>
      <c r="F245" s="215" t="s">
        <v>421</v>
      </c>
      <c r="G245" s="202"/>
      <c r="H245" s="202"/>
      <c r="I245" s="205"/>
      <c r="J245" s="216">
        <f>BK245</f>
        <v>0</v>
      </c>
      <c r="K245" s="202"/>
      <c r="L245" s="207"/>
      <c r="M245" s="208"/>
      <c r="N245" s="209"/>
      <c r="O245" s="209"/>
      <c r="P245" s="210">
        <f>SUM(P246:P249)</f>
        <v>0</v>
      </c>
      <c r="Q245" s="209"/>
      <c r="R245" s="210">
        <f>SUM(R246:R249)</f>
        <v>0.0043679999999999995</v>
      </c>
      <c r="S245" s="209"/>
      <c r="T245" s="211">
        <f>SUM(T246:T249)</f>
        <v>0</v>
      </c>
      <c r="AR245" s="212" t="s">
        <v>77</v>
      </c>
      <c r="AT245" s="213" t="s">
        <v>69</v>
      </c>
      <c r="AU245" s="213" t="s">
        <v>77</v>
      </c>
      <c r="AY245" s="212" t="s">
        <v>133</v>
      </c>
      <c r="BK245" s="214">
        <f>SUM(BK246:BK249)</f>
        <v>0</v>
      </c>
    </row>
    <row r="246" s="1" customFormat="1" ht="16.5" customHeight="1">
      <c r="B246" s="37"/>
      <c r="C246" s="217" t="s">
        <v>422</v>
      </c>
      <c r="D246" s="217" t="s">
        <v>135</v>
      </c>
      <c r="E246" s="218" t="s">
        <v>423</v>
      </c>
      <c r="F246" s="219" t="s">
        <v>424</v>
      </c>
      <c r="G246" s="220" t="s">
        <v>186</v>
      </c>
      <c r="H246" s="221">
        <v>7.2800000000000002</v>
      </c>
      <c r="I246" s="222"/>
      <c r="J246" s="221">
        <f>ROUND(I246*H246,1)</f>
        <v>0</v>
      </c>
      <c r="K246" s="219" t="s">
        <v>139</v>
      </c>
      <c r="L246" s="42"/>
      <c r="M246" s="223" t="s">
        <v>1</v>
      </c>
      <c r="N246" s="224" t="s">
        <v>41</v>
      </c>
      <c r="O246" s="78"/>
      <c r="P246" s="225">
        <f>O246*H246</f>
        <v>0</v>
      </c>
      <c r="Q246" s="225">
        <v>0.00059999999999999995</v>
      </c>
      <c r="R246" s="225">
        <f>Q246*H246</f>
        <v>0.0043679999999999995</v>
      </c>
      <c r="S246" s="225">
        <v>0</v>
      </c>
      <c r="T246" s="226">
        <f>S246*H246</f>
        <v>0</v>
      </c>
      <c r="AR246" s="16" t="s">
        <v>140</v>
      </c>
      <c r="AT246" s="16" t="s">
        <v>135</v>
      </c>
      <c r="AU246" s="16" t="s">
        <v>79</v>
      </c>
      <c r="AY246" s="16" t="s">
        <v>133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6" t="s">
        <v>77</v>
      </c>
      <c r="BK246" s="227">
        <f>ROUND(I246*H246,1)</f>
        <v>0</v>
      </c>
      <c r="BL246" s="16" t="s">
        <v>140</v>
      </c>
      <c r="BM246" s="16" t="s">
        <v>425</v>
      </c>
    </row>
    <row r="247" s="12" customFormat="1">
      <c r="B247" s="228"/>
      <c r="C247" s="229"/>
      <c r="D247" s="230" t="s">
        <v>142</v>
      </c>
      <c r="E247" s="231" t="s">
        <v>1</v>
      </c>
      <c r="F247" s="232" t="s">
        <v>426</v>
      </c>
      <c r="G247" s="229"/>
      <c r="H247" s="233">
        <v>7.2800000000000002</v>
      </c>
      <c r="I247" s="234"/>
      <c r="J247" s="229"/>
      <c r="K247" s="229"/>
      <c r="L247" s="235"/>
      <c r="M247" s="236"/>
      <c r="N247" s="237"/>
      <c r="O247" s="237"/>
      <c r="P247" s="237"/>
      <c r="Q247" s="237"/>
      <c r="R247" s="237"/>
      <c r="S247" s="237"/>
      <c r="T247" s="238"/>
      <c r="AT247" s="239" t="s">
        <v>142</v>
      </c>
      <c r="AU247" s="239" t="s">
        <v>79</v>
      </c>
      <c r="AV247" s="12" t="s">
        <v>79</v>
      </c>
      <c r="AW247" s="12" t="s">
        <v>32</v>
      </c>
      <c r="AX247" s="12" t="s">
        <v>77</v>
      </c>
      <c r="AY247" s="239" t="s">
        <v>133</v>
      </c>
    </row>
    <row r="248" s="1" customFormat="1" ht="16.5" customHeight="1">
      <c r="B248" s="37"/>
      <c r="C248" s="217" t="s">
        <v>427</v>
      </c>
      <c r="D248" s="217" t="s">
        <v>135</v>
      </c>
      <c r="E248" s="218" t="s">
        <v>428</v>
      </c>
      <c r="F248" s="219" t="s">
        <v>429</v>
      </c>
      <c r="G248" s="220" t="s">
        <v>186</v>
      </c>
      <c r="H248" s="221">
        <v>7.2800000000000002</v>
      </c>
      <c r="I248" s="222"/>
      <c r="J248" s="221">
        <f>ROUND(I248*H248,1)</f>
        <v>0</v>
      </c>
      <c r="K248" s="219" t="s">
        <v>139</v>
      </c>
      <c r="L248" s="42"/>
      <c r="M248" s="223" t="s">
        <v>1</v>
      </c>
      <c r="N248" s="224" t="s">
        <v>41</v>
      </c>
      <c r="O248" s="78"/>
      <c r="P248" s="225">
        <f>O248*H248</f>
        <v>0</v>
      </c>
      <c r="Q248" s="225">
        <v>0</v>
      </c>
      <c r="R248" s="225">
        <f>Q248*H248</f>
        <v>0</v>
      </c>
      <c r="S248" s="225">
        <v>0</v>
      </c>
      <c r="T248" s="226">
        <f>S248*H248</f>
        <v>0</v>
      </c>
      <c r="AR248" s="16" t="s">
        <v>140</v>
      </c>
      <c r="AT248" s="16" t="s">
        <v>135</v>
      </c>
      <c r="AU248" s="16" t="s">
        <v>79</v>
      </c>
      <c r="AY248" s="16" t="s">
        <v>133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6" t="s">
        <v>77</v>
      </c>
      <c r="BK248" s="227">
        <f>ROUND(I248*H248,1)</f>
        <v>0</v>
      </c>
      <c r="BL248" s="16" t="s">
        <v>140</v>
      </c>
      <c r="BM248" s="16" t="s">
        <v>430</v>
      </c>
    </row>
    <row r="249" s="12" customFormat="1">
      <c r="B249" s="228"/>
      <c r="C249" s="229"/>
      <c r="D249" s="230" t="s">
        <v>142</v>
      </c>
      <c r="E249" s="231" t="s">
        <v>1</v>
      </c>
      <c r="F249" s="232" t="s">
        <v>426</v>
      </c>
      <c r="G249" s="229"/>
      <c r="H249" s="233">
        <v>7.2800000000000002</v>
      </c>
      <c r="I249" s="234"/>
      <c r="J249" s="229"/>
      <c r="K249" s="229"/>
      <c r="L249" s="235"/>
      <c r="M249" s="236"/>
      <c r="N249" s="237"/>
      <c r="O249" s="237"/>
      <c r="P249" s="237"/>
      <c r="Q249" s="237"/>
      <c r="R249" s="237"/>
      <c r="S249" s="237"/>
      <c r="T249" s="238"/>
      <c r="AT249" s="239" t="s">
        <v>142</v>
      </c>
      <c r="AU249" s="239" t="s">
        <v>79</v>
      </c>
      <c r="AV249" s="12" t="s">
        <v>79</v>
      </c>
      <c r="AW249" s="12" t="s">
        <v>32</v>
      </c>
      <c r="AX249" s="12" t="s">
        <v>77</v>
      </c>
      <c r="AY249" s="239" t="s">
        <v>133</v>
      </c>
    </row>
    <row r="250" s="11" customFormat="1" ht="22.8" customHeight="1">
      <c r="B250" s="201"/>
      <c r="C250" s="202"/>
      <c r="D250" s="203" t="s">
        <v>69</v>
      </c>
      <c r="E250" s="215" t="s">
        <v>152</v>
      </c>
      <c r="F250" s="215" t="s">
        <v>153</v>
      </c>
      <c r="G250" s="202"/>
      <c r="H250" s="202"/>
      <c r="I250" s="205"/>
      <c r="J250" s="216">
        <f>BK250</f>
        <v>0</v>
      </c>
      <c r="K250" s="202"/>
      <c r="L250" s="207"/>
      <c r="M250" s="208"/>
      <c r="N250" s="209"/>
      <c r="O250" s="209"/>
      <c r="P250" s="210">
        <f>SUM(P251:P266)</f>
        <v>0</v>
      </c>
      <c r="Q250" s="209"/>
      <c r="R250" s="210">
        <f>SUM(R251:R266)</f>
        <v>0</v>
      </c>
      <c r="S250" s="209"/>
      <c r="T250" s="211">
        <f>SUM(T251:T266)</f>
        <v>0</v>
      </c>
      <c r="AR250" s="212" t="s">
        <v>77</v>
      </c>
      <c r="AT250" s="213" t="s">
        <v>69</v>
      </c>
      <c r="AU250" s="213" t="s">
        <v>77</v>
      </c>
      <c r="AY250" s="212" t="s">
        <v>133</v>
      </c>
      <c r="BK250" s="214">
        <f>SUM(BK251:BK266)</f>
        <v>0</v>
      </c>
    </row>
    <row r="251" s="1" customFormat="1" ht="16.5" customHeight="1">
      <c r="B251" s="37"/>
      <c r="C251" s="217" t="s">
        <v>431</v>
      </c>
      <c r="D251" s="217" t="s">
        <v>135</v>
      </c>
      <c r="E251" s="218" t="s">
        <v>154</v>
      </c>
      <c r="F251" s="219" t="s">
        <v>155</v>
      </c>
      <c r="G251" s="220" t="s">
        <v>156</v>
      </c>
      <c r="H251" s="221">
        <v>3.7599999999999998</v>
      </c>
      <c r="I251" s="222"/>
      <c r="J251" s="221">
        <f>ROUND(I251*H251,1)</f>
        <v>0</v>
      </c>
      <c r="K251" s="219" t="s">
        <v>1</v>
      </c>
      <c r="L251" s="42"/>
      <c r="M251" s="223" t="s">
        <v>1</v>
      </c>
      <c r="N251" s="224" t="s">
        <v>41</v>
      </c>
      <c r="O251" s="78"/>
      <c r="P251" s="225">
        <f>O251*H251</f>
        <v>0</v>
      </c>
      <c r="Q251" s="225">
        <v>0</v>
      </c>
      <c r="R251" s="225">
        <f>Q251*H251</f>
        <v>0</v>
      </c>
      <c r="S251" s="225">
        <v>0</v>
      </c>
      <c r="T251" s="226">
        <f>S251*H251</f>
        <v>0</v>
      </c>
      <c r="AR251" s="16" t="s">
        <v>140</v>
      </c>
      <c r="AT251" s="16" t="s">
        <v>135</v>
      </c>
      <c r="AU251" s="16" t="s">
        <v>79</v>
      </c>
      <c r="AY251" s="16" t="s">
        <v>133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6" t="s">
        <v>77</v>
      </c>
      <c r="BK251" s="227">
        <f>ROUND(I251*H251,1)</f>
        <v>0</v>
      </c>
      <c r="BL251" s="16" t="s">
        <v>140</v>
      </c>
      <c r="BM251" s="16" t="s">
        <v>432</v>
      </c>
    </row>
    <row r="252" s="1" customFormat="1" ht="16.5" customHeight="1">
      <c r="B252" s="37"/>
      <c r="C252" s="217" t="s">
        <v>433</v>
      </c>
      <c r="D252" s="217" t="s">
        <v>135</v>
      </c>
      <c r="E252" s="218" t="s">
        <v>158</v>
      </c>
      <c r="F252" s="219" t="s">
        <v>159</v>
      </c>
      <c r="G252" s="220" t="s">
        <v>156</v>
      </c>
      <c r="H252" s="221">
        <v>2.0099999999999998</v>
      </c>
      <c r="I252" s="222"/>
      <c r="J252" s="221">
        <f>ROUND(I252*H252,1)</f>
        <v>0</v>
      </c>
      <c r="K252" s="219" t="s">
        <v>139</v>
      </c>
      <c r="L252" s="42"/>
      <c r="M252" s="223" t="s">
        <v>1</v>
      </c>
      <c r="N252" s="224" t="s">
        <v>41</v>
      </c>
      <c r="O252" s="78"/>
      <c r="P252" s="225">
        <f>O252*H252</f>
        <v>0</v>
      </c>
      <c r="Q252" s="225">
        <v>0</v>
      </c>
      <c r="R252" s="225">
        <f>Q252*H252</f>
        <v>0</v>
      </c>
      <c r="S252" s="225">
        <v>0</v>
      </c>
      <c r="T252" s="226">
        <f>S252*H252</f>
        <v>0</v>
      </c>
      <c r="AR252" s="16" t="s">
        <v>140</v>
      </c>
      <c r="AT252" s="16" t="s">
        <v>135</v>
      </c>
      <c r="AU252" s="16" t="s">
        <v>79</v>
      </c>
      <c r="AY252" s="16" t="s">
        <v>133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6" t="s">
        <v>77</v>
      </c>
      <c r="BK252" s="227">
        <f>ROUND(I252*H252,1)</f>
        <v>0</v>
      </c>
      <c r="BL252" s="16" t="s">
        <v>140</v>
      </c>
      <c r="BM252" s="16" t="s">
        <v>434</v>
      </c>
    </row>
    <row r="253" s="12" customFormat="1">
      <c r="B253" s="228"/>
      <c r="C253" s="229"/>
      <c r="D253" s="230" t="s">
        <v>142</v>
      </c>
      <c r="E253" s="231" t="s">
        <v>1</v>
      </c>
      <c r="F253" s="232" t="s">
        <v>435</v>
      </c>
      <c r="G253" s="229"/>
      <c r="H253" s="233">
        <v>0.97999999999999998</v>
      </c>
      <c r="I253" s="234"/>
      <c r="J253" s="229"/>
      <c r="K253" s="229"/>
      <c r="L253" s="235"/>
      <c r="M253" s="236"/>
      <c r="N253" s="237"/>
      <c r="O253" s="237"/>
      <c r="P253" s="237"/>
      <c r="Q253" s="237"/>
      <c r="R253" s="237"/>
      <c r="S253" s="237"/>
      <c r="T253" s="238"/>
      <c r="AT253" s="239" t="s">
        <v>142</v>
      </c>
      <c r="AU253" s="239" t="s">
        <v>79</v>
      </c>
      <c r="AV253" s="12" t="s">
        <v>79</v>
      </c>
      <c r="AW253" s="12" t="s">
        <v>32</v>
      </c>
      <c r="AX253" s="12" t="s">
        <v>70</v>
      </c>
      <c r="AY253" s="239" t="s">
        <v>133</v>
      </c>
    </row>
    <row r="254" s="12" customFormat="1">
      <c r="B254" s="228"/>
      <c r="C254" s="229"/>
      <c r="D254" s="230" t="s">
        <v>142</v>
      </c>
      <c r="E254" s="231" t="s">
        <v>1</v>
      </c>
      <c r="F254" s="232" t="s">
        <v>436</v>
      </c>
      <c r="G254" s="229"/>
      <c r="H254" s="233">
        <v>0</v>
      </c>
      <c r="I254" s="234"/>
      <c r="J254" s="229"/>
      <c r="K254" s="229"/>
      <c r="L254" s="235"/>
      <c r="M254" s="236"/>
      <c r="N254" s="237"/>
      <c r="O254" s="237"/>
      <c r="P254" s="237"/>
      <c r="Q254" s="237"/>
      <c r="R254" s="237"/>
      <c r="S254" s="237"/>
      <c r="T254" s="238"/>
      <c r="AT254" s="239" t="s">
        <v>142</v>
      </c>
      <c r="AU254" s="239" t="s">
        <v>79</v>
      </c>
      <c r="AV254" s="12" t="s">
        <v>79</v>
      </c>
      <c r="AW254" s="12" t="s">
        <v>32</v>
      </c>
      <c r="AX254" s="12" t="s">
        <v>70</v>
      </c>
      <c r="AY254" s="239" t="s">
        <v>133</v>
      </c>
    </row>
    <row r="255" s="12" customFormat="1">
      <c r="B255" s="228"/>
      <c r="C255" s="229"/>
      <c r="D255" s="230" t="s">
        <v>142</v>
      </c>
      <c r="E255" s="231" t="s">
        <v>1</v>
      </c>
      <c r="F255" s="232" t="s">
        <v>437</v>
      </c>
      <c r="G255" s="229"/>
      <c r="H255" s="233">
        <v>1.03</v>
      </c>
      <c r="I255" s="234"/>
      <c r="J255" s="229"/>
      <c r="K255" s="229"/>
      <c r="L255" s="235"/>
      <c r="M255" s="236"/>
      <c r="N255" s="237"/>
      <c r="O255" s="237"/>
      <c r="P255" s="237"/>
      <c r="Q255" s="237"/>
      <c r="R255" s="237"/>
      <c r="S255" s="237"/>
      <c r="T255" s="238"/>
      <c r="AT255" s="239" t="s">
        <v>142</v>
      </c>
      <c r="AU255" s="239" t="s">
        <v>79</v>
      </c>
      <c r="AV255" s="12" t="s">
        <v>79</v>
      </c>
      <c r="AW255" s="12" t="s">
        <v>32</v>
      </c>
      <c r="AX255" s="12" t="s">
        <v>70</v>
      </c>
      <c r="AY255" s="239" t="s">
        <v>133</v>
      </c>
    </row>
    <row r="256" s="12" customFormat="1">
      <c r="B256" s="228"/>
      <c r="C256" s="229"/>
      <c r="D256" s="230" t="s">
        <v>142</v>
      </c>
      <c r="E256" s="231" t="s">
        <v>1</v>
      </c>
      <c r="F256" s="232" t="s">
        <v>438</v>
      </c>
      <c r="G256" s="229"/>
      <c r="H256" s="233">
        <v>0</v>
      </c>
      <c r="I256" s="234"/>
      <c r="J256" s="229"/>
      <c r="K256" s="229"/>
      <c r="L256" s="235"/>
      <c r="M256" s="236"/>
      <c r="N256" s="237"/>
      <c r="O256" s="237"/>
      <c r="P256" s="237"/>
      <c r="Q256" s="237"/>
      <c r="R256" s="237"/>
      <c r="S256" s="237"/>
      <c r="T256" s="238"/>
      <c r="AT256" s="239" t="s">
        <v>142</v>
      </c>
      <c r="AU256" s="239" t="s">
        <v>79</v>
      </c>
      <c r="AV256" s="12" t="s">
        <v>79</v>
      </c>
      <c r="AW256" s="12" t="s">
        <v>32</v>
      </c>
      <c r="AX256" s="12" t="s">
        <v>70</v>
      </c>
      <c r="AY256" s="239" t="s">
        <v>133</v>
      </c>
    </row>
    <row r="257" s="13" customFormat="1">
      <c r="B257" s="243"/>
      <c r="C257" s="244"/>
      <c r="D257" s="230" t="s">
        <v>142</v>
      </c>
      <c r="E257" s="245" t="s">
        <v>1</v>
      </c>
      <c r="F257" s="246" t="s">
        <v>177</v>
      </c>
      <c r="G257" s="244"/>
      <c r="H257" s="247">
        <v>2.0099999999999998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AT257" s="253" t="s">
        <v>142</v>
      </c>
      <c r="AU257" s="253" t="s">
        <v>79</v>
      </c>
      <c r="AV257" s="13" t="s">
        <v>140</v>
      </c>
      <c r="AW257" s="13" t="s">
        <v>32</v>
      </c>
      <c r="AX257" s="13" t="s">
        <v>77</v>
      </c>
      <c r="AY257" s="253" t="s">
        <v>133</v>
      </c>
    </row>
    <row r="258" s="1" customFormat="1" ht="16.5" customHeight="1">
      <c r="B258" s="37"/>
      <c r="C258" s="217" t="s">
        <v>439</v>
      </c>
      <c r="D258" s="217" t="s">
        <v>135</v>
      </c>
      <c r="E258" s="218" t="s">
        <v>440</v>
      </c>
      <c r="F258" s="219" t="s">
        <v>441</v>
      </c>
      <c r="G258" s="220" t="s">
        <v>156</v>
      </c>
      <c r="H258" s="221">
        <v>1.76</v>
      </c>
      <c r="I258" s="222"/>
      <c r="J258" s="221">
        <f>ROUND(I258*H258,1)</f>
        <v>0</v>
      </c>
      <c r="K258" s="219" t="s">
        <v>139</v>
      </c>
      <c r="L258" s="42"/>
      <c r="M258" s="223" t="s">
        <v>1</v>
      </c>
      <c r="N258" s="224" t="s">
        <v>41</v>
      </c>
      <c r="O258" s="78"/>
      <c r="P258" s="225">
        <f>O258*H258</f>
        <v>0</v>
      </c>
      <c r="Q258" s="225">
        <v>0</v>
      </c>
      <c r="R258" s="225">
        <f>Q258*H258</f>
        <v>0</v>
      </c>
      <c r="S258" s="225">
        <v>0</v>
      </c>
      <c r="T258" s="226">
        <f>S258*H258</f>
        <v>0</v>
      </c>
      <c r="AR258" s="16" t="s">
        <v>140</v>
      </c>
      <c r="AT258" s="16" t="s">
        <v>135</v>
      </c>
      <c r="AU258" s="16" t="s">
        <v>79</v>
      </c>
      <c r="AY258" s="16" t="s">
        <v>133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6" t="s">
        <v>77</v>
      </c>
      <c r="BK258" s="227">
        <f>ROUND(I258*H258,1)</f>
        <v>0</v>
      </c>
      <c r="BL258" s="16" t="s">
        <v>140</v>
      </c>
      <c r="BM258" s="16" t="s">
        <v>442</v>
      </c>
    </row>
    <row r="259" s="12" customFormat="1">
      <c r="B259" s="228"/>
      <c r="C259" s="229"/>
      <c r="D259" s="230" t="s">
        <v>142</v>
      </c>
      <c r="E259" s="231" t="s">
        <v>1</v>
      </c>
      <c r="F259" s="232" t="s">
        <v>443</v>
      </c>
      <c r="G259" s="229"/>
      <c r="H259" s="233">
        <v>0</v>
      </c>
      <c r="I259" s="234"/>
      <c r="J259" s="229"/>
      <c r="K259" s="229"/>
      <c r="L259" s="235"/>
      <c r="M259" s="236"/>
      <c r="N259" s="237"/>
      <c r="O259" s="237"/>
      <c r="P259" s="237"/>
      <c r="Q259" s="237"/>
      <c r="R259" s="237"/>
      <c r="S259" s="237"/>
      <c r="T259" s="238"/>
      <c r="AT259" s="239" t="s">
        <v>142</v>
      </c>
      <c r="AU259" s="239" t="s">
        <v>79</v>
      </c>
      <c r="AV259" s="12" t="s">
        <v>79</v>
      </c>
      <c r="AW259" s="12" t="s">
        <v>32</v>
      </c>
      <c r="AX259" s="12" t="s">
        <v>70</v>
      </c>
      <c r="AY259" s="239" t="s">
        <v>133</v>
      </c>
    </row>
    <row r="260" s="12" customFormat="1">
      <c r="B260" s="228"/>
      <c r="C260" s="229"/>
      <c r="D260" s="230" t="s">
        <v>142</v>
      </c>
      <c r="E260" s="231" t="s">
        <v>1</v>
      </c>
      <c r="F260" s="232" t="s">
        <v>444</v>
      </c>
      <c r="G260" s="229"/>
      <c r="H260" s="233">
        <v>0</v>
      </c>
      <c r="I260" s="234"/>
      <c r="J260" s="229"/>
      <c r="K260" s="229"/>
      <c r="L260" s="235"/>
      <c r="M260" s="236"/>
      <c r="N260" s="237"/>
      <c r="O260" s="237"/>
      <c r="P260" s="237"/>
      <c r="Q260" s="237"/>
      <c r="R260" s="237"/>
      <c r="S260" s="237"/>
      <c r="T260" s="238"/>
      <c r="AT260" s="239" t="s">
        <v>142</v>
      </c>
      <c r="AU260" s="239" t="s">
        <v>79</v>
      </c>
      <c r="AV260" s="12" t="s">
        <v>79</v>
      </c>
      <c r="AW260" s="12" t="s">
        <v>32</v>
      </c>
      <c r="AX260" s="12" t="s">
        <v>70</v>
      </c>
      <c r="AY260" s="239" t="s">
        <v>133</v>
      </c>
    </row>
    <row r="261" s="12" customFormat="1">
      <c r="B261" s="228"/>
      <c r="C261" s="229"/>
      <c r="D261" s="230" t="s">
        <v>142</v>
      </c>
      <c r="E261" s="231" t="s">
        <v>1</v>
      </c>
      <c r="F261" s="232" t="s">
        <v>445</v>
      </c>
      <c r="G261" s="229"/>
      <c r="H261" s="233">
        <v>0</v>
      </c>
      <c r="I261" s="234"/>
      <c r="J261" s="229"/>
      <c r="K261" s="229"/>
      <c r="L261" s="235"/>
      <c r="M261" s="236"/>
      <c r="N261" s="237"/>
      <c r="O261" s="237"/>
      <c r="P261" s="237"/>
      <c r="Q261" s="237"/>
      <c r="R261" s="237"/>
      <c r="S261" s="237"/>
      <c r="T261" s="238"/>
      <c r="AT261" s="239" t="s">
        <v>142</v>
      </c>
      <c r="AU261" s="239" t="s">
        <v>79</v>
      </c>
      <c r="AV261" s="12" t="s">
        <v>79</v>
      </c>
      <c r="AW261" s="12" t="s">
        <v>32</v>
      </c>
      <c r="AX261" s="12" t="s">
        <v>70</v>
      </c>
      <c r="AY261" s="239" t="s">
        <v>133</v>
      </c>
    </row>
    <row r="262" s="12" customFormat="1">
      <c r="B262" s="228"/>
      <c r="C262" s="229"/>
      <c r="D262" s="230" t="s">
        <v>142</v>
      </c>
      <c r="E262" s="231" t="s">
        <v>1</v>
      </c>
      <c r="F262" s="232" t="s">
        <v>446</v>
      </c>
      <c r="G262" s="229"/>
      <c r="H262" s="233">
        <v>0</v>
      </c>
      <c r="I262" s="234"/>
      <c r="J262" s="229"/>
      <c r="K262" s="229"/>
      <c r="L262" s="235"/>
      <c r="M262" s="236"/>
      <c r="N262" s="237"/>
      <c r="O262" s="237"/>
      <c r="P262" s="237"/>
      <c r="Q262" s="237"/>
      <c r="R262" s="237"/>
      <c r="S262" s="237"/>
      <c r="T262" s="238"/>
      <c r="AT262" s="239" t="s">
        <v>142</v>
      </c>
      <c r="AU262" s="239" t="s">
        <v>79</v>
      </c>
      <c r="AV262" s="12" t="s">
        <v>79</v>
      </c>
      <c r="AW262" s="12" t="s">
        <v>32</v>
      </c>
      <c r="AX262" s="12" t="s">
        <v>70</v>
      </c>
      <c r="AY262" s="239" t="s">
        <v>133</v>
      </c>
    </row>
    <row r="263" s="12" customFormat="1">
      <c r="B263" s="228"/>
      <c r="C263" s="229"/>
      <c r="D263" s="230" t="s">
        <v>142</v>
      </c>
      <c r="E263" s="231" t="s">
        <v>1</v>
      </c>
      <c r="F263" s="232" t="s">
        <v>447</v>
      </c>
      <c r="G263" s="229"/>
      <c r="H263" s="233">
        <v>1.76</v>
      </c>
      <c r="I263" s="234"/>
      <c r="J263" s="229"/>
      <c r="K263" s="229"/>
      <c r="L263" s="235"/>
      <c r="M263" s="236"/>
      <c r="N263" s="237"/>
      <c r="O263" s="237"/>
      <c r="P263" s="237"/>
      <c r="Q263" s="237"/>
      <c r="R263" s="237"/>
      <c r="S263" s="237"/>
      <c r="T263" s="238"/>
      <c r="AT263" s="239" t="s">
        <v>142</v>
      </c>
      <c r="AU263" s="239" t="s">
        <v>79</v>
      </c>
      <c r="AV263" s="12" t="s">
        <v>79</v>
      </c>
      <c r="AW263" s="12" t="s">
        <v>32</v>
      </c>
      <c r="AX263" s="12" t="s">
        <v>70</v>
      </c>
      <c r="AY263" s="239" t="s">
        <v>133</v>
      </c>
    </row>
    <row r="264" s="12" customFormat="1">
      <c r="B264" s="228"/>
      <c r="C264" s="229"/>
      <c r="D264" s="230" t="s">
        <v>142</v>
      </c>
      <c r="E264" s="231" t="s">
        <v>1</v>
      </c>
      <c r="F264" s="232" t="s">
        <v>448</v>
      </c>
      <c r="G264" s="229"/>
      <c r="H264" s="233">
        <v>0</v>
      </c>
      <c r="I264" s="234"/>
      <c r="J264" s="229"/>
      <c r="K264" s="229"/>
      <c r="L264" s="235"/>
      <c r="M264" s="236"/>
      <c r="N264" s="237"/>
      <c r="O264" s="237"/>
      <c r="P264" s="237"/>
      <c r="Q264" s="237"/>
      <c r="R264" s="237"/>
      <c r="S264" s="237"/>
      <c r="T264" s="238"/>
      <c r="AT264" s="239" t="s">
        <v>142</v>
      </c>
      <c r="AU264" s="239" t="s">
        <v>79</v>
      </c>
      <c r="AV264" s="12" t="s">
        <v>79</v>
      </c>
      <c r="AW264" s="12" t="s">
        <v>32</v>
      </c>
      <c r="AX264" s="12" t="s">
        <v>70</v>
      </c>
      <c r="AY264" s="239" t="s">
        <v>133</v>
      </c>
    </row>
    <row r="265" s="12" customFormat="1">
      <c r="B265" s="228"/>
      <c r="C265" s="229"/>
      <c r="D265" s="230" t="s">
        <v>142</v>
      </c>
      <c r="E265" s="231" t="s">
        <v>1</v>
      </c>
      <c r="F265" s="232" t="s">
        <v>449</v>
      </c>
      <c r="G265" s="229"/>
      <c r="H265" s="233">
        <v>0</v>
      </c>
      <c r="I265" s="234"/>
      <c r="J265" s="229"/>
      <c r="K265" s="229"/>
      <c r="L265" s="235"/>
      <c r="M265" s="236"/>
      <c r="N265" s="237"/>
      <c r="O265" s="237"/>
      <c r="P265" s="237"/>
      <c r="Q265" s="237"/>
      <c r="R265" s="237"/>
      <c r="S265" s="237"/>
      <c r="T265" s="238"/>
      <c r="AT265" s="239" t="s">
        <v>142</v>
      </c>
      <c r="AU265" s="239" t="s">
        <v>79</v>
      </c>
      <c r="AV265" s="12" t="s">
        <v>79</v>
      </c>
      <c r="AW265" s="12" t="s">
        <v>32</v>
      </c>
      <c r="AX265" s="12" t="s">
        <v>70</v>
      </c>
      <c r="AY265" s="239" t="s">
        <v>133</v>
      </c>
    </row>
    <row r="266" s="13" customFormat="1">
      <c r="B266" s="243"/>
      <c r="C266" s="244"/>
      <c r="D266" s="230" t="s">
        <v>142</v>
      </c>
      <c r="E266" s="245" t="s">
        <v>1</v>
      </c>
      <c r="F266" s="246" t="s">
        <v>177</v>
      </c>
      <c r="G266" s="244"/>
      <c r="H266" s="247">
        <v>1.76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AT266" s="253" t="s">
        <v>142</v>
      </c>
      <c r="AU266" s="253" t="s">
        <v>79</v>
      </c>
      <c r="AV266" s="13" t="s">
        <v>140</v>
      </c>
      <c r="AW266" s="13" t="s">
        <v>32</v>
      </c>
      <c r="AX266" s="13" t="s">
        <v>77</v>
      </c>
      <c r="AY266" s="253" t="s">
        <v>133</v>
      </c>
    </row>
    <row r="267" s="11" customFormat="1" ht="22.8" customHeight="1">
      <c r="B267" s="201"/>
      <c r="C267" s="202"/>
      <c r="D267" s="203" t="s">
        <v>69</v>
      </c>
      <c r="E267" s="215" t="s">
        <v>450</v>
      </c>
      <c r="F267" s="215" t="s">
        <v>451</v>
      </c>
      <c r="G267" s="202"/>
      <c r="H267" s="202"/>
      <c r="I267" s="205"/>
      <c r="J267" s="216">
        <f>BK267</f>
        <v>0</v>
      </c>
      <c r="K267" s="202"/>
      <c r="L267" s="207"/>
      <c r="M267" s="208"/>
      <c r="N267" s="209"/>
      <c r="O267" s="209"/>
      <c r="P267" s="210">
        <f>P268</f>
        <v>0</v>
      </c>
      <c r="Q267" s="209"/>
      <c r="R267" s="210">
        <f>R268</f>
        <v>0</v>
      </c>
      <c r="S267" s="209"/>
      <c r="T267" s="211">
        <f>T268</f>
        <v>0</v>
      </c>
      <c r="AR267" s="212" t="s">
        <v>77</v>
      </c>
      <c r="AT267" s="213" t="s">
        <v>69</v>
      </c>
      <c r="AU267" s="213" t="s">
        <v>77</v>
      </c>
      <c r="AY267" s="212" t="s">
        <v>133</v>
      </c>
      <c r="BK267" s="214">
        <f>BK268</f>
        <v>0</v>
      </c>
    </row>
    <row r="268" s="1" customFormat="1" ht="16.5" customHeight="1">
      <c r="B268" s="37"/>
      <c r="C268" s="217" t="s">
        <v>452</v>
      </c>
      <c r="D268" s="217" t="s">
        <v>135</v>
      </c>
      <c r="E268" s="218" t="s">
        <v>453</v>
      </c>
      <c r="F268" s="219" t="s">
        <v>454</v>
      </c>
      <c r="G268" s="220" t="s">
        <v>156</v>
      </c>
      <c r="H268" s="221">
        <v>65.420000000000002</v>
      </c>
      <c r="I268" s="222"/>
      <c r="J268" s="221">
        <f>ROUND(I268*H268,1)</f>
        <v>0</v>
      </c>
      <c r="K268" s="219" t="s">
        <v>139</v>
      </c>
      <c r="L268" s="42"/>
      <c r="M268" s="223" t="s">
        <v>1</v>
      </c>
      <c r="N268" s="224" t="s">
        <v>41</v>
      </c>
      <c r="O268" s="78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AR268" s="16" t="s">
        <v>140</v>
      </c>
      <c r="AT268" s="16" t="s">
        <v>135</v>
      </c>
      <c r="AU268" s="16" t="s">
        <v>79</v>
      </c>
      <c r="AY268" s="16" t="s">
        <v>133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6" t="s">
        <v>77</v>
      </c>
      <c r="BK268" s="227">
        <f>ROUND(I268*H268,1)</f>
        <v>0</v>
      </c>
      <c r="BL268" s="16" t="s">
        <v>140</v>
      </c>
      <c r="BM268" s="16" t="s">
        <v>455</v>
      </c>
    </row>
    <row r="269" s="11" customFormat="1" ht="25.92" customHeight="1">
      <c r="B269" s="201"/>
      <c r="C269" s="202"/>
      <c r="D269" s="203" t="s">
        <v>69</v>
      </c>
      <c r="E269" s="204" t="s">
        <v>277</v>
      </c>
      <c r="F269" s="204" t="s">
        <v>456</v>
      </c>
      <c r="G269" s="202"/>
      <c r="H269" s="202"/>
      <c r="I269" s="205"/>
      <c r="J269" s="206">
        <f>BK269</f>
        <v>0</v>
      </c>
      <c r="K269" s="202"/>
      <c r="L269" s="207"/>
      <c r="M269" s="208"/>
      <c r="N269" s="209"/>
      <c r="O269" s="209"/>
      <c r="P269" s="210">
        <f>P270</f>
        <v>0</v>
      </c>
      <c r="Q269" s="209"/>
      <c r="R269" s="210">
        <f>R270</f>
        <v>0.0126</v>
      </c>
      <c r="S269" s="209"/>
      <c r="T269" s="211">
        <f>T270</f>
        <v>0</v>
      </c>
      <c r="AR269" s="212" t="s">
        <v>90</v>
      </c>
      <c r="AT269" s="213" t="s">
        <v>69</v>
      </c>
      <c r="AU269" s="213" t="s">
        <v>70</v>
      </c>
      <c r="AY269" s="212" t="s">
        <v>133</v>
      </c>
      <c r="BK269" s="214">
        <f>BK270</f>
        <v>0</v>
      </c>
    </row>
    <row r="270" s="11" customFormat="1" ht="22.8" customHeight="1">
      <c r="B270" s="201"/>
      <c r="C270" s="202"/>
      <c r="D270" s="203" t="s">
        <v>69</v>
      </c>
      <c r="E270" s="215" t="s">
        <v>457</v>
      </c>
      <c r="F270" s="215" t="s">
        <v>458</v>
      </c>
      <c r="G270" s="202"/>
      <c r="H270" s="202"/>
      <c r="I270" s="205"/>
      <c r="J270" s="216">
        <f>BK270</f>
        <v>0</v>
      </c>
      <c r="K270" s="202"/>
      <c r="L270" s="207"/>
      <c r="M270" s="208"/>
      <c r="N270" s="209"/>
      <c r="O270" s="209"/>
      <c r="P270" s="210">
        <f>SUM(P271:P272)</f>
        <v>0</v>
      </c>
      <c r="Q270" s="209"/>
      <c r="R270" s="210">
        <f>SUM(R271:R272)</f>
        <v>0.0126</v>
      </c>
      <c r="S270" s="209"/>
      <c r="T270" s="211">
        <f>SUM(T271:T272)</f>
        <v>0</v>
      </c>
      <c r="AR270" s="212" t="s">
        <v>90</v>
      </c>
      <c r="AT270" s="213" t="s">
        <v>69</v>
      </c>
      <c r="AU270" s="213" t="s">
        <v>77</v>
      </c>
      <c r="AY270" s="212" t="s">
        <v>133</v>
      </c>
      <c r="BK270" s="214">
        <f>SUM(BK271:BK272)</f>
        <v>0</v>
      </c>
    </row>
    <row r="271" s="1" customFormat="1" ht="16.5" customHeight="1">
      <c r="B271" s="37"/>
      <c r="C271" s="217" t="s">
        <v>459</v>
      </c>
      <c r="D271" s="217" t="s">
        <v>135</v>
      </c>
      <c r="E271" s="218" t="s">
        <v>460</v>
      </c>
      <c r="F271" s="219" t="s">
        <v>461</v>
      </c>
      <c r="G271" s="220" t="s">
        <v>186</v>
      </c>
      <c r="H271" s="221">
        <v>70</v>
      </c>
      <c r="I271" s="222"/>
      <c r="J271" s="221">
        <f>ROUND(I271*H271,1)</f>
        <v>0</v>
      </c>
      <c r="K271" s="219" t="s">
        <v>342</v>
      </c>
      <c r="L271" s="42"/>
      <c r="M271" s="223" t="s">
        <v>1</v>
      </c>
      <c r="N271" s="224" t="s">
        <v>41</v>
      </c>
      <c r="O271" s="78"/>
      <c r="P271" s="225">
        <f>O271*H271</f>
        <v>0</v>
      </c>
      <c r="Q271" s="225">
        <v>0</v>
      </c>
      <c r="R271" s="225">
        <f>Q271*H271</f>
        <v>0</v>
      </c>
      <c r="S271" s="225">
        <v>0</v>
      </c>
      <c r="T271" s="226">
        <f>S271*H271</f>
        <v>0</v>
      </c>
      <c r="AR271" s="16" t="s">
        <v>462</v>
      </c>
      <c r="AT271" s="16" t="s">
        <v>135</v>
      </c>
      <c r="AU271" s="16" t="s">
        <v>79</v>
      </c>
      <c r="AY271" s="16" t="s">
        <v>133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6" t="s">
        <v>77</v>
      </c>
      <c r="BK271" s="227">
        <f>ROUND(I271*H271,1)</f>
        <v>0</v>
      </c>
      <c r="BL271" s="16" t="s">
        <v>462</v>
      </c>
      <c r="BM271" s="16" t="s">
        <v>463</v>
      </c>
    </row>
    <row r="272" s="1" customFormat="1" ht="16.5" customHeight="1">
      <c r="B272" s="37"/>
      <c r="C272" s="264" t="s">
        <v>464</v>
      </c>
      <c r="D272" s="264" t="s">
        <v>277</v>
      </c>
      <c r="E272" s="265" t="s">
        <v>465</v>
      </c>
      <c r="F272" s="266" t="s">
        <v>466</v>
      </c>
      <c r="G272" s="267" t="s">
        <v>186</v>
      </c>
      <c r="H272" s="268">
        <v>70</v>
      </c>
      <c r="I272" s="269"/>
      <c r="J272" s="268">
        <f>ROUND(I272*H272,1)</f>
        <v>0</v>
      </c>
      <c r="K272" s="266" t="s">
        <v>342</v>
      </c>
      <c r="L272" s="270"/>
      <c r="M272" s="273" t="s">
        <v>1</v>
      </c>
      <c r="N272" s="274" t="s">
        <v>41</v>
      </c>
      <c r="O272" s="275"/>
      <c r="P272" s="276">
        <f>O272*H272</f>
        <v>0</v>
      </c>
      <c r="Q272" s="276">
        <v>0.00018000000000000001</v>
      </c>
      <c r="R272" s="276">
        <f>Q272*H272</f>
        <v>0.0126</v>
      </c>
      <c r="S272" s="276">
        <v>0</v>
      </c>
      <c r="T272" s="277">
        <f>S272*H272</f>
        <v>0</v>
      </c>
      <c r="AR272" s="16" t="s">
        <v>467</v>
      </c>
      <c r="AT272" s="16" t="s">
        <v>277</v>
      </c>
      <c r="AU272" s="16" t="s">
        <v>79</v>
      </c>
      <c r="AY272" s="16" t="s">
        <v>133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6" t="s">
        <v>77</v>
      </c>
      <c r="BK272" s="227">
        <f>ROUND(I272*H272,1)</f>
        <v>0</v>
      </c>
      <c r="BL272" s="16" t="s">
        <v>467</v>
      </c>
      <c r="BM272" s="16" t="s">
        <v>468</v>
      </c>
    </row>
    <row r="273" s="1" customFormat="1" ht="6.96" customHeight="1">
      <c r="B273" s="56"/>
      <c r="C273" s="57"/>
      <c r="D273" s="57"/>
      <c r="E273" s="57"/>
      <c r="F273" s="57"/>
      <c r="G273" s="57"/>
      <c r="H273" s="57"/>
      <c r="I273" s="167"/>
      <c r="J273" s="57"/>
      <c r="K273" s="57"/>
      <c r="L273" s="42"/>
    </row>
  </sheetData>
  <sheetProtection sheet="1" autoFilter="0" formatColumns="0" formatRows="0" objects="1" scenarios="1" spinCount="100000" saltValue="kshzxUY0MK/B5ybE+k+sjAu/Rq7Q3CgCMso291NwQ+utdYojC4teNwzR6jKD1kDY2SleAxnWRCTCXqm3DNGwAQ==" hashValue="zzJ3gXoW5HTtTkc3p4jr3BW6s7Zev/ClYhV2YTHgHYVFQq+MkcXdt8QLd8i3HXkQGbhJUnRfSfKqvIETbTLutA==" algorithmName="SHA-512" password="CC3D"/>
  <autoFilter ref="C101:K27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8:H88"/>
    <mergeCell ref="E92:H92"/>
    <mergeCell ref="E90:H90"/>
    <mergeCell ref="E94:H9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94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79</v>
      </c>
    </row>
    <row r="4" ht="24.96" customHeight="1">
      <c r="B4" s="19"/>
      <c r="D4" s="140" t="s">
        <v>104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1" t="s">
        <v>16</v>
      </c>
      <c r="L6" s="19"/>
    </row>
    <row r="7" ht="16.5" customHeight="1">
      <c r="B7" s="19"/>
      <c r="E7" s="142" t="str">
        <f>'Rekapitulace stavby'!K6</f>
        <v>PÍSKOVÁ LHOTA, ZÁMOSTÍ SPLAŠKOVÁ KANALIZACE- Neuznatelné náklady stavby</v>
      </c>
      <c r="F7" s="141"/>
      <c r="G7" s="141"/>
      <c r="H7" s="141"/>
      <c r="L7" s="19"/>
    </row>
    <row r="8">
      <c r="B8" s="19"/>
      <c r="D8" s="141" t="s">
        <v>105</v>
      </c>
      <c r="L8" s="19"/>
    </row>
    <row r="9" ht="16.5" customHeight="1">
      <c r="B9" s="19"/>
      <c r="E9" s="142" t="s">
        <v>106</v>
      </c>
      <c r="L9" s="19"/>
    </row>
    <row r="10" ht="12" customHeight="1">
      <c r="B10" s="19"/>
      <c r="D10" s="141" t="s">
        <v>107</v>
      </c>
      <c r="L10" s="19"/>
    </row>
    <row r="11" s="1" customFormat="1" ht="16.5" customHeight="1">
      <c r="B11" s="42"/>
      <c r="E11" s="141" t="s">
        <v>162</v>
      </c>
      <c r="F11" s="1"/>
      <c r="G11" s="1"/>
      <c r="H11" s="1"/>
      <c r="I11" s="143"/>
      <c r="L11" s="42"/>
    </row>
    <row r="12" s="1" customFormat="1" ht="12" customHeight="1">
      <c r="B12" s="42"/>
      <c r="D12" s="141" t="s">
        <v>163</v>
      </c>
      <c r="I12" s="143"/>
      <c r="L12" s="42"/>
    </row>
    <row r="13" s="1" customFormat="1" ht="36.96" customHeight="1">
      <c r="B13" s="42"/>
      <c r="E13" s="144" t="s">
        <v>469</v>
      </c>
      <c r="F13" s="1"/>
      <c r="G13" s="1"/>
      <c r="H13" s="1"/>
      <c r="I13" s="143"/>
      <c r="L13" s="42"/>
    </row>
    <row r="14" s="1" customFormat="1">
      <c r="B14" s="42"/>
      <c r="I14" s="143"/>
      <c r="L14" s="42"/>
    </row>
    <row r="15" s="1" customFormat="1" ht="12" customHeight="1">
      <c r="B15" s="42"/>
      <c r="D15" s="141" t="s">
        <v>18</v>
      </c>
      <c r="F15" s="16" t="s">
        <v>1</v>
      </c>
      <c r="I15" s="145" t="s">
        <v>19</v>
      </c>
      <c r="J15" s="16" t="s">
        <v>1</v>
      </c>
      <c r="L15" s="42"/>
    </row>
    <row r="16" s="1" customFormat="1" ht="12" customHeight="1">
      <c r="B16" s="42"/>
      <c r="D16" s="141" t="s">
        <v>20</v>
      </c>
      <c r="F16" s="16" t="s">
        <v>21</v>
      </c>
      <c r="I16" s="145" t="s">
        <v>22</v>
      </c>
      <c r="J16" s="146" t="str">
        <f>'Rekapitulace stavby'!AN8</f>
        <v>29. 11. 2018</v>
      </c>
      <c r="L16" s="42"/>
    </row>
    <row r="17" s="1" customFormat="1" ht="10.8" customHeight="1">
      <c r="B17" s="42"/>
      <c r="I17" s="143"/>
      <c r="L17" s="42"/>
    </row>
    <row r="18" s="1" customFormat="1" ht="12" customHeight="1">
      <c r="B18" s="42"/>
      <c r="D18" s="141" t="s">
        <v>24</v>
      </c>
      <c r="I18" s="145" t="s">
        <v>25</v>
      </c>
      <c r="J18" s="16" t="s">
        <v>1</v>
      </c>
      <c r="L18" s="42"/>
    </row>
    <row r="19" s="1" customFormat="1" ht="18" customHeight="1">
      <c r="B19" s="42"/>
      <c r="E19" s="16" t="s">
        <v>26</v>
      </c>
      <c r="I19" s="145" t="s">
        <v>27</v>
      </c>
      <c r="J19" s="16" t="s">
        <v>1</v>
      </c>
      <c r="L19" s="42"/>
    </row>
    <row r="20" s="1" customFormat="1" ht="6.96" customHeight="1">
      <c r="B20" s="42"/>
      <c r="I20" s="143"/>
      <c r="L20" s="42"/>
    </row>
    <row r="21" s="1" customFormat="1" ht="12" customHeight="1">
      <c r="B21" s="42"/>
      <c r="D21" s="141" t="s">
        <v>28</v>
      </c>
      <c r="I21" s="145" t="s">
        <v>25</v>
      </c>
      <c r="J21" s="32" t="str">
        <f>'Rekapitulace stavby'!AN13</f>
        <v>Vyplň údaj</v>
      </c>
      <c r="L21" s="42"/>
    </row>
    <row r="22" s="1" customFormat="1" ht="18" customHeight="1">
      <c r="B22" s="42"/>
      <c r="E22" s="32" t="str">
        <f>'Rekapitulace stavby'!E14</f>
        <v>Vyplň údaj</v>
      </c>
      <c r="F22" s="16"/>
      <c r="G22" s="16"/>
      <c r="H22" s="16"/>
      <c r="I22" s="145" t="s">
        <v>27</v>
      </c>
      <c r="J22" s="32" t="str">
        <f>'Rekapitulace stavby'!AN14</f>
        <v>Vyplň údaj</v>
      </c>
      <c r="L22" s="42"/>
    </row>
    <row r="23" s="1" customFormat="1" ht="6.96" customHeight="1">
      <c r="B23" s="42"/>
      <c r="I23" s="143"/>
      <c r="L23" s="42"/>
    </row>
    <row r="24" s="1" customFormat="1" ht="12" customHeight="1">
      <c r="B24" s="42"/>
      <c r="D24" s="141" t="s">
        <v>30</v>
      </c>
      <c r="I24" s="145" t="s">
        <v>25</v>
      </c>
      <c r="J24" s="16" t="s">
        <v>1</v>
      </c>
      <c r="L24" s="42"/>
    </row>
    <row r="25" s="1" customFormat="1" ht="18" customHeight="1">
      <c r="B25" s="42"/>
      <c r="E25" s="16" t="s">
        <v>31</v>
      </c>
      <c r="I25" s="145" t="s">
        <v>27</v>
      </c>
      <c r="J25" s="16" t="s">
        <v>1</v>
      </c>
      <c r="L25" s="42"/>
    </row>
    <row r="26" s="1" customFormat="1" ht="6.96" customHeight="1">
      <c r="B26" s="42"/>
      <c r="I26" s="143"/>
      <c r="L26" s="42"/>
    </row>
    <row r="27" s="1" customFormat="1" ht="12" customHeight="1">
      <c r="B27" s="42"/>
      <c r="D27" s="141" t="s">
        <v>33</v>
      </c>
      <c r="I27" s="145" t="s">
        <v>25</v>
      </c>
      <c r="J27" s="16" t="str">
        <f>IF('Rekapitulace stavby'!AN19="","",'Rekapitulace stavby'!AN19)</f>
        <v/>
      </c>
      <c r="L27" s="42"/>
    </row>
    <row r="28" s="1" customFormat="1" ht="18" customHeight="1">
      <c r="B28" s="42"/>
      <c r="E28" s="16" t="str">
        <f>IF('Rekapitulace stavby'!E20="","",'Rekapitulace stavby'!E20)</f>
        <v xml:space="preserve"> </v>
      </c>
      <c r="I28" s="145" t="s">
        <v>27</v>
      </c>
      <c r="J28" s="16" t="str">
        <f>IF('Rekapitulace stavby'!AN20="","",'Rekapitulace stavby'!AN20)</f>
        <v/>
      </c>
      <c r="L28" s="42"/>
    </row>
    <row r="29" s="1" customFormat="1" ht="6.96" customHeight="1">
      <c r="B29" s="42"/>
      <c r="I29" s="143"/>
      <c r="L29" s="42"/>
    </row>
    <row r="30" s="1" customFormat="1" ht="12" customHeight="1">
      <c r="B30" s="42"/>
      <c r="D30" s="141" t="s">
        <v>35</v>
      </c>
      <c r="I30" s="143"/>
      <c r="L30" s="42"/>
    </row>
    <row r="31" s="7" customFormat="1" ht="16.5" customHeight="1">
      <c r="B31" s="147"/>
      <c r="E31" s="148" t="s">
        <v>1</v>
      </c>
      <c r="F31" s="148"/>
      <c r="G31" s="148"/>
      <c r="H31" s="148"/>
      <c r="I31" s="149"/>
      <c r="L31" s="147"/>
    </row>
    <row r="32" s="1" customFormat="1" ht="6.96" customHeight="1">
      <c r="B32" s="42"/>
      <c r="I32" s="143"/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50"/>
      <c r="J33" s="70"/>
      <c r="K33" s="70"/>
      <c r="L33" s="42"/>
    </row>
    <row r="34" s="1" customFormat="1" ht="25.44" customHeight="1">
      <c r="B34" s="42"/>
      <c r="D34" s="151" t="s">
        <v>36</v>
      </c>
      <c r="I34" s="143"/>
      <c r="J34" s="152">
        <f>ROUND(J104, 1)</f>
        <v>0</v>
      </c>
      <c r="L34" s="42"/>
    </row>
    <row r="35" s="1" customFormat="1" ht="6.96" customHeight="1">
      <c r="B35" s="42"/>
      <c r="D35" s="70"/>
      <c r="E35" s="70"/>
      <c r="F35" s="70"/>
      <c r="G35" s="70"/>
      <c r="H35" s="70"/>
      <c r="I35" s="150"/>
      <c r="J35" s="70"/>
      <c r="K35" s="70"/>
      <c r="L35" s="42"/>
    </row>
    <row r="36" s="1" customFormat="1" ht="14.4" customHeight="1">
      <c r="B36" s="42"/>
      <c r="F36" s="153" t="s">
        <v>38</v>
      </c>
      <c r="I36" s="154" t="s">
        <v>37</v>
      </c>
      <c r="J36" s="153" t="s">
        <v>39</v>
      </c>
      <c r="L36" s="42"/>
    </row>
    <row r="37" s="1" customFormat="1" ht="14.4" customHeight="1">
      <c r="B37" s="42"/>
      <c r="D37" s="141" t="s">
        <v>40</v>
      </c>
      <c r="E37" s="141" t="s">
        <v>41</v>
      </c>
      <c r="F37" s="155">
        <f>ROUND((SUM(BE104:BE307)),  1)</f>
        <v>0</v>
      </c>
      <c r="I37" s="156">
        <v>0.20999999999999999</v>
      </c>
      <c r="J37" s="155">
        <f>ROUND(((SUM(BE104:BE307))*I37),  1)</f>
        <v>0</v>
      </c>
      <c r="L37" s="42"/>
    </row>
    <row r="38" s="1" customFormat="1" ht="14.4" customHeight="1">
      <c r="B38" s="42"/>
      <c r="E38" s="141" t="s">
        <v>42</v>
      </c>
      <c r="F38" s="155">
        <f>ROUND((SUM(BF104:BF307)),  1)</f>
        <v>0</v>
      </c>
      <c r="I38" s="156">
        <v>0.14999999999999999</v>
      </c>
      <c r="J38" s="155">
        <f>ROUND(((SUM(BF104:BF307))*I38),  1)</f>
        <v>0</v>
      </c>
      <c r="L38" s="42"/>
    </row>
    <row r="39" hidden="1" s="1" customFormat="1" ht="14.4" customHeight="1">
      <c r="B39" s="42"/>
      <c r="E39" s="141" t="s">
        <v>43</v>
      </c>
      <c r="F39" s="155">
        <f>ROUND((SUM(BG104:BG307)),  1)</f>
        <v>0</v>
      </c>
      <c r="I39" s="156">
        <v>0.20999999999999999</v>
      </c>
      <c r="J39" s="155">
        <f>0</f>
        <v>0</v>
      </c>
      <c r="L39" s="42"/>
    </row>
    <row r="40" hidden="1" s="1" customFormat="1" ht="14.4" customHeight="1">
      <c r="B40" s="42"/>
      <c r="E40" s="141" t="s">
        <v>44</v>
      </c>
      <c r="F40" s="155">
        <f>ROUND((SUM(BH104:BH307)),  1)</f>
        <v>0</v>
      </c>
      <c r="I40" s="156">
        <v>0.14999999999999999</v>
      </c>
      <c r="J40" s="155">
        <f>0</f>
        <v>0</v>
      </c>
      <c r="L40" s="42"/>
    </row>
    <row r="41" hidden="1" s="1" customFormat="1" ht="14.4" customHeight="1">
      <c r="B41" s="42"/>
      <c r="E41" s="141" t="s">
        <v>45</v>
      </c>
      <c r="F41" s="155">
        <f>ROUND((SUM(BI104:BI307)),  1)</f>
        <v>0</v>
      </c>
      <c r="I41" s="156">
        <v>0</v>
      </c>
      <c r="J41" s="155">
        <f>0</f>
        <v>0</v>
      </c>
      <c r="L41" s="42"/>
    </row>
    <row r="42" s="1" customFormat="1" ht="6.96" customHeight="1">
      <c r="B42" s="42"/>
      <c r="I42" s="143"/>
      <c r="L42" s="42"/>
    </row>
    <row r="43" s="1" customFormat="1" ht="25.44" customHeight="1">
      <c r="B43" s="42"/>
      <c r="C43" s="157"/>
      <c r="D43" s="158" t="s">
        <v>46</v>
      </c>
      <c r="E43" s="159"/>
      <c r="F43" s="159"/>
      <c r="G43" s="160" t="s">
        <v>47</v>
      </c>
      <c r="H43" s="161" t="s">
        <v>48</v>
      </c>
      <c r="I43" s="162"/>
      <c r="J43" s="163">
        <f>SUM(J34:J41)</f>
        <v>0</v>
      </c>
      <c r="K43" s="164"/>
      <c r="L43" s="42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2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2"/>
    </row>
    <row r="49" s="1" customFormat="1" ht="24.96" customHeight="1">
      <c r="B49" s="37"/>
      <c r="C49" s="22" t="s">
        <v>109</v>
      </c>
      <c r="D49" s="38"/>
      <c r="E49" s="38"/>
      <c r="F49" s="38"/>
      <c r="G49" s="38"/>
      <c r="H49" s="38"/>
      <c r="I49" s="143"/>
      <c r="J49" s="38"/>
      <c r="K49" s="38"/>
      <c r="L49" s="42"/>
    </row>
    <row r="50" s="1" customFormat="1" ht="6.96" customHeight="1">
      <c r="B50" s="37"/>
      <c r="C50" s="38"/>
      <c r="D50" s="38"/>
      <c r="E50" s="38"/>
      <c r="F50" s="38"/>
      <c r="G50" s="38"/>
      <c r="H50" s="38"/>
      <c r="I50" s="143"/>
      <c r="J50" s="38"/>
      <c r="K50" s="38"/>
      <c r="L50" s="42"/>
    </row>
    <row r="51" s="1" customFormat="1" ht="12" customHeight="1">
      <c r="B51" s="37"/>
      <c r="C51" s="31" t="s">
        <v>16</v>
      </c>
      <c r="D51" s="38"/>
      <c r="E51" s="38"/>
      <c r="F51" s="38"/>
      <c r="G51" s="38"/>
      <c r="H51" s="38"/>
      <c r="I51" s="143"/>
      <c r="J51" s="38"/>
      <c r="K51" s="38"/>
      <c r="L51" s="42"/>
    </row>
    <row r="52" s="1" customFormat="1" ht="16.5" customHeight="1">
      <c r="B52" s="37"/>
      <c r="C52" s="38"/>
      <c r="D52" s="38"/>
      <c r="E52" s="171" t="str">
        <f>E7</f>
        <v>PÍSKOVÁ LHOTA, ZÁMOSTÍ SPLAŠKOVÁ KANALIZACE- Neuznatelné náklady stavby</v>
      </c>
      <c r="F52" s="31"/>
      <c r="G52" s="31"/>
      <c r="H52" s="31"/>
      <c r="I52" s="143"/>
      <c r="J52" s="38"/>
      <c r="K52" s="38"/>
      <c r="L52" s="42"/>
    </row>
    <row r="53" ht="12" customHeight="1">
      <c r="B53" s="20"/>
      <c r="C53" s="31" t="s">
        <v>105</v>
      </c>
      <c r="D53" s="21"/>
      <c r="E53" s="21"/>
      <c r="F53" s="21"/>
      <c r="G53" s="21"/>
      <c r="H53" s="21"/>
      <c r="I53" s="136"/>
      <c r="J53" s="21"/>
      <c r="K53" s="21"/>
      <c r="L53" s="19"/>
    </row>
    <row r="54" ht="16.5" customHeight="1">
      <c r="B54" s="20"/>
      <c r="C54" s="21"/>
      <c r="D54" s="21"/>
      <c r="E54" s="171" t="s">
        <v>106</v>
      </c>
      <c r="F54" s="21"/>
      <c r="G54" s="21"/>
      <c r="H54" s="21"/>
      <c r="I54" s="136"/>
      <c r="J54" s="21"/>
      <c r="K54" s="21"/>
      <c r="L54" s="19"/>
    </row>
    <row r="55" ht="12" customHeight="1">
      <c r="B55" s="20"/>
      <c r="C55" s="31" t="s">
        <v>107</v>
      </c>
      <c r="D55" s="21"/>
      <c r="E55" s="21"/>
      <c r="F55" s="21"/>
      <c r="G55" s="21"/>
      <c r="H55" s="21"/>
      <c r="I55" s="136"/>
      <c r="J55" s="21"/>
      <c r="K55" s="21"/>
      <c r="L55" s="19"/>
    </row>
    <row r="56" s="1" customFormat="1" ht="16.5" customHeight="1">
      <c r="B56" s="37"/>
      <c r="C56" s="38"/>
      <c r="D56" s="38"/>
      <c r="E56" s="31" t="s">
        <v>162</v>
      </c>
      <c r="F56" s="38"/>
      <c r="G56" s="38"/>
      <c r="H56" s="38"/>
      <c r="I56" s="143"/>
      <c r="J56" s="38"/>
      <c r="K56" s="38"/>
      <c r="L56" s="42"/>
    </row>
    <row r="57" s="1" customFormat="1" ht="12" customHeight="1">
      <c r="B57" s="37"/>
      <c r="C57" s="31" t="s">
        <v>163</v>
      </c>
      <c r="D57" s="38"/>
      <c r="E57" s="38"/>
      <c r="F57" s="38"/>
      <c r="G57" s="38"/>
      <c r="H57" s="38"/>
      <c r="I57" s="143"/>
      <c r="J57" s="38"/>
      <c r="K57" s="38"/>
      <c r="L57" s="42"/>
    </row>
    <row r="58" s="1" customFormat="1" ht="16.5" customHeight="1">
      <c r="B58" s="37"/>
      <c r="C58" s="38"/>
      <c r="D58" s="38"/>
      <c r="E58" s="63" t="str">
        <f>E13</f>
        <v>R2 - Vodovodní řad R2</v>
      </c>
      <c r="F58" s="38"/>
      <c r="G58" s="38"/>
      <c r="H58" s="38"/>
      <c r="I58" s="143"/>
      <c r="J58" s="38"/>
      <c r="K58" s="38"/>
      <c r="L58" s="42"/>
    </row>
    <row r="59" s="1" customFormat="1" ht="6.96" customHeight="1">
      <c r="B59" s="37"/>
      <c r="C59" s="38"/>
      <c r="D59" s="38"/>
      <c r="E59" s="38"/>
      <c r="F59" s="38"/>
      <c r="G59" s="38"/>
      <c r="H59" s="38"/>
      <c r="I59" s="143"/>
      <c r="J59" s="38"/>
      <c r="K59" s="38"/>
      <c r="L59" s="42"/>
    </row>
    <row r="60" s="1" customFormat="1" ht="12" customHeight="1">
      <c r="B60" s="37"/>
      <c r="C60" s="31" t="s">
        <v>20</v>
      </c>
      <c r="D60" s="38"/>
      <c r="E60" s="38"/>
      <c r="F60" s="26" t="str">
        <f>F16</f>
        <v>Písková Lhota, Zámostí</v>
      </c>
      <c r="G60" s="38"/>
      <c r="H60" s="38"/>
      <c r="I60" s="145" t="s">
        <v>22</v>
      </c>
      <c r="J60" s="66" t="str">
        <f>IF(J16="","",J16)</f>
        <v>29. 11. 2018</v>
      </c>
      <c r="K60" s="38"/>
      <c r="L60" s="42"/>
    </row>
    <row r="61" s="1" customFormat="1" ht="6.96" customHeight="1">
      <c r="B61" s="37"/>
      <c r="C61" s="38"/>
      <c r="D61" s="38"/>
      <c r="E61" s="38"/>
      <c r="F61" s="38"/>
      <c r="G61" s="38"/>
      <c r="H61" s="38"/>
      <c r="I61" s="143"/>
      <c r="J61" s="38"/>
      <c r="K61" s="38"/>
      <c r="L61" s="42"/>
    </row>
    <row r="62" s="1" customFormat="1" ht="13.65" customHeight="1">
      <c r="B62" s="37"/>
      <c r="C62" s="31" t="s">
        <v>24</v>
      </c>
      <c r="D62" s="38"/>
      <c r="E62" s="38"/>
      <c r="F62" s="26" t="str">
        <f>E19</f>
        <v>Vodovody a kanalizace Mladá Boleslav, a.s.</v>
      </c>
      <c r="G62" s="38"/>
      <c r="H62" s="38"/>
      <c r="I62" s="145" t="s">
        <v>30</v>
      </c>
      <c r="J62" s="35" t="str">
        <f>E25</f>
        <v>Ing Pter Švanda a kol.</v>
      </c>
      <c r="K62" s="38"/>
      <c r="L62" s="42"/>
    </row>
    <row r="63" s="1" customFormat="1" ht="13.65" customHeight="1">
      <c r="B63" s="37"/>
      <c r="C63" s="31" t="s">
        <v>28</v>
      </c>
      <c r="D63" s="38"/>
      <c r="E63" s="38"/>
      <c r="F63" s="26" t="str">
        <f>IF(E22="","",E22)</f>
        <v>Vyplň údaj</v>
      </c>
      <c r="G63" s="38"/>
      <c r="H63" s="38"/>
      <c r="I63" s="145" t="s">
        <v>33</v>
      </c>
      <c r="J63" s="35" t="str">
        <f>E28</f>
        <v xml:space="preserve"> </v>
      </c>
      <c r="K63" s="38"/>
      <c r="L63" s="42"/>
    </row>
    <row r="64" s="1" customFormat="1" ht="10.32" customHeight="1">
      <c r="B64" s="37"/>
      <c r="C64" s="38"/>
      <c r="D64" s="38"/>
      <c r="E64" s="38"/>
      <c r="F64" s="38"/>
      <c r="G64" s="38"/>
      <c r="H64" s="38"/>
      <c r="I64" s="143"/>
      <c r="J64" s="38"/>
      <c r="K64" s="38"/>
      <c r="L64" s="42"/>
    </row>
    <row r="65" s="1" customFormat="1" ht="29.28" customHeight="1">
      <c r="B65" s="37"/>
      <c r="C65" s="172" t="s">
        <v>110</v>
      </c>
      <c r="D65" s="173"/>
      <c r="E65" s="173"/>
      <c r="F65" s="173"/>
      <c r="G65" s="173"/>
      <c r="H65" s="173"/>
      <c r="I65" s="174"/>
      <c r="J65" s="175" t="s">
        <v>111</v>
      </c>
      <c r="K65" s="173"/>
      <c r="L65" s="42"/>
    </row>
    <row r="66" s="1" customFormat="1" ht="10.32" customHeight="1">
      <c r="B66" s="37"/>
      <c r="C66" s="38"/>
      <c r="D66" s="38"/>
      <c r="E66" s="38"/>
      <c r="F66" s="38"/>
      <c r="G66" s="38"/>
      <c r="H66" s="38"/>
      <c r="I66" s="143"/>
      <c r="J66" s="38"/>
      <c r="K66" s="38"/>
      <c r="L66" s="42"/>
    </row>
    <row r="67" s="1" customFormat="1" ht="22.8" customHeight="1">
      <c r="B67" s="37"/>
      <c r="C67" s="176" t="s">
        <v>112</v>
      </c>
      <c r="D67" s="38"/>
      <c r="E67" s="38"/>
      <c r="F67" s="38"/>
      <c r="G67" s="38"/>
      <c r="H67" s="38"/>
      <c r="I67" s="143"/>
      <c r="J67" s="97">
        <f>J104</f>
        <v>0</v>
      </c>
      <c r="K67" s="38"/>
      <c r="L67" s="42"/>
      <c r="AU67" s="16" t="s">
        <v>113</v>
      </c>
    </row>
    <row r="68" s="8" customFormat="1" ht="24.96" customHeight="1">
      <c r="B68" s="177"/>
      <c r="C68" s="178"/>
      <c r="D68" s="179" t="s">
        <v>114</v>
      </c>
      <c r="E68" s="180"/>
      <c r="F68" s="180"/>
      <c r="G68" s="180"/>
      <c r="H68" s="180"/>
      <c r="I68" s="181"/>
      <c r="J68" s="182">
        <f>J105</f>
        <v>0</v>
      </c>
      <c r="K68" s="178"/>
      <c r="L68" s="183"/>
    </row>
    <row r="69" s="9" customFormat="1" ht="19.92" customHeight="1">
      <c r="B69" s="184"/>
      <c r="C69" s="121"/>
      <c r="D69" s="185" t="s">
        <v>115</v>
      </c>
      <c r="E69" s="186"/>
      <c r="F69" s="186"/>
      <c r="G69" s="186"/>
      <c r="H69" s="186"/>
      <c r="I69" s="187"/>
      <c r="J69" s="188">
        <f>J106</f>
        <v>0</v>
      </c>
      <c r="K69" s="121"/>
      <c r="L69" s="189"/>
    </row>
    <row r="70" s="9" customFormat="1" ht="19.92" customHeight="1">
      <c r="B70" s="184"/>
      <c r="C70" s="121"/>
      <c r="D70" s="185" t="s">
        <v>470</v>
      </c>
      <c r="E70" s="186"/>
      <c r="F70" s="186"/>
      <c r="G70" s="186"/>
      <c r="H70" s="186"/>
      <c r="I70" s="187"/>
      <c r="J70" s="188">
        <f>J171</f>
        <v>0</v>
      </c>
      <c r="K70" s="121"/>
      <c r="L70" s="189"/>
    </row>
    <row r="71" s="9" customFormat="1" ht="19.92" customHeight="1">
      <c r="B71" s="184"/>
      <c r="C71" s="121"/>
      <c r="D71" s="185" t="s">
        <v>165</v>
      </c>
      <c r="E71" s="186"/>
      <c r="F71" s="186"/>
      <c r="G71" s="186"/>
      <c r="H71" s="186"/>
      <c r="I71" s="187"/>
      <c r="J71" s="188">
        <f>J173</f>
        <v>0</v>
      </c>
      <c r="K71" s="121"/>
      <c r="L71" s="189"/>
    </row>
    <row r="72" s="9" customFormat="1" ht="19.92" customHeight="1">
      <c r="B72" s="184"/>
      <c r="C72" s="121"/>
      <c r="D72" s="185" t="s">
        <v>116</v>
      </c>
      <c r="E72" s="186"/>
      <c r="F72" s="186"/>
      <c r="G72" s="186"/>
      <c r="H72" s="186"/>
      <c r="I72" s="187"/>
      <c r="J72" s="188">
        <f>J186</f>
        <v>0</v>
      </c>
      <c r="K72" s="121"/>
      <c r="L72" s="189"/>
    </row>
    <row r="73" s="9" customFormat="1" ht="19.92" customHeight="1">
      <c r="B73" s="184"/>
      <c r="C73" s="121"/>
      <c r="D73" s="185" t="s">
        <v>166</v>
      </c>
      <c r="E73" s="186"/>
      <c r="F73" s="186"/>
      <c r="G73" s="186"/>
      <c r="H73" s="186"/>
      <c r="I73" s="187"/>
      <c r="J73" s="188">
        <f>J207</f>
        <v>0</v>
      </c>
      <c r="K73" s="121"/>
      <c r="L73" s="189"/>
    </row>
    <row r="74" s="9" customFormat="1" ht="19.92" customHeight="1">
      <c r="B74" s="184"/>
      <c r="C74" s="121"/>
      <c r="D74" s="185" t="s">
        <v>167</v>
      </c>
      <c r="E74" s="186"/>
      <c r="F74" s="186"/>
      <c r="G74" s="186"/>
      <c r="H74" s="186"/>
      <c r="I74" s="187"/>
      <c r="J74" s="188">
        <f>J213</f>
        <v>0</v>
      </c>
      <c r="K74" s="121"/>
      <c r="L74" s="189"/>
    </row>
    <row r="75" s="9" customFormat="1" ht="19.92" customHeight="1">
      <c r="B75" s="184"/>
      <c r="C75" s="121"/>
      <c r="D75" s="185" t="s">
        <v>471</v>
      </c>
      <c r="E75" s="186"/>
      <c r="F75" s="186"/>
      <c r="G75" s="186"/>
      <c r="H75" s="186"/>
      <c r="I75" s="187"/>
      <c r="J75" s="188">
        <f>J250</f>
        <v>0</v>
      </c>
      <c r="K75" s="121"/>
      <c r="L75" s="189"/>
    </row>
    <row r="76" s="9" customFormat="1" ht="19.92" customHeight="1">
      <c r="B76" s="184"/>
      <c r="C76" s="121"/>
      <c r="D76" s="185" t="s">
        <v>472</v>
      </c>
      <c r="E76" s="186"/>
      <c r="F76" s="186"/>
      <c r="G76" s="186"/>
      <c r="H76" s="186"/>
      <c r="I76" s="187"/>
      <c r="J76" s="188">
        <f>J256</f>
        <v>0</v>
      </c>
      <c r="K76" s="121"/>
      <c r="L76" s="189"/>
    </row>
    <row r="77" s="9" customFormat="1" ht="19.92" customHeight="1">
      <c r="B77" s="184"/>
      <c r="C77" s="121"/>
      <c r="D77" s="185" t="s">
        <v>117</v>
      </c>
      <c r="E77" s="186"/>
      <c r="F77" s="186"/>
      <c r="G77" s="186"/>
      <c r="H77" s="186"/>
      <c r="I77" s="187"/>
      <c r="J77" s="188">
        <f>J283</f>
        <v>0</v>
      </c>
      <c r="K77" s="121"/>
      <c r="L77" s="189"/>
    </row>
    <row r="78" s="9" customFormat="1" ht="19.92" customHeight="1">
      <c r="B78" s="184"/>
      <c r="C78" s="121"/>
      <c r="D78" s="185" t="s">
        <v>169</v>
      </c>
      <c r="E78" s="186"/>
      <c r="F78" s="186"/>
      <c r="G78" s="186"/>
      <c r="H78" s="186"/>
      <c r="I78" s="187"/>
      <c r="J78" s="188">
        <f>J300</f>
        <v>0</v>
      </c>
      <c r="K78" s="121"/>
      <c r="L78" s="189"/>
    </row>
    <row r="79" s="8" customFormat="1" ht="24.96" customHeight="1">
      <c r="B79" s="177"/>
      <c r="C79" s="178"/>
      <c r="D79" s="179" t="s">
        <v>170</v>
      </c>
      <c r="E79" s="180"/>
      <c r="F79" s="180"/>
      <c r="G79" s="180"/>
      <c r="H79" s="180"/>
      <c r="I79" s="181"/>
      <c r="J79" s="182">
        <f>J302</f>
        <v>0</v>
      </c>
      <c r="K79" s="178"/>
      <c r="L79" s="183"/>
    </row>
    <row r="80" s="9" customFormat="1" ht="19.92" customHeight="1">
      <c r="B80" s="184"/>
      <c r="C80" s="121"/>
      <c r="D80" s="185" t="s">
        <v>171</v>
      </c>
      <c r="E80" s="186"/>
      <c r="F80" s="186"/>
      <c r="G80" s="186"/>
      <c r="H80" s="186"/>
      <c r="I80" s="187"/>
      <c r="J80" s="188">
        <f>J303</f>
        <v>0</v>
      </c>
      <c r="K80" s="121"/>
      <c r="L80" s="189"/>
    </row>
    <row r="81" s="1" customFormat="1" ht="21.84" customHeight="1">
      <c r="B81" s="37"/>
      <c r="C81" s="38"/>
      <c r="D81" s="38"/>
      <c r="E81" s="38"/>
      <c r="F81" s="38"/>
      <c r="G81" s="38"/>
      <c r="H81" s="38"/>
      <c r="I81" s="143"/>
      <c r="J81" s="38"/>
      <c r="K81" s="38"/>
      <c r="L81" s="42"/>
    </row>
    <row r="82" s="1" customFormat="1" ht="6.96" customHeight="1">
      <c r="B82" s="56"/>
      <c r="C82" s="57"/>
      <c r="D82" s="57"/>
      <c r="E82" s="57"/>
      <c r="F82" s="57"/>
      <c r="G82" s="57"/>
      <c r="H82" s="57"/>
      <c r="I82" s="167"/>
      <c r="J82" s="57"/>
      <c r="K82" s="57"/>
      <c r="L82" s="42"/>
    </row>
    <row r="86" s="1" customFormat="1" ht="6.96" customHeight="1">
      <c r="B86" s="58"/>
      <c r="C86" s="59"/>
      <c r="D86" s="59"/>
      <c r="E86" s="59"/>
      <c r="F86" s="59"/>
      <c r="G86" s="59"/>
      <c r="H86" s="59"/>
      <c r="I86" s="170"/>
      <c r="J86" s="59"/>
      <c r="K86" s="59"/>
      <c r="L86" s="42"/>
    </row>
    <row r="87" s="1" customFormat="1" ht="24.96" customHeight="1">
      <c r="B87" s="37"/>
      <c r="C87" s="22" t="s">
        <v>118</v>
      </c>
      <c r="D87" s="38"/>
      <c r="E87" s="38"/>
      <c r="F87" s="38"/>
      <c r="G87" s="38"/>
      <c r="H87" s="38"/>
      <c r="I87" s="143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43"/>
      <c r="J88" s="38"/>
      <c r="K88" s="38"/>
      <c r="L88" s="42"/>
    </row>
    <row r="89" s="1" customFormat="1" ht="12" customHeight="1">
      <c r="B89" s="37"/>
      <c r="C89" s="31" t="s">
        <v>16</v>
      </c>
      <c r="D89" s="38"/>
      <c r="E89" s="38"/>
      <c r="F89" s="38"/>
      <c r="G89" s="38"/>
      <c r="H89" s="38"/>
      <c r="I89" s="143"/>
      <c r="J89" s="38"/>
      <c r="K89" s="38"/>
      <c r="L89" s="42"/>
    </row>
    <row r="90" s="1" customFormat="1" ht="16.5" customHeight="1">
      <c r="B90" s="37"/>
      <c r="C90" s="38"/>
      <c r="D90" s="38"/>
      <c r="E90" s="171" t="str">
        <f>E7</f>
        <v>PÍSKOVÁ LHOTA, ZÁMOSTÍ SPLAŠKOVÁ KANALIZACE- Neuznatelné náklady stavby</v>
      </c>
      <c r="F90" s="31"/>
      <c r="G90" s="31"/>
      <c r="H90" s="31"/>
      <c r="I90" s="143"/>
      <c r="J90" s="38"/>
      <c r="K90" s="38"/>
      <c r="L90" s="42"/>
    </row>
    <row r="91" ht="12" customHeight="1">
      <c r="B91" s="20"/>
      <c r="C91" s="31" t="s">
        <v>105</v>
      </c>
      <c r="D91" s="21"/>
      <c r="E91" s="21"/>
      <c r="F91" s="21"/>
      <c r="G91" s="21"/>
      <c r="H91" s="21"/>
      <c r="I91" s="136"/>
      <c r="J91" s="21"/>
      <c r="K91" s="21"/>
      <c r="L91" s="19"/>
    </row>
    <row r="92" ht="16.5" customHeight="1">
      <c r="B92" s="20"/>
      <c r="C92" s="21"/>
      <c r="D92" s="21"/>
      <c r="E92" s="171" t="s">
        <v>106</v>
      </c>
      <c r="F92" s="21"/>
      <c r="G92" s="21"/>
      <c r="H92" s="21"/>
      <c r="I92" s="136"/>
      <c r="J92" s="21"/>
      <c r="K92" s="21"/>
      <c r="L92" s="19"/>
    </row>
    <row r="93" ht="12" customHeight="1">
      <c r="B93" s="20"/>
      <c r="C93" s="31" t="s">
        <v>107</v>
      </c>
      <c r="D93" s="21"/>
      <c r="E93" s="21"/>
      <c r="F93" s="21"/>
      <c r="G93" s="21"/>
      <c r="H93" s="21"/>
      <c r="I93" s="136"/>
      <c r="J93" s="21"/>
      <c r="K93" s="21"/>
      <c r="L93" s="19"/>
    </row>
    <row r="94" s="1" customFormat="1" ht="16.5" customHeight="1">
      <c r="B94" s="37"/>
      <c r="C94" s="38"/>
      <c r="D94" s="38"/>
      <c r="E94" s="31" t="s">
        <v>162</v>
      </c>
      <c r="F94" s="38"/>
      <c r="G94" s="38"/>
      <c r="H94" s="38"/>
      <c r="I94" s="143"/>
      <c r="J94" s="38"/>
      <c r="K94" s="38"/>
      <c r="L94" s="42"/>
    </row>
    <row r="95" s="1" customFormat="1" ht="12" customHeight="1">
      <c r="B95" s="37"/>
      <c r="C95" s="31" t="s">
        <v>163</v>
      </c>
      <c r="D95" s="38"/>
      <c r="E95" s="38"/>
      <c r="F95" s="38"/>
      <c r="G95" s="38"/>
      <c r="H95" s="38"/>
      <c r="I95" s="143"/>
      <c r="J95" s="38"/>
      <c r="K95" s="38"/>
      <c r="L95" s="42"/>
    </row>
    <row r="96" s="1" customFormat="1" ht="16.5" customHeight="1">
      <c r="B96" s="37"/>
      <c r="C96" s="38"/>
      <c r="D96" s="38"/>
      <c r="E96" s="63" t="str">
        <f>E13</f>
        <v>R2 - Vodovodní řad R2</v>
      </c>
      <c r="F96" s="38"/>
      <c r="G96" s="38"/>
      <c r="H96" s="38"/>
      <c r="I96" s="143"/>
      <c r="J96" s="38"/>
      <c r="K96" s="38"/>
      <c r="L96" s="42"/>
    </row>
    <row r="97" s="1" customFormat="1" ht="6.96" customHeight="1">
      <c r="B97" s="37"/>
      <c r="C97" s="38"/>
      <c r="D97" s="38"/>
      <c r="E97" s="38"/>
      <c r="F97" s="38"/>
      <c r="G97" s="38"/>
      <c r="H97" s="38"/>
      <c r="I97" s="143"/>
      <c r="J97" s="38"/>
      <c r="K97" s="38"/>
      <c r="L97" s="42"/>
    </row>
    <row r="98" s="1" customFormat="1" ht="12" customHeight="1">
      <c r="B98" s="37"/>
      <c r="C98" s="31" t="s">
        <v>20</v>
      </c>
      <c r="D98" s="38"/>
      <c r="E98" s="38"/>
      <c r="F98" s="26" t="str">
        <f>F16</f>
        <v>Písková Lhota, Zámostí</v>
      </c>
      <c r="G98" s="38"/>
      <c r="H98" s="38"/>
      <c r="I98" s="145" t="s">
        <v>22</v>
      </c>
      <c r="J98" s="66" t="str">
        <f>IF(J16="","",J16)</f>
        <v>29. 11. 2018</v>
      </c>
      <c r="K98" s="38"/>
      <c r="L98" s="42"/>
    </row>
    <row r="99" s="1" customFormat="1" ht="6.96" customHeight="1">
      <c r="B99" s="37"/>
      <c r="C99" s="38"/>
      <c r="D99" s="38"/>
      <c r="E99" s="38"/>
      <c r="F99" s="38"/>
      <c r="G99" s="38"/>
      <c r="H99" s="38"/>
      <c r="I99" s="143"/>
      <c r="J99" s="38"/>
      <c r="K99" s="38"/>
      <c r="L99" s="42"/>
    </row>
    <row r="100" s="1" customFormat="1" ht="13.65" customHeight="1">
      <c r="B100" s="37"/>
      <c r="C100" s="31" t="s">
        <v>24</v>
      </c>
      <c r="D100" s="38"/>
      <c r="E100" s="38"/>
      <c r="F100" s="26" t="str">
        <f>E19</f>
        <v>Vodovody a kanalizace Mladá Boleslav, a.s.</v>
      </c>
      <c r="G100" s="38"/>
      <c r="H100" s="38"/>
      <c r="I100" s="145" t="s">
        <v>30</v>
      </c>
      <c r="J100" s="35" t="str">
        <f>E25</f>
        <v>Ing Pter Švanda a kol.</v>
      </c>
      <c r="K100" s="38"/>
      <c r="L100" s="42"/>
    </row>
    <row r="101" s="1" customFormat="1" ht="13.65" customHeight="1">
      <c r="B101" s="37"/>
      <c r="C101" s="31" t="s">
        <v>28</v>
      </c>
      <c r="D101" s="38"/>
      <c r="E101" s="38"/>
      <c r="F101" s="26" t="str">
        <f>IF(E22="","",E22)</f>
        <v>Vyplň údaj</v>
      </c>
      <c r="G101" s="38"/>
      <c r="H101" s="38"/>
      <c r="I101" s="145" t="s">
        <v>33</v>
      </c>
      <c r="J101" s="35" t="str">
        <f>E28</f>
        <v xml:space="preserve"> </v>
      </c>
      <c r="K101" s="38"/>
      <c r="L101" s="42"/>
    </row>
    <row r="102" s="1" customFormat="1" ht="10.32" customHeight="1">
      <c r="B102" s="37"/>
      <c r="C102" s="38"/>
      <c r="D102" s="38"/>
      <c r="E102" s="38"/>
      <c r="F102" s="38"/>
      <c r="G102" s="38"/>
      <c r="H102" s="38"/>
      <c r="I102" s="143"/>
      <c r="J102" s="38"/>
      <c r="K102" s="38"/>
      <c r="L102" s="42"/>
    </row>
    <row r="103" s="10" customFormat="1" ht="29.28" customHeight="1">
      <c r="B103" s="190"/>
      <c r="C103" s="191" t="s">
        <v>119</v>
      </c>
      <c r="D103" s="192" t="s">
        <v>55</v>
      </c>
      <c r="E103" s="192" t="s">
        <v>51</v>
      </c>
      <c r="F103" s="192" t="s">
        <v>52</v>
      </c>
      <c r="G103" s="192" t="s">
        <v>120</v>
      </c>
      <c r="H103" s="192" t="s">
        <v>121</v>
      </c>
      <c r="I103" s="193" t="s">
        <v>122</v>
      </c>
      <c r="J103" s="194" t="s">
        <v>111</v>
      </c>
      <c r="K103" s="195" t="s">
        <v>123</v>
      </c>
      <c r="L103" s="196"/>
      <c r="M103" s="87" t="s">
        <v>1</v>
      </c>
      <c r="N103" s="88" t="s">
        <v>40</v>
      </c>
      <c r="O103" s="88" t="s">
        <v>124</v>
      </c>
      <c r="P103" s="88" t="s">
        <v>125</v>
      </c>
      <c r="Q103" s="88" t="s">
        <v>126</v>
      </c>
      <c r="R103" s="88" t="s">
        <v>127</v>
      </c>
      <c r="S103" s="88" t="s">
        <v>128</v>
      </c>
      <c r="T103" s="89" t="s">
        <v>129</v>
      </c>
    </row>
    <row r="104" s="1" customFormat="1" ht="22.8" customHeight="1">
      <c r="B104" s="37"/>
      <c r="C104" s="94" t="s">
        <v>130</v>
      </c>
      <c r="D104" s="38"/>
      <c r="E104" s="38"/>
      <c r="F104" s="38"/>
      <c r="G104" s="38"/>
      <c r="H104" s="38"/>
      <c r="I104" s="143"/>
      <c r="J104" s="197">
        <f>BK104</f>
        <v>0</v>
      </c>
      <c r="K104" s="38"/>
      <c r="L104" s="42"/>
      <c r="M104" s="90"/>
      <c r="N104" s="91"/>
      <c r="O104" s="91"/>
      <c r="P104" s="198">
        <f>P105+P302</f>
        <v>0</v>
      </c>
      <c r="Q104" s="91"/>
      <c r="R104" s="198">
        <f>R105+R302</f>
        <v>607.24859049999998</v>
      </c>
      <c r="S104" s="91"/>
      <c r="T104" s="199">
        <f>T105+T302</f>
        <v>293.08360000000005</v>
      </c>
      <c r="AT104" s="16" t="s">
        <v>69</v>
      </c>
      <c r="AU104" s="16" t="s">
        <v>113</v>
      </c>
      <c r="BK104" s="200">
        <f>BK105+BK302</f>
        <v>0</v>
      </c>
    </row>
    <row r="105" s="11" customFormat="1" ht="25.92" customHeight="1">
      <c r="B105" s="201"/>
      <c r="C105" s="202"/>
      <c r="D105" s="203" t="s">
        <v>69</v>
      </c>
      <c r="E105" s="204" t="s">
        <v>131</v>
      </c>
      <c r="F105" s="204" t="s">
        <v>132</v>
      </c>
      <c r="G105" s="202"/>
      <c r="H105" s="202"/>
      <c r="I105" s="205"/>
      <c r="J105" s="206">
        <f>BK105</f>
        <v>0</v>
      </c>
      <c r="K105" s="202"/>
      <c r="L105" s="207"/>
      <c r="M105" s="208"/>
      <c r="N105" s="209"/>
      <c r="O105" s="209"/>
      <c r="P105" s="210">
        <f>P106+P171+P173+P186+P207+P213+P250+P256+P283+P300</f>
        <v>0</v>
      </c>
      <c r="Q105" s="209"/>
      <c r="R105" s="210">
        <f>R106+R171+R173+R186+R207+R213+R250+R256+R283+R300</f>
        <v>607.1945905</v>
      </c>
      <c r="S105" s="209"/>
      <c r="T105" s="211">
        <f>T106+T171+T173+T186+T207+T213+T250+T256+T283+T300</f>
        <v>293.08360000000005</v>
      </c>
      <c r="AR105" s="212" t="s">
        <v>77</v>
      </c>
      <c r="AT105" s="213" t="s">
        <v>69</v>
      </c>
      <c r="AU105" s="213" t="s">
        <v>70</v>
      </c>
      <c r="AY105" s="212" t="s">
        <v>133</v>
      </c>
      <c r="BK105" s="214">
        <f>BK106+BK171+BK173+BK186+BK207+BK213+BK250+BK256+BK283+BK300</f>
        <v>0</v>
      </c>
    </row>
    <row r="106" s="11" customFormat="1" ht="22.8" customHeight="1">
      <c r="B106" s="201"/>
      <c r="C106" s="202"/>
      <c r="D106" s="203" t="s">
        <v>69</v>
      </c>
      <c r="E106" s="215" t="s">
        <v>77</v>
      </c>
      <c r="F106" s="215" t="s">
        <v>134</v>
      </c>
      <c r="G106" s="202"/>
      <c r="H106" s="202"/>
      <c r="I106" s="205"/>
      <c r="J106" s="216">
        <f>BK106</f>
        <v>0</v>
      </c>
      <c r="K106" s="202"/>
      <c r="L106" s="207"/>
      <c r="M106" s="208"/>
      <c r="N106" s="209"/>
      <c r="O106" s="209"/>
      <c r="P106" s="210">
        <f>SUM(P107:P170)</f>
        <v>0</v>
      </c>
      <c r="Q106" s="209"/>
      <c r="R106" s="210">
        <f>SUM(R107:R170)</f>
        <v>232.759095</v>
      </c>
      <c r="S106" s="209"/>
      <c r="T106" s="211">
        <f>SUM(T107:T170)</f>
        <v>293.08360000000005</v>
      </c>
      <c r="AR106" s="212" t="s">
        <v>77</v>
      </c>
      <c r="AT106" s="213" t="s">
        <v>69</v>
      </c>
      <c r="AU106" s="213" t="s">
        <v>77</v>
      </c>
      <c r="AY106" s="212" t="s">
        <v>133</v>
      </c>
      <c r="BK106" s="214">
        <f>SUM(BK107:BK170)</f>
        <v>0</v>
      </c>
    </row>
    <row r="107" s="1" customFormat="1" ht="16.5" customHeight="1">
      <c r="B107" s="37"/>
      <c r="C107" s="217" t="s">
        <v>79</v>
      </c>
      <c r="D107" s="217" t="s">
        <v>135</v>
      </c>
      <c r="E107" s="218" t="s">
        <v>172</v>
      </c>
      <c r="F107" s="219" t="s">
        <v>173</v>
      </c>
      <c r="G107" s="220" t="s">
        <v>138</v>
      </c>
      <c r="H107" s="221">
        <v>311.67000000000002</v>
      </c>
      <c r="I107" s="222"/>
      <c r="J107" s="221">
        <f>ROUND(I107*H107,1)</f>
        <v>0</v>
      </c>
      <c r="K107" s="219" t="s">
        <v>139</v>
      </c>
      <c r="L107" s="42"/>
      <c r="M107" s="223" t="s">
        <v>1</v>
      </c>
      <c r="N107" s="224" t="s">
        <v>41</v>
      </c>
      <c r="O107" s="78"/>
      <c r="P107" s="225">
        <f>O107*H107</f>
        <v>0</v>
      </c>
      <c r="Q107" s="225">
        <v>0</v>
      </c>
      <c r="R107" s="225">
        <f>Q107*H107</f>
        <v>0</v>
      </c>
      <c r="S107" s="225">
        <v>0.44</v>
      </c>
      <c r="T107" s="226">
        <f>S107*H107</f>
        <v>137.13480000000001</v>
      </c>
      <c r="AR107" s="16" t="s">
        <v>140</v>
      </c>
      <c r="AT107" s="16" t="s">
        <v>135</v>
      </c>
      <c r="AU107" s="16" t="s">
        <v>79</v>
      </c>
      <c r="AY107" s="16" t="s">
        <v>133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6" t="s">
        <v>77</v>
      </c>
      <c r="BK107" s="227">
        <f>ROUND(I107*H107,1)</f>
        <v>0</v>
      </c>
      <c r="BL107" s="16" t="s">
        <v>140</v>
      </c>
      <c r="BM107" s="16" t="s">
        <v>174</v>
      </c>
    </row>
    <row r="108" s="12" customFormat="1">
      <c r="B108" s="228"/>
      <c r="C108" s="229"/>
      <c r="D108" s="230" t="s">
        <v>142</v>
      </c>
      <c r="E108" s="231" t="s">
        <v>1</v>
      </c>
      <c r="F108" s="232" t="s">
        <v>473</v>
      </c>
      <c r="G108" s="229"/>
      <c r="H108" s="233">
        <v>311.67000000000002</v>
      </c>
      <c r="I108" s="234"/>
      <c r="J108" s="229"/>
      <c r="K108" s="229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142</v>
      </c>
      <c r="AU108" s="239" t="s">
        <v>79</v>
      </c>
      <c r="AV108" s="12" t="s">
        <v>79</v>
      </c>
      <c r="AW108" s="12" t="s">
        <v>32</v>
      </c>
      <c r="AX108" s="12" t="s">
        <v>70</v>
      </c>
      <c r="AY108" s="239" t="s">
        <v>133</v>
      </c>
    </row>
    <row r="109" s="12" customFormat="1">
      <c r="B109" s="228"/>
      <c r="C109" s="229"/>
      <c r="D109" s="230" t="s">
        <v>142</v>
      </c>
      <c r="E109" s="231" t="s">
        <v>1</v>
      </c>
      <c r="F109" s="232" t="s">
        <v>176</v>
      </c>
      <c r="G109" s="229"/>
      <c r="H109" s="233">
        <v>0</v>
      </c>
      <c r="I109" s="234"/>
      <c r="J109" s="229"/>
      <c r="K109" s="229"/>
      <c r="L109" s="235"/>
      <c r="M109" s="236"/>
      <c r="N109" s="237"/>
      <c r="O109" s="237"/>
      <c r="P109" s="237"/>
      <c r="Q109" s="237"/>
      <c r="R109" s="237"/>
      <c r="S109" s="237"/>
      <c r="T109" s="238"/>
      <c r="AT109" s="239" t="s">
        <v>142</v>
      </c>
      <c r="AU109" s="239" t="s">
        <v>79</v>
      </c>
      <c r="AV109" s="12" t="s">
        <v>79</v>
      </c>
      <c r="AW109" s="12" t="s">
        <v>32</v>
      </c>
      <c r="AX109" s="12" t="s">
        <v>70</v>
      </c>
      <c r="AY109" s="239" t="s">
        <v>133</v>
      </c>
    </row>
    <row r="110" s="13" customFormat="1">
      <c r="B110" s="243"/>
      <c r="C110" s="244"/>
      <c r="D110" s="230" t="s">
        <v>142</v>
      </c>
      <c r="E110" s="245" t="s">
        <v>1</v>
      </c>
      <c r="F110" s="246" t="s">
        <v>177</v>
      </c>
      <c r="G110" s="244"/>
      <c r="H110" s="247">
        <v>311.67000000000002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AT110" s="253" t="s">
        <v>142</v>
      </c>
      <c r="AU110" s="253" t="s">
        <v>79</v>
      </c>
      <c r="AV110" s="13" t="s">
        <v>140</v>
      </c>
      <c r="AW110" s="13" t="s">
        <v>32</v>
      </c>
      <c r="AX110" s="13" t="s">
        <v>77</v>
      </c>
      <c r="AY110" s="253" t="s">
        <v>133</v>
      </c>
    </row>
    <row r="111" s="1" customFormat="1" ht="16.5" customHeight="1">
      <c r="B111" s="37"/>
      <c r="C111" s="217" t="s">
        <v>90</v>
      </c>
      <c r="D111" s="217" t="s">
        <v>135</v>
      </c>
      <c r="E111" s="218" t="s">
        <v>136</v>
      </c>
      <c r="F111" s="219" t="s">
        <v>137</v>
      </c>
      <c r="G111" s="220" t="s">
        <v>138</v>
      </c>
      <c r="H111" s="221">
        <v>595.00999999999999</v>
      </c>
      <c r="I111" s="222"/>
      <c r="J111" s="221">
        <f>ROUND(I111*H111,1)</f>
        <v>0</v>
      </c>
      <c r="K111" s="219" t="s">
        <v>139</v>
      </c>
      <c r="L111" s="42"/>
      <c r="M111" s="223" t="s">
        <v>1</v>
      </c>
      <c r="N111" s="224" t="s">
        <v>41</v>
      </c>
      <c r="O111" s="78"/>
      <c r="P111" s="225">
        <f>O111*H111</f>
        <v>0</v>
      </c>
      <c r="Q111" s="225">
        <v>5.0000000000000002E-05</v>
      </c>
      <c r="R111" s="225">
        <f>Q111*H111</f>
        <v>0.029750500000000003</v>
      </c>
      <c r="S111" s="225">
        <v>0.128</v>
      </c>
      <c r="T111" s="226">
        <f>S111*H111</f>
        <v>76.161280000000005</v>
      </c>
      <c r="AR111" s="16" t="s">
        <v>140</v>
      </c>
      <c r="AT111" s="16" t="s">
        <v>135</v>
      </c>
      <c r="AU111" s="16" t="s">
        <v>79</v>
      </c>
      <c r="AY111" s="16" t="s">
        <v>133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6" t="s">
        <v>77</v>
      </c>
      <c r="BK111" s="227">
        <f>ROUND(I111*H111,1)</f>
        <v>0</v>
      </c>
      <c r="BL111" s="16" t="s">
        <v>140</v>
      </c>
      <c r="BM111" s="16" t="s">
        <v>178</v>
      </c>
    </row>
    <row r="112" s="12" customFormat="1">
      <c r="B112" s="228"/>
      <c r="C112" s="229"/>
      <c r="D112" s="230" t="s">
        <v>142</v>
      </c>
      <c r="E112" s="231" t="s">
        <v>1</v>
      </c>
      <c r="F112" s="232" t="s">
        <v>474</v>
      </c>
      <c r="G112" s="229"/>
      <c r="H112" s="233">
        <v>595.00999999999999</v>
      </c>
      <c r="I112" s="234"/>
      <c r="J112" s="229"/>
      <c r="K112" s="229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142</v>
      </c>
      <c r="AU112" s="239" t="s">
        <v>79</v>
      </c>
      <c r="AV112" s="12" t="s">
        <v>79</v>
      </c>
      <c r="AW112" s="12" t="s">
        <v>32</v>
      </c>
      <c r="AX112" s="12" t="s">
        <v>70</v>
      </c>
      <c r="AY112" s="239" t="s">
        <v>133</v>
      </c>
    </row>
    <row r="113" s="12" customFormat="1">
      <c r="B113" s="228"/>
      <c r="C113" s="229"/>
      <c r="D113" s="230" t="s">
        <v>142</v>
      </c>
      <c r="E113" s="231" t="s">
        <v>1</v>
      </c>
      <c r="F113" s="232" t="s">
        <v>180</v>
      </c>
      <c r="G113" s="229"/>
      <c r="H113" s="233">
        <v>0</v>
      </c>
      <c r="I113" s="234"/>
      <c r="J113" s="229"/>
      <c r="K113" s="229"/>
      <c r="L113" s="235"/>
      <c r="M113" s="236"/>
      <c r="N113" s="237"/>
      <c r="O113" s="237"/>
      <c r="P113" s="237"/>
      <c r="Q113" s="237"/>
      <c r="R113" s="237"/>
      <c r="S113" s="237"/>
      <c r="T113" s="238"/>
      <c r="AT113" s="239" t="s">
        <v>142</v>
      </c>
      <c r="AU113" s="239" t="s">
        <v>79</v>
      </c>
      <c r="AV113" s="12" t="s">
        <v>79</v>
      </c>
      <c r="AW113" s="12" t="s">
        <v>32</v>
      </c>
      <c r="AX113" s="12" t="s">
        <v>70</v>
      </c>
      <c r="AY113" s="239" t="s">
        <v>133</v>
      </c>
    </row>
    <row r="114" s="13" customFormat="1">
      <c r="B114" s="243"/>
      <c r="C114" s="244"/>
      <c r="D114" s="230" t="s">
        <v>142</v>
      </c>
      <c r="E114" s="245" t="s">
        <v>1</v>
      </c>
      <c r="F114" s="246" t="s">
        <v>177</v>
      </c>
      <c r="G114" s="244"/>
      <c r="H114" s="247">
        <v>595.00999999999999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AT114" s="253" t="s">
        <v>142</v>
      </c>
      <c r="AU114" s="253" t="s">
        <v>79</v>
      </c>
      <c r="AV114" s="13" t="s">
        <v>140</v>
      </c>
      <c r="AW114" s="13" t="s">
        <v>32</v>
      </c>
      <c r="AX114" s="13" t="s">
        <v>77</v>
      </c>
      <c r="AY114" s="253" t="s">
        <v>133</v>
      </c>
    </row>
    <row r="115" s="1" customFormat="1" ht="16.5" customHeight="1">
      <c r="B115" s="37"/>
      <c r="C115" s="217" t="s">
        <v>140</v>
      </c>
      <c r="D115" s="217" t="s">
        <v>135</v>
      </c>
      <c r="E115" s="218" t="s">
        <v>181</v>
      </c>
      <c r="F115" s="219" t="s">
        <v>182</v>
      </c>
      <c r="G115" s="220" t="s">
        <v>138</v>
      </c>
      <c r="H115" s="221">
        <v>311.67000000000002</v>
      </c>
      <c r="I115" s="222"/>
      <c r="J115" s="221">
        <f>ROUND(I115*H115,1)</f>
        <v>0</v>
      </c>
      <c r="K115" s="219" t="s">
        <v>139</v>
      </c>
      <c r="L115" s="42"/>
      <c r="M115" s="223" t="s">
        <v>1</v>
      </c>
      <c r="N115" s="224" t="s">
        <v>41</v>
      </c>
      <c r="O115" s="78"/>
      <c r="P115" s="225">
        <f>O115*H115</f>
        <v>0</v>
      </c>
      <c r="Q115" s="225">
        <v>9.0000000000000006E-05</v>
      </c>
      <c r="R115" s="225">
        <f>Q115*H115</f>
        <v>0.028050300000000004</v>
      </c>
      <c r="S115" s="225">
        <v>0.25600000000000001</v>
      </c>
      <c r="T115" s="226">
        <f>S115*H115</f>
        <v>79.787520000000001</v>
      </c>
      <c r="AR115" s="16" t="s">
        <v>140</v>
      </c>
      <c r="AT115" s="16" t="s">
        <v>135</v>
      </c>
      <c r="AU115" s="16" t="s">
        <v>79</v>
      </c>
      <c r="AY115" s="16" t="s">
        <v>133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6" t="s">
        <v>77</v>
      </c>
      <c r="BK115" s="227">
        <f>ROUND(I115*H115,1)</f>
        <v>0</v>
      </c>
      <c r="BL115" s="16" t="s">
        <v>140</v>
      </c>
      <c r="BM115" s="16" t="s">
        <v>183</v>
      </c>
    </row>
    <row r="116" s="12" customFormat="1">
      <c r="B116" s="228"/>
      <c r="C116" s="229"/>
      <c r="D116" s="230" t="s">
        <v>142</v>
      </c>
      <c r="E116" s="231" t="s">
        <v>1</v>
      </c>
      <c r="F116" s="232" t="s">
        <v>473</v>
      </c>
      <c r="G116" s="229"/>
      <c r="H116" s="233">
        <v>311.67000000000002</v>
      </c>
      <c r="I116" s="234"/>
      <c r="J116" s="229"/>
      <c r="K116" s="229"/>
      <c r="L116" s="235"/>
      <c r="M116" s="236"/>
      <c r="N116" s="237"/>
      <c r="O116" s="237"/>
      <c r="P116" s="237"/>
      <c r="Q116" s="237"/>
      <c r="R116" s="237"/>
      <c r="S116" s="237"/>
      <c r="T116" s="238"/>
      <c r="AT116" s="239" t="s">
        <v>142</v>
      </c>
      <c r="AU116" s="239" t="s">
        <v>79</v>
      </c>
      <c r="AV116" s="12" t="s">
        <v>79</v>
      </c>
      <c r="AW116" s="12" t="s">
        <v>32</v>
      </c>
      <c r="AX116" s="12" t="s">
        <v>70</v>
      </c>
      <c r="AY116" s="239" t="s">
        <v>133</v>
      </c>
    </row>
    <row r="117" s="12" customFormat="1">
      <c r="B117" s="228"/>
      <c r="C117" s="229"/>
      <c r="D117" s="230" t="s">
        <v>142</v>
      </c>
      <c r="E117" s="231" t="s">
        <v>1</v>
      </c>
      <c r="F117" s="232" t="s">
        <v>176</v>
      </c>
      <c r="G117" s="229"/>
      <c r="H117" s="233">
        <v>0</v>
      </c>
      <c r="I117" s="234"/>
      <c r="J117" s="229"/>
      <c r="K117" s="229"/>
      <c r="L117" s="235"/>
      <c r="M117" s="236"/>
      <c r="N117" s="237"/>
      <c r="O117" s="237"/>
      <c r="P117" s="237"/>
      <c r="Q117" s="237"/>
      <c r="R117" s="237"/>
      <c r="S117" s="237"/>
      <c r="T117" s="238"/>
      <c r="AT117" s="239" t="s">
        <v>142</v>
      </c>
      <c r="AU117" s="239" t="s">
        <v>79</v>
      </c>
      <c r="AV117" s="12" t="s">
        <v>79</v>
      </c>
      <c r="AW117" s="12" t="s">
        <v>32</v>
      </c>
      <c r="AX117" s="12" t="s">
        <v>70</v>
      </c>
      <c r="AY117" s="239" t="s">
        <v>133</v>
      </c>
    </row>
    <row r="118" s="13" customFormat="1">
      <c r="B118" s="243"/>
      <c r="C118" s="244"/>
      <c r="D118" s="230" t="s">
        <v>142</v>
      </c>
      <c r="E118" s="245" t="s">
        <v>1</v>
      </c>
      <c r="F118" s="246" t="s">
        <v>177</v>
      </c>
      <c r="G118" s="244"/>
      <c r="H118" s="247">
        <v>311.67000000000002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AT118" s="253" t="s">
        <v>142</v>
      </c>
      <c r="AU118" s="253" t="s">
        <v>79</v>
      </c>
      <c r="AV118" s="13" t="s">
        <v>140</v>
      </c>
      <c r="AW118" s="13" t="s">
        <v>32</v>
      </c>
      <c r="AX118" s="13" t="s">
        <v>77</v>
      </c>
      <c r="AY118" s="253" t="s">
        <v>133</v>
      </c>
    </row>
    <row r="119" s="1" customFormat="1" ht="16.5" customHeight="1">
      <c r="B119" s="37"/>
      <c r="C119" s="217" t="s">
        <v>144</v>
      </c>
      <c r="D119" s="217" t="s">
        <v>135</v>
      </c>
      <c r="E119" s="218" t="s">
        <v>184</v>
      </c>
      <c r="F119" s="219" t="s">
        <v>185</v>
      </c>
      <c r="G119" s="220" t="s">
        <v>186</v>
      </c>
      <c r="H119" s="221">
        <v>12</v>
      </c>
      <c r="I119" s="222"/>
      <c r="J119" s="221">
        <f>ROUND(I119*H119,1)</f>
        <v>0</v>
      </c>
      <c r="K119" s="219" t="s">
        <v>139</v>
      </c>
      <c r="L119" s="42"/>
      <c r="M119" s="223" t="s">
        <v>1</v>
      </c>
      <c r="N119" s="224" t="s">
        <v>41</v>
      </c>
      <c r="O119" s="78"/>
      <c r="P119" s="225">
        <f>O119*H119</f>
        <v>0</v>
      </c>
      <c r="Q119" s="225">
        <v>0.01068</v>
      </c>
      <c r="R119" s="225">
        <f>Q119*H119</f>
        <v>0.12816</v>
      </c>
      <c r="S119" s="225">
        <v>0</v>
      </c>
      <c r="T119" s="226">
        <f>S119*H119</f>
        <v>0</v>
      </c>
      <c r="AR119" s="16" t="s">
        <v>140</v>
      </c>
      <c r="AT119" s="16" t="s">
        <v>135</v>
      </c>
      <c r="AU119" s="16" t="s">
        <v>79</v>
      </c>
      <c r="AY119" s="16" t="s">
        <v>133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6" t="s">
        <v>77</v>
      </c>
      <c r="BK119" s="227">
        <f>ROUND(I119*H119,1)</f>
        <v>0</v>
      </c>
      <c r="BL119" s="16" t="s">
        <v>140</v>
      </c>
      <c r="BM119" s="16" t="s">
        <v>187</v>
      </c>
    </row>
    <row r="120" s="12" customFormat="1">
      <c r="B120" s="228"/>
      <c r="C120" s="229"/>
      <c r="D120" s="230" t="s">
        <v>142</v>
      </c>
      <c r="E120" s="231" t="s">
        <v>1</v>
      </c>
      <c r="F120" s="232" t="s">
        <v>219</v>
      </c>
      <c r="G120" s="229"/>
      <c r="H120" s="233">
        <v>12</v>
      </c>
      <c r="I120" s="234"/>
      <c r="J120" s="229"/>
      <c r="K120" s="229"/>
      <c r="L120" s="235"/>
      <c r="M120" s="236"/>
      <c r="N120" s="237"/>
      <c r="O120" s="237"/>
      <c r="P120" s="237"/>
      <c r="Q120" s="237"/>
      <c r="R120" s="237"/>
      <c r="S120" s="237"/>
      <c r="T120" s="238"/>
      <c r="AT120" s="239" t="s">
        <v>142</v>
      </c>
      <c r="AU120" s="239" t="s">
        <v>79</v>
      </c>
      <c r="AV120" s="12" t="s">
        <v>79</v>
      </c>
      <c r="AW120" s="12" t="s">
        <v>32</v>
      </c>
      <c r="AX120" s="12" t="s">
        <v>77</v>
      </c>
      <c r="AY120" s="239" t="s">
        <v>133</v>
      </c>
    </row>
    <row r="121" s="1" customFormat="1" ht="16.5" customHeight="1">
      <c r="B121" s="37"/>
      <c r="C121" s="217" t="s">
        <v>188</v>
      </c>
      <c r="D121" s="217" t="s">
        <v>135</v>
      </c>
      <c r="E121" s="218" t="s">
        <v>475</v>
      </c>
      <c r="F121" s="219" t="s">
        <v>476</v>
      </c>
      <c r="G121" s="220" t="s">
        <v>186</v>
      </c>
      <c r="H121" s="221">
        <v>9.9000000000000004</v>
      </c>
      <c r="I121" s="222"/>
      <c r="J121" s="221">
        <f>ROUND(I121*H121,1)</f>
        <v>0</v>
      </c>
      <c r="K121" s="219" t="s">
        <v>139</v>
      </c>
      <c r="L121" s="42"/>
      <c r="M121" s="223" t="s">
        <v>1</v>
      </c>
      <c r="N121" s="224" t="s">
        <v>41</v>
      </c>
      <c r="O121" s="78"/>
      <c r="P121" s="225">
        <f>O121*H121</f>
        <v>0</v>
      </c>
      <c r="Q121" s="225">
        <v>0.036900000000000002</v>
      </c>
      <c r="R121" s="225">
        <f>Q121*H121</f>
        <v>0.36531000000000002</v>
      </c>
      <c r="S121" s="225">
        <v>0</v>
      </c>
      <c r="T121" s="226">
        <f>S121*H121</f>
        <v>0</v>
      </c>
      <c r="AR121" s="16" t="s">
        <v>140</v>
      </c>
      <c r="AT121" s="16" t="s">
        <v>135</v>
      </c>
      <c r="AU121" s="16" t="s">
        <v>79</v>
      </c>
      <c r="AY121" s="16" t="s">
        <v>133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6" t="s">
        <v>77</v>
      </c>
      <c r="BK121" s="227">
        <f>ROUND(I121*H121,1)</f>
        <v>0</v>
      </c>
      <c r="BL121" s="16" t="s">
        <v>140</v>
      </c>
      <c r="BM121" s="16" t="s">
        <v>477</v>
      </c>
    </row>
    <row r="122" s="12" customFormat="1">
      <c r="B122" s="228"/>
      <c r="C122" s="229"/>
      <c r="D122" s="230" t="s">
        <v>142</v>
      </c>
      <c r="E122" s="231" t="s">
        <v>1</v>
      </c>
      <c r="F122" s="232" t="s">
        <v>478</v>
      </c>
      <c r="G122" s="229"/>
      <c r="H122" s="233">
        <v>9.9000000000000004</v>
      </c>
      <c r="I122" s="234"/>
      <c r="J122" s="229"/>
      <c r="K122" s="229"/>
      <c r="L122" s="235"/>
      <c r="M122" s="236"/>
      <c r="N122" s="237"/>
      <c r="O122" s="237"/>
      <c r="P122" s="237"/>
      <c r="Q122" s="237"/>
      <c r="R122" s="237"/>
      <c r="S122" s="237"/>
      <c r="T122" s="238"/>
      <c r="AT122" s="239" t="s">
        <v>142</v>
      </c>
      <c r="AU122" s="239" t="s">
        <v>79</v>
      </c>
      <c r="AV122" s="12" t="s">
        <v>79</v>
      </c>
      <c r="AW122" s="12" t="s">
        <v>32</v>
      </c>
      <c r="AX122" s="12" t="s">
        <v>77</v>
      </c>
      <c r="AY122" s="239" t="s">
        <v>133</v>
      </c>
    </row>
    <row r="123" s="1" customFormat="1" ht="16.5" customHeight="1">
      <c r="B123" s="37"/>
      <c r="C123" s="217" t="s">
        <v>194</v>
      </c>
      <c r="D123" s="217" t="s">
        <v>135</v>
      </c>
      <c r="E123" s="218" t="s">
        <v>195</v>
      </c>
      <c r="F123" s="219" t="s">
        <v>196</v>
      </c>
      <c r="G123" s="220" t="s">
        <v>191</v>
      </c>
      <c r="H123" s="221">
        <v>8.1199999999999992</v>
      </c>
      <c r="I123" s="222"/>
      <c r="J123" s="221">
        <f>ROUND(I123*H123,1)</f>
        <v>0</v>
      </c>
      <c r="K123" s="219" t="s">
        <v>139</v>
      </c>
      <c r="L123" s="42"/>
      <c r="M123" s="223" t="s">
        <v>1</v>
      </c>
      <c r="N123" s="224" t="s">
        <v>41</v>
      </c>
      <c r="O123" s="78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AR123" s="16" t="s">
        <v>140</v>
      </c>
      <c r="AT123" s="16" t="s">
        <v>135</v>
      </c>
      <c r="AU123" s="16" t="s">
        <v>79</v>
      </c>
      <c r="AY123" s="16" t="s">
        <v>133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6" t="s">
        <v>77</v>
      </c>
      <c r="BK123" s="227">
        <f>ROUND(I123*H123,1)</f>
        <v>0</v>
      </c>
      <c r="BL123" s="16" t="s">
        <v>140</v>
      </c>
      <c r="BM123" s="16" t="s">
        <v>197</v>
      </c>
    </row>
    <row r="124" s="12" customFormat="1">
      <c r="B124" s="228"/>
      <c r="C124" s="229"/>
      <c r="D124" s="230" t="s">
        <v>142</v>
      </c>
      <c r="E124" s="231" t="s">
        <v>1</v>
      </c>
      <c r="F124" s="232" t="s">
        <v>479</v>
      </c>
      <c r="G124" s="229"/>
      <c r="H124" s="233">
        <v>8.1199999999999992</v>
      </c>
      <c r="I124" s="234"/>
      <c r="J124" s="229"/>
      <c r="K124" s="229"/>
      <c r="L124" s="235"/>
      <c r="M124" s="236"/>
      <c r="N124" s="237"/>
      <c r="O124" s="237"/>
      <c r="P124" s="237"/>
      <c r="Q124" s="237"/>
      <c r="R124" s="237"/>
      <c r="S124" s="237"/>
      <c r="T124" s="238"/>
      <c r="AT124" s="239" t="s">
        <v>142</v>
      </c>
      <c r="AU124" s="239" t="s">
        <v>79</v>
      </c>
      <c r="AV124" s="12" t="s">
        <v>79</v>
      </c>
      <c r="AW124" s="12" t="s">
        <v>32</v>
      </c>
      <c r="AX124" s="12" t="s">
        <v>77</v>
      </c>
      <c r="AY124" s="239" t="s">
        <v>133</v>
      </c>
    </row>
    <row r="125" s="1" customFormat="1" ht="16.5" customHeight="1">
      <c r="B125" s="37"/>
      <c r="C125" s="217" t="s">
        <v>199</v>
      </c>
      <c r="D125" s="217" t="s">
        <v>135</v>
      </c>
      <c r="E125" s="218" t="s">
        <v>200</v>
      </c>
      <c r="F125" s="219" t="s">
        <v>201</v>
      </c>
      <c r="G125" s="220" t="s">
        <v>191</v>
      </c>
      <c r="H125" s="221">
        <v>12.18</v>
      </c>
      <c r="I125" s="222"/>
      <c r="J125" s="221">
        <f>ROUND(I125*H125,1)</f>
        <v>0</v>
      </c>
      <c r="K125" s="219" t="s">
        <v>139</v>
      </c>
      <c r="L125" s="42"/>
      <c r="M125" s="223" t="s">
        <v>1</v>
      </c>
      <c r="N125" s="224" t="s">
        <v>41</v>
      </c>
      <c r="O125" s="78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AR125" s="16" t="s">
        <v>140</v>
      </c>
      <c r="AT125" s="16" t="s">
        <v>135</v>
      </c>
      <c r="AU125" s="16" t="s">
        <v>79</v>
      </c>
      <c r="AY125" s="16" t="s">
        <v>133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6" t="s">
        <v>77</v>
      </c>
      <c r="BK125" s="227">
        <f>ROUND(I125*H125,1)</f>
        <v>0</v>
      </c>
      <c r="BL125" s="16" t="s">
        <v>140</v>
      </c>
      <c r="BM125" s="16" t="s">
        <v>202</v>
      </c>
    </row>
    <row r="126" s="12" customFormat="1">
      <c r="B126" s="228"/>
      <c r="C126" s="229"/>
      <c r="D126" s="230" t="s">
        <v>142</v>
      </c>
      <c r="E126" s="231" t="s">
        <v>1</v>
      </c>
      <c r="F126" s="232" t="s">
        <v>480</v>
      </c>
      <c r="G126" s="229"/>
      <c r="H126" s="233">
        <v>12.18</v>
      </c>
      <c r="I126" s="234"/>
      <c r="J126" s="229"/>
      <c r="K126" s="229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142</v>
      </c>
      <c r="AU126" s="239" t="s">
        <v>79</v>
      </c>
      <c r="AV126" s="12" t="s">
        <v>79</v>
      </c>
      <c r="AW126" s="12" t="s">
        <v>32</v>
      </c>
      <c r="AX126" s="12" t="s">
        <v>77</v>
      </c>
      <c r="AY126" s="239" t="s">
        <v>133</v>
      </c>
    </row>
    <row r="127" s="1" customFormat="1" ht="16.5" customHeight="1">
      <c r="B127" s="37"/>
      <c r="C127" s="217" t="s">
        <v>204</v>
      </c>
      <c r="D127" s="217" t="s">
        <v>135</v>
      </c>
      <c r="E127" s="218" t="s">
        <v>205</v>
      </c>
      <c r="F127" s="219" t="s">
        <v>206</v>
      </c>
      <c r="G127" s="220" t="s">
        <v>191</v>
      </c>
      <c r="H127" s="221">
        <v>3.6499999999999999</v>
      </c>
      <c r="I127" s="222"/>
      <c r="J127" s="221">
        <f>ROUND(I127*H127,1)</f>
        <v>0</v>
      </c>
      <c r="K127" s="219" t="s">
        <v>139</v>
      </c>
      <c r="L127" s="42"/>
      <c r="M127" s="223" t="s">
        <v>1</v>
      </c>
      <c r="N127" s="224" t="s">
        <v>41</v>
      </c>
      <c r="O127" s="78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AR127" s="16" t="s">
        <v>140</v>
      </c>
      <c r="AT127" s="16" t="s">
        <v>135</v>
      </c>
      <c r="AU127" s="16" t="s">
        <v>79</v>
      </c>
      <c r="AY127" s="16" t="s">
        <v>133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6" t="s">
        <v>77</v>
      </c>
      <c r="BK127" s="227">
        <f>ROUND(I127*H127,1)</f>
        <v>0</v>
      </c>
      <c r="BL127" s="16" t="s">
        <v>140</v>
      </c>
      <c r="BM127" s="16" t="s">
        <v>207</v>
      </c>
    </row>
    <row r="128" s="12" customFormat="1">
      <c r="B128" s="228"/>
      <c r="C128" s="229"/>
      <c r="D128" s="230" t="s">
        <v>142</v>
      </c>
      <c r="E128" s="231" t="s">
        <v>1</v>
      </c>
      <c r="F128" s="232" t="s">
        <v>481</v>
      </c>
      <c r="G128" s="229"/>
      <c r="H128" s="233">
        <v>3.6499999999999999</v>
      </c>
      <c r="I128" s="234"/>
      <c r="J128" s="229"/>
      <c r="K128" s="229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142</v>
      </c>
      <c r="AU128" s="239" t="s">
        <v>79</v>
      </c>
      <c r="AV128" s="12" t="s">
        <v>79</v>
      </c>
      <c r="AW128" s="12" t="s">
        <v>32</v>
      </c>
      <c r="AX128" s="12" t="s">
        <v>77</v>
      </c>
      <c r="AY128" s="239" t="s">
        <v>133</v>
      </c>
    </row>
    <row r="129" s="1" customFormat="1" ht="16.5" customHeight="1">
      <c r="B129" s="37"/>
      <c r="C129" s="217" t="s">
        <v>209</v>
      </c>
      <c r="D129" s="217" t="s">
        <v>135</v>
      </c>
      <c r="E129" s="218" t="s">
        <v>210</v>
      </c>
      <c r="F129" s="219" t="s">
        <v>211</v>
      </c>
      <c r="G129" s="220" t="s">
        <v>191</v>
      </c>
      <c r="H129" s="221">
        <v>140.49000000000001</v>
      </c>
      <c r="I129" s="222"/>
      <c r="J129" s="221">
        <f>ROUND(I129*H129,1)</f>
        <v>0</v>
      </c>
      <c r="K129" s="219" t="s">
        <v>139</v>
      </c>
      <c r="L129" s="42"/>
      <c r="M129" s="223" t="s">
        <v>1</v>
      </c>
      <c r="N129" s="224" t="s">
        <v>41</v>
      </c>
      <c r="O129" s="78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AR129" s="16" t="s">
        <v>140</v>
      </c>
      <c r="AT129" s="16" t="s">
        <v>135</v>
      </c>
      <c r="AU129" s="16" t="s">
        <v>79</v>
      </c>
      <c r="AY129" s="16" t="s">
        <v>133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6" t="s">
        <v>77</v>
      </c>
      <c r="BK129" s="227">
        <f>ROUND(I129*H129,1)</f>
        <v>0</v>
      </c>
      <c r="BL129" s="16" t="s">
        <v>140</v>
      </c>
      <c r="BM129" s="16" t="s">
        <v>212</v>
      </c>
    </row>
    <row r="130" s="12" customFormat="1">
      <c r="B130" s="228"/>
      <c r="C130" s="229"/>
      <c r="D130" s="230" t="s">
        <v>142</v>
      </c>
      <c r="E130" s="231" t="s">
        <v>1</v>
      </c>
      <c r="F130" s="232" t="s">
        <v>482</v>
      </c>
      <c r="G130" s="229"/>
      <c r="H130" s="233">
        <v>140.49000000000001</v>
      </c>
      <c r="I130" s="234"/>
      <c r="J130" s="229"/>
      <c r="K130" s="229"/>
      <c r="L130" s="235"/>
      <c r="M130" s="236"/>
      <c r="N130" s="237"/>
      <c r="O130" s="237"/>
      <c r="P130" s="237"/>
      <c r="Q130" s="237"/>
      <c r="R130" s="237"/>
      <c r="S130" s="237"/>
      <c r="T130" s="238"/>
      <c r="AT130" s="239" t="s">
        <v>142</v>
      </c>
      <c r="AU130" s="239" t="s">
        <v>79</v>
      </c>
      <c r="AV130" s="12" t="s">
        <v>79</v>
      </c>
      <c r="AW130" s="12" t="s">
        <v>32</v>
      </c>
      <c r="AX130" s="12" t="s">
        <v>77</v>
      </c>
      <c r="AY130" s="239" t="s">
        <v>133</v>
      </c>
    </row>
    <row r="131" s="1" customFormat="1" ht="16.5" customHeight="1">
      <c r="B131" s="37"/>
      <c r="C131" s="217" t="s">
        <v>214</v>
      </c>
      <c r="D131" s="217" t="s">
        <v>135</v>
      </c>
      <c r="E131" s="218" t="s">
        <v>215</v>
      </c>
      <c r="F131" s="219" t="s">
        <v>216</v>
      </c>
      <c r="G131" s="220" t="s">
        <v>191</v>
      </c>
      <c r="H131" s="221">
        <v>42.149999999999999</v>
      </c>
      <c r="I131" s="222"/>
      <c r="J131" s="221">
        <f>ROUND(I131*H131,1)</f>
        <v>0</v>
      </c>
      <c r="K131" s="219" t="s">
        <v>139</v>
      </c>
      <c r="L131" s="42"/>
      <c r="M131" s="223" t="s">
        <v>1</v>
      </c>
      <c r="N131" s="224" t="s">
        <v>41</v>
      </c>
      <c r="O131" s="78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AR131" s="16" t="s">
        <v>140</v>
      </c>
      <c r="AT131" s="16" t="s">
        <v>135</v>
      </c>
      <c r="AU131" s="16" t="s">
        <v>79</v>
      </c>
      <c r="AY131" s="16" t="s">
        <v>133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6" t="s">
        <v>77</v>
      </c>
      <c r="BK131" s="227">
        <f>ROUND(I131*H131,1)</f>
        <v>0</v>
      </c>
      <c r="BL131" s="16" t="s">
        <v>140</v>
      </c>
      <c r="BM131" s="16" t="s">
        <v>217</v>
      </c>
    </row>
    <row r="132" s="12" customFormat="1">
      <c r="B132" s="228"/>
      <c r="C132" s="229"/>
      <c r="D132" s="230" t="s">
        <v>142</v>
      </c>
      <c r="E132" s="231" t="s">
        <v>1</v>
      </c>
      <c r="F132" s="232" t="s">
        <v>483</v>
      </c>
      <c r="G132" s="229"/>
      <c r="H132" s="233">
        <v>42.149999999999999</v>
      </c>
      <c r="I132" s="234"/>
      <c r="J132" s="229"/>
      <c r="K132" s="229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142</v>
      </c>
      <c r="AU132" s="239" t="s">
        <v>79</v>
      </c>
      <c r="AV132" s="12" t="s">
        <v>79</v>
      </c>
      <c r="AW132" s="12" t="s">
        <v>32</v>
      </c>
      <c r="AX132" s="12" t="s">
        <v>77</v>
      </c>
      <c r="AY132" s="239" t="s">
        <v>133</v>
      </c>
    </row>
    <row r="133" s="1" customFormat="1" ht="16.5" customHeight="1">
      <c r="B133" s="37"/>
      <c r="C133" s="217" t="s">
        <v>219</v>
      </c>
      <c r="D133" s="217" t="s">
        <v>135</v>
      </c>
      <c r="E133" s="218" t="s">
        <v>220</v>
      </c>
      <c r="F133" s="219" t="s">
        <v>221</v>
      </c>
      <c r="G133" s="220" t="s">
        <v>191</v>
      </c>
      <c r="H133" s="221">
        <v>7.7599999999999998</v>
      </c>
      <c r="I133" s="222"/>
      <c r="J133" s="221">
        <f>ROUND(I133*H133,1)</f>
        <v>0</v>
      </c>
      <c r="K133" s="219" t="s">
        <v>1</v>
      </c>
      <c r="L133" s="42"/>
      <c r="M133" s="223" t="s">
        <v>1</v>
      </c>
      <c r="N133" s="224" t="s">
        <v>41</v>
      </c>
      <c r="O133" s="78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AR133" s="16" t="s">
        <v>140</v>
      </c>
      <c r="AT133" s="16" t="s">
        <v>135</v>
      </c>
      <c r="AU133" s="16" t="s">
        <v>79</v>
      </c>
      <c r="AY133" s="16" t="s">
        <v>133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6" t="s">
        <v>77</v>
      </c>
      <c r="BK133" s="227">
        <f>ROUND(I133*H133,1)</f>
        <v>0</v>
      </c>
      <c r="BL133" s="16" t="s">
        <v>140</v>
      </c>
      <c r="BM133" s="16" t="s">
        <v>222</v>
      </c>
    </row>
    <row r="134" s="12" customFormat="1">
      <c r="B134" s="228"/>
      <c r="C134" s="229"/>
      <c r="D134" s="230" t="s">
        <v>142</v>
      </c>
      <c r="E134" s="231" t="s">
        <v>1</v>
      </c>
      <c r="F134" s="232" t="s">
        <v>484</v>
      </c>
      <c r="G134" s="229"/>
      <c r="H134" s="233">
        <v>7.7599999999999998</v>
      </c>
      <c r="I134" s="234"/>
      <c r="J134" s="229"/>
      <c r="K134" s="229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142</v>
      </c>
      <c r="AU134" s="239" t="s">
        <v>79</v>
      </c>
      <c r="AV134" s="12" t="s">
        <v>79</v>
      </c>
      <c r="AW134" s="12" t="s">
        <v>32</v>
      </c>
      <c r="AX134" s="12" t="s">
        <v>77</v>
      </c>
      <c r="AY134" s="239" t="s">
        <v>133</v>
      </c>
    </row>
    <row r="135" s="1" customFormat="1" ht="16.5" customHeight="1">
      <c r="B135" s="37"/>
      <c r="C135" s="217" t="s">
        <v>224</v>
      </c>
      <c r="D135" s="217" t="s">
        <v>135</v>
      </c>
      <c r="E135" s="218" t="s">
        <v>225</v>
      </c>
      <c r="F135" s="219" t="s">
        <v>226</v>
      </c>
      <c r="G135" s="220" t="s">
        <v>191</v>
      </c>
      <c r="H135" s="221">
        <v>128.68000000000001</v>
      </c>
      <c r="I135" s="222"/>
      <c r="J135" s="221">
        <f>ROUND(I135*H135,1)</f>
        <v>0</v>
      </c>
      <c r="K135" s="219" t="s">
        <v>1</v>
      </c>
      <c r="L135" s="42"/>
      <c r="M135" s="223" t="s">
        <v>1</v>
      </c>
      <c r="N135" s="224" t="s">
        <v>41</v>
      </c>
      <c r="O135" s="78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AR135" s="16" t="s">
        <v>140</v>
      </c>
      <c r="AT135" s="16" t="s">
        <v>135</v>
      </c>
      <c r="AU135" s="16" t="s">
        <v>79</v>
      </c>
      <c r="AY135" s="16" t="s">
        <v>133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6" t="s">
        <v>77</v>
      </c>
      <c r="BK135" s="227">
        <f>ROUND(I135*H135,1)</f>
        <v>0</v>
      </c>
      <c r="BL135" s="16" t="s">
        <v>140</v>
      </c>
      <c r="BM135" s="16" t="s">
        <v>227</v>
      </c>
    </row>
    <row r="136" s="12" customFormat="1">
      <c r="B136" s="228"/>
      <c r="C136" s="229"/>
      <c r="D136" s="230" t="s">
        <v>142</v>
      </c>
      <c r="E136" s="231" t="s">
        <v>1</v>
      </c>
      <c r="F136" s="232" t="s">
        <v>485</v>
      </c>
      <c r="G136" s="229"/>
      <c r="H136" s="233">
        <v>128.68000000000001</v>
      </c>
      <c r="I136" s="234"/>
      <c r="J136" s="229"/>
      <c r="K136" s="229"/>
      <c r="L136" s="235"/>
      <c r="M136" s="236"/>
      <c r="N136" s="237"/>
      <c r="O136" s="237"/>
      <c r="P136" s="237"/>
      <c r="Q136" s="237"/>
      <c r="R136" s="237"/>
      <c r="S136" s="237"/>
      <c r="T136" s="238"/>
      <c r="AT136" s="239" t="s">
        <v>142</v>
      </c>
      <c r="AU136" s="239" t="s">
        <v>79</v>
      </c>
      <c r="AV136" s="12" t="s">
        <v>79</v>
      </c>
      <c r="AW136" s="12" t="s">
        <v>32</v>
      </c>
      <c r="AX136" s="12" t="s">
        <v>77</v>
      </c>
      <c r="AY136" s="239" t="s">
        <v>133</v>
      </c>
    </row>
    <row r="137" s="1" customFormat="1" ht="16.5" customHeight="1">
      <c r="B137" s="37"/>
      <c r="C137" s="217" t="s">
        <v>229</v>
      </c>
      <c r="D137" s="217" t="s">
        <v>135</v>
      </c>
      <c r="E137" s="218" t="s">
        <v>230</v>
      </c>
      <c r="F137" s="219" t="s">
        <v>231</v>
      </c>
      <c r="G137" s="220" t="s">
        <v>138</v>
      </c>
      <c r="H137" s="221">
        <v>1013.49</v>
      </c>
      <c r="I137" s="222"/>
      <c r="J137" s="221">
        <f>ROUND(I137*H137,1)</f>
        <v>0</v>
      </c>
      <c r="K137" s="219" t="s">
        <v>139</v>
      </c>
      <c r="L137" s="42"/>
      <c r="M137" s="223" t="s">
        <v>1</v>
      </c>
      <c r="N137" s="224" t="s">
        <v>41</v>
      </c>
      <c r="O137" s="78"/>
      <c r="P137" s="225">
        <f>O137*H137</f>
        <v>0</v>
      </c>
      <c r="Q137" s="225">
        <v>0.00058</v>
      </c>
      <c r="R137" s="225">
        <f>Q137*H137</f>
        <v>0.58782420000000002</v>
      </c>
      <c r="S137" s="225">
        <v>0</v>
      </c>
      <c r="T137" s="226">
        <f>S137*H137</f>
        <v>0</v>
      </c>
      <c r="AR137" s="16" t="s">
        <v>140</v>
      </c>
      <c r="AT137" s="16" t="s">
        <v>135</v>
      </c>
      <c r="AU137" s="16" t="s">
        <v>79</v>
      </c>
      <c r="AY137" s="16" t="s">
        <v>133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6" t="s">
        <v>77</v>
      </c>
      <c r="BK137" s="227">
        <f>ROUND(I137*H137,1)</f>
        <v>0</v>
      </c>
      <c r="BL137" s="16" t="s">
        <v>140</v>
      </c>
      <c r="BM137" s="16" t="s">
        <v>232</v>
      </c>
    </row>
    <row r="138" s="12" customFormat="1">
      <c r="B138" s="228"/>
      <c r="C138" s="229"/>
      <c r="D138" s="230" t="s">
        <v>142</v>
      </c>
      <c r="E138" s="231" t="s">
        <v>1</v>
      </c>
      <c r="F138" s="232" t="s">
        <v>486</v>
      </c>
      <c r="G138" s="229"/>
      <c r="H138" s="233">
        <v>1013.49</v>
      </c>
      <c r="I138" s="234"/>
      <c r="J138" s="229"/>
      <c r="K138" s="229"/>
      <c r="L138" s="235"/>
      <c r="M138" s="236"/>
      <c r="N138" s="237"/>
      <c r="O138" s="237"/>
      <c r="P138" s="237"/>
      <c r="Q138" s="237"/>
      <c r="R138" s="237"/>
      <c r="S138" s="237"/>
      <c r="T138" s="238"/>
      <c r="AT138" s="239" t="s">
        <v>142</v>
      </c>
      <c r="AU138" s="239" t="s">
        <v>79</v>
      </c>
      <c r="AV138" s="12" t="s">
        <v>79</v>
      </c>
      <c r="AW138" s="12" t="s">
        <v>32</v>
      </c>
      <c r="AX138" s="12" t="s">
        <v>77</v>
      </c>
      <c r="AY138" s="239" t="s">
        <v>133</v>
      </c>
    </row>
    <row r="139" s="1" customFormat="1" ht="16.5" customHeight="1">
      <c r="B139" s="37"/>
      <c r="C139" s="217" t="s">
        <v>8</v>
      </c>
      <c r="D139" s="217" t="s">
        <v>135</v>
      </c>
      <c r="E139" s="218" t="s">
        <v>234</v>
      </c>
      <c r="F139" s="219" t="s">
        <v>235</v>
      </c>
      <c r="G139" s="220" t="s">
        <v>138</v>
      </c>
      <c r="H139" s="221">
        <v>1013.49</v>
      </c>
      <c r="I139" s="222"/>
      <c r="J139" s="221">
        <f>ROUND(I139*H139,1)</f>
        <v>0</v>
      </c>
      <c r="K139" s="219" t="s">
        <v>139</v>
      </c>
      <c r="L139" s="42"/>
      <c r="M139" s="223" t="s">
        <v>1</v>
      </c>
      <c r="N139" s="224" t="s">
        <v>41</v>
      </c>
      <c r="O139" s="78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AR139" s="16" t="s">
        <v>140</v>
      </c>
      <c r="AT139" s="16" t="s">
        <v>135</v>
      </c>
      <c r="AU139" s="16" t="s">
        <v>79</v>
      </c>
      <c r="AY139" s="16" t="s">
        <v>133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6" t="s">
        <v>77</v>
      </c>
      <c r="BK139" s="227">
        <f>ROUND(I139*H139,1)</f>
        <v>0</v>
      </c>
      <c r="BL139" s="16" t="s">
        <v>140</v>
      </c>
      <c r="BM139" s="16" t="s">
        <v>236</v>
      </c>
    </row>
    <row r="140" s="12" customFormat="1">
      <c r="B140" s="228"/>
      <c r="C140" s="229"/>
      <c r="D140" s="230" t="s">
        <v>142</v>
      </c>
      <c r="E140" s="231" t="s">
        <v>1</v>
      </c>
      <c r="F140" s="232" t="s">
        <v>486</v>
      </c>
      <c r="G140" s="229"/>
      <c r="H140" s="233">
        <v>1013.49</v>
      </c>
      <c r="I140" s="234"/>
      <c r="J140" s="229"/>
      <c r="K140" s="229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142</v>
      </c>
      <c r="AU140" s="239" t="s">
        <v>79</v>
      </c>
      <c r="AV140" s="12" t="s">
        <v>79</v>
      </c>
      <c r="AW140" s="12" t="s">
        <v>32</v>
      </c>
      <c r="AX140" s="12" t="s">
        <v>77</v>
      </c>
      <c r="AY140" s="239" t="s">
        <v>133</v>
      </c>
    </row>
    <row r="141" s="1" customFormat="1" ht="16.5" customHeight="1">
      <c r="B141" s="37"/>
      <c r="C141" s="217" t="s">
        <v>237</v>
      </c>
      <c r="D141" s="217" t="s">
        <v>135</v>
      </c>
      <c r="E141" s="218" t="s">
        <v>238</v>
      </c>
      <c r="F141" s="219" t="s">
        <v>239</v>
      </c>
      <c r="G141" s="220" t="s">
        <v>191</v>
      </c>
      <c r="H141" s="221">
        <v>547.63999999999999</v>
      </c>
      <c r="I141" s="222"/>
      <c r="J141" s="221">
        <f>ROUND(I141*H141,1)</f>
        <v>0</v>
      </c>
      <c r="K141" s="219" t="s">
        <v>1</v>
      </c>
      <c r="L141" s="42"/>
      <c r="M141" s="223" t="s">
        <v>1</v>
      </c>
      <c r="N141" s="224" t="s">
        <v>41</v>
      </c>
      <c r="O141" s="78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AR141" s="16" t="s">
        <v>140</v>
      </c>
      <c r="AT141" s="16" t="s">
        <v>135</v>
      </c>
      <c r="AU141" s="16" t="s">
        <v>79</v>
      </c>
      <c r="AY141" s="16" t="s">
        <v>133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6" t="s">
        <v>77</v>
      </c>
      <c r="BK141" s="227">
        <f>ROUND(I141*H141,1)</f>
        <v>0</v>
      </c>
      <c r="BL141" s="16" t="s">
        <v>140</v>
      </c>
      <c r="BM141" s="16" t="s">
        <v>240</v>
      </c>
    </row>
    <row r="142" s="14" customFormat="1">
      <c r="B142" s="254"/>
      <c r="C142" s="255"/>
      <c r="D142" s="230" t="s">
        <v>142</v>
      </c>
      <c r="E142" s="256" t="s">
        <v>1</v>
      </c>
      <c r="F142" s="257" t="s">
        <v>241</v>
      </c>
      <c r="G142" s="255"/>
      <c r="H142" s="256" t="s">
        <v>1</v>
      </c>
      <c r="I142" s="258"/>
      <c r="J142" s="255"/>
      <c r="K142" s="255"/>
      <c r="L142" s="259"/>
      <c r="M142" s="260"/>
      <c r="N142" s="261"/>
      <c r="O142" s="261"/>
      <c r="P142" s="261"/>
      <c r="Q142" s="261"/>
      <c r="R142" s="261"/>
      <c r="S142" s="261"/>
      <c r="T142" s="262"/>
      <c r="AT142" s="263" t="s">
        <v>142</v>
      </c>
      <c r="AU142" s="263" t="s">
        <v>79</v>
      </c>
      <c r="AV142" s="14" t="s">
        <v>77</v>
      </c>
      <c r="AW142" s="14" t="s">
        <v>32</v>
      </c>
      <c r="AX142" s="14" t="s">
        <v>70</v>
      </c>
      <c r="AY142" s="263" t="s">
        <v>133</v>
      </c>
    </row>
    <row r="143" s="12" customFormat="1">
      <c r="B143" s="228"/>
      <c r="C143" s="229"/>
      <c r="D143" s="230" t="s">
        <v>142</v>
      </c>
      <c r="E143" s="231" t="s">
        <v>1</v>
      </c>
      <c r="F143" s="232" t="s">
        <v>487</v>
      </c>
      <c r="G143" s="229"/>
      <c r="H143" s="233">
        <v>289.11000000000001</v>
      </c>
      <c r="I143" s="234"/>
      <c r="J143" s="229"/>
      <c r="K143" s="229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142</v>
      </c>
      <c r="AU143" s="239" t="s">
        <v>79</v>
      </c>
      <c r="AV143" s="12" t="s">
        <v>79</v>
      </c>
      <c r="AW143" s="12" t="s">
        <v>32</v>
      </c>
      <c r="AX143" s="12" t="s">
        <v>70</v>
      </c>
      <c r="AY143" s="239" t="s">
        <v>133</v>
      </c>
    </row>
    <row r="144" s="14" customFormat="1">
      <c r="B144" s="254"/>
      <c r="C144" s="255"/>
      <c r="D144" s="230" t="s">
        <v>142</v>
      </c>
      <c r="E144" s="256" t="s">
        <v>1</v>
      </c>
      <c r="F144" s="257" t="s">
        <v>243</v>
      </c>
      <c r="G144" s="255"/>
      <c r="H144" s="256" t="s">
        <v>1</v>
      </c>
      <c r="I144" s="258"/>
      <c r="J144" s="255"/>
      <c r="K144" s="255"/>
      <c r="L144" s="259"/>
      <c r="M144" s="260"/>
      <c r="N144" s="261"/>
      <c r="O144" s="261"/>
      <c r="P144" s="261"/>
      <c r="Q144" s="261"/>
      <c r="R144" s="261"/>
      <c r="S144" s="261"/>
      <c r="T144" s="262"/>
      <c r="AT144" s="263" t="s">
        <v>142</v>
      </c>
      <c r="AU144" s="263" t="s">
        <v>79</v>
      </c>
      <c r="AV144" s="14" t="s">
        <v>77</v>
      </c>
      <c r="AW144" s="14" t="s">
        <v>32</v>
      </c>
      <c r="AX144" s="14" t="s">
        <v>70</v>
      </c>
      <c r="AY144" s="263" t="s">
        <v>133</v>
      </c>
    </row>
    <row r="145" s="12" customFormat="1">
      <c r="B145" s="228"/>
      <c r="C145" s="229"/>
      <c r="D145" s="230" t="s">
        <v>142</v>
      </c>
      <c r="E145" s="231" t="s">
        <v>1</v>
      </c>
      <c r="F145" s="232" t="s">
        <v>488</v>
      </c>
      <c r="G145" s="229"/>
      <c r="H145" s="233">
        <v>258.52999999999997</v>
      </c>
      <c r="I145" s="234"/>
      <c r="J145" s="229"/>
      <c r="K145" s="229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142</v>
      </c>
      <c r="AU145" s="239" t="s">
        <v>79</v>
      </c>
      <c r="AV145" s="12" t="s">
        <v>79</v>
      </c>
      <c r="AW145" s="12" t="s">
        <v>32</v>
      </c>
      <c r="AX145" s="12" t="s">
        <v>70</v>
      </c>
      <c r="AY145" s="239" t="s">
        <v>133</v>
      </c>
    </row>
    <row r="146" s="13" customFormat="1">
      <c r="B146" s="243"/>
      <c r="C146" s="244"/>
      <c r="D146" s="230" t="s">
        <v>142</v>
      </c>
      <c r="E146" s="245" t="s">
        <v>1</v>
      </c>
      <c r="F146" s="246" t="s">
        <v>177</v>
      </c>
      <c r="G146" s="244"/>
      <c r="H146" s="247">
        <v>547.63999999999999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AT146" s="253" t="s">
        <v>142</v>
      </c>
      <c r="AU146" s="253" t="s">
        <v>79</v>
      </c>
      <c r="AV146" s="13" t="s">
        <v>140</v>
      </c>
      <c r="AW146" s="13" t="s">
        <v>32</v>
      </c>
      <c r="AX146" s="13" t="s">
        <v>77</v>
      </c>
      <c r="AY146" s="253" t="s">
        <v>133</v>
      </c>
    </row>
    <row r="147" s="1" customFormat="1" ht="16.5" customHeight="1">
      <c r="B147" s="37"/>
      <c r="C147" s="217" t="s">
        <v>245</v>
      </c>
      <c r="D147" s="217" t="s">
        <v>135</v>
      </c>
      <c r="E147" s="218" t="s">
        <v>246</v>
      </c>
      <c r="F147" s="219" t="s">
        <v>247</v>
      </c>
      <c r="G147" s="220" t="s">
        <v>191</v>
      </c>
      <c r="H147" s="221">
        <v>147.58000000000001</v>
      </c>
      <c r="I147" s="222"/>
      <c r="J147" s="221">
        <f>ROUND(I147*H147,1)</f>
        <v>0</v>
      </c>
      <c r="K147" s="219" t="s">
        <v>1</v>
      </c>
      <c r="L147" s="42"/>
      <c r="M147" s="223" t="s">
        <v>1</v>
      </c>
      <c r="N147" s="224" t="s">
        <v>41</v>
      </c>
      <c r="O147" s="78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AR147" s="16" t="s">
        <v>140</v>
      </c>
      <c r="AT147" s="16" t="s">
        <v>135</v>
      </c>
      <c r="AU147" s="16" t="s">
        <v>79</v>
      </c>
      <c r="AY147" s="16" t="s">
        <v>133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6" t="s">
        <v>77</v>
      </c>
      <c r="BK147" s="227">
        <f>ROUND(I147*H147,1)</f>
        <v>0</v>
      </c>
      <c r="BL147" s="16" t="s">
        <v>140</v>
      </c>
      <c r="BM147" s="16" t="s">
        <v>248</v>
      </c>
    </row>
    <row r="148" s="14" customFormat="1">
      <c r="B148" s="254"/>
      <c r="C148" s="255"/>
      <c r="D148" s="230" t="s">
        <v>142</v>
      </c>
      <c r="E148" s="256" t="s">
        <v>1</v>
      </c>
      <c r="F148" s="257" t="s">
        <v>249</v>
      </c>
      <c r="G148" s="255"/>
      <c r="H148" s="256" t="s">
        <v>1</v>
      </c>
      <c r="I148" s="258"/>
      <c r="J148" s="255"/>
      <c r="K148" s="255"/>
      <c r="L148" s="259"/>
      <c r="M148" s="260"/>
      <c r="N148" s="261"/>
      <c r="O148" s="261"/>
      <c r="P148" s="261"/>
      <c r="Q148" s="261"/>
      <c r="R148" s="261"/>
      <c r="S148" s="261"/>
      <c r="T148" s="262"/>
      <c r="AT148" s="263" t="s">
        <v>142</v>
      </c>
      <c r="AU148" s="263" t="s">
        <v>79</v>
      </c>
      <c r="AV148" s="14" t="s">
        <v>77</v>
      </c>
      <c r="AW148" s="14" t="s">
        <v>32</v>
      </c>
      <c r="AX148" s="14" t="s">
        <v>70</v>
      </c>
      <c r="AY148" s="263" t="s">
        <v>133</v>
      </c>
    </row>
    <row r="149" s="12" customFormat="1">
      <c r="B149" s="228"/>
      <c r="C149" s="229"/>
      <c r="D149" s="230" t="s">
        <v>142</v>
      </c>
      <c r="E149" s="231" t="s">
        <v>1</v>
      </c>
      <c r="F149" s="232" t="s">
        <v>489</v>
      </c>
      <c r="G149" s="229"/>
      <c r="H149" s="233">
        <v>147.58000000000001</v>
      </c>
      <c r="I149" s="234"/>
      <c r="J149" s="229"/>
      <c r="K149" s="229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142</v>
      </c>
      <c r="AU149" s="239" t="s">
        <v>79</v>
      </c>
      <c r="AV149" s="12" t="s">
        <v>79</v>
      </c>
      <c r="AW149" s="12" t="s">
        <v>32</v>
      </c>
      <c r="AX149" s="12" t="s">
        <v>77</v>
      </c>
      <c r="AY149" s="239" t="s">
        <v>133</v>
      </c>
    </row>
    <row r="150" s="1" customFormat="1" ht="16.5" customHeight="1">
      <c r="B150" s="37"/>
      <c r="C150" s="217" t="s">
        <v>251</v>
      </c>
      <c r="D150" s="217" t="s">
        <v>135</v>
      </c>
      <c r="E150" s="218" t="s">
        <v>252</v>
      </c>
      <c r="F150" s="219" t="s">
        <v>253</v>
      </c>
      <c r="G150" s="220" t="s">
        <v>191</v>
      </c>
      <c r="H150" s="221">
        <v>147.58000000000001</v>
      </c>
      <c r="I150" s="222"/>
      <c r="J150" s="221">
        <f>ROUND(I150*H150,1)</f>
        <v>0</v>
      </c>
      <c r="K150" s="219" t="s">
        <v>139</v>
      </c>
      <c r="L150" s="42"/>
      <c r="M150" s="223" t="s">
        <v>1</v>
      </c>
      <c r="N150" s="224" t="s">
        <v>41</v>
      </c>
      <c r="O150" s="78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AR150" s="16" t="s">
        <v>140</v>
      </c>
      <c r="AT150" s="16" t="s">
        <v>135</v>
      </c>
      <c r="AU150" s="16" t="s">
        <v>79</v>
      </c>
      <c r="AY150" s="16" t="s">
        <v>133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6" t="s">
        <v>77</v>
      </c>
      <c r="BK150" s="227">
        <f>ROUND(I150*H150,1)</f>
        <v>0</v>
      </c>
      <c r="BL150" s="16" t="s">
        <v>140</v>
      </c>
      <c r="BM150" s="16" t="s">
        <v>254</v>
      </c>
    </row>
    <row r="151" s="14" customFormat="1">
      <c r="B151" s="254"/>
      <c r="C151" s="255"/>
      <c r="D151" s="230" t="s">
        <v>142</v>
      </c>
      <c r="E151" s="256" t="s">
        <v>1</v>
      </c>
      <c r="F151" s="257" t="s">
        <v>249</v>
      </c>
      <c r="G151" s="255"/>
      <c r="H151" s="256" t="s">
        <v>1</v>
      </c>
      <c r="I151" s="258"/>
      <c r="J151" s="255"/>
      <c r="K151" s="255"/>
      <c r="L151" s="259"/>
      <c r="M151" s="260"/>
      <c r="N151" s="261"/>
      <c r="O151" s="261"/>
      <c r="P151" s="261"/>
      <c r="Q151" s="261"/>
      <c r="R151" s="261"/>
      <c r="S151" s="261"/>
      <c r="T151" s="262"/>
      <c r="AT151" s="263" t="s">
        <v>142</v>
      </c>
      <c r="AU151" s="263" t="s">
        <v>79</v>
      </c>
      <c r="AV151" s="14" t="s">
        <v>77</v>
      </c>
      <c r="AW151" s="14" t="s">
        <v>32</v>
      </c>
      <c r="AX151" s="14" t="s">
        <v>70</v>
      </c>
      <c r="AY151" s="263" t="s">
        <v>133</v>
      </c>
    </row>
    <row r="152" s="12" customFormat="1">
      <c r="B152" s="228"/>
      <c r="C152" s="229"/>
      <c r="D152" s="230" t="s">
        <v>142</v>
      </c>
      <c r="E152" s="231" t="s">
        <v>1</v>
      </c>
      <c r="F152" s="232" t="s">
        <v>489</v>
      </c>
      <c r="G152" s="229"/>
      <c r="H152" s="233">
        <v>147.58000000000001</v>
      </c>
      <c r="I152" s="234"/>
      <c r="J152" s="229"/>
      <c r="K152" s="229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142</v>
      </c>
      <c r="AU152" s="239" t="s">
        <v>79</v>
      </c>
      <c r="AV152" s="12" t="s">
        <v>79</v>
      </c>
      <c r="AW152" s="12" t="s">
        <v>32</v>
      </c>
      <c r="AX152" s="12" t="s">
        <v>77</v>
      </c>
      <c r="AY152" s="239" t="s">
        <v>133</v>
      </c>
    </row>
    <row r="153" s="1" customFormat="1" ht="16.5" customHeight="1">
      <c r="B153" s="37"/>
      <c r="C153" s="217" t="s">
        <v>255</v>
      </c>
      <c r="D153" s="217" t="s">
        <v>135</v>
      </c>
      <c r="E153" s="218" t="s">
        <v>256</v>
      </c>
      <c r="F153" s="219" t="s">
        <v>257</v>
      </c>
      <c r="G153" s="220" t="s">
        <v>191</v>
      </c>
      <c r="H153" s="221">
        <v>147.58000000000001</v>
      </c>
      <c r="I153" s="222"/>
      <c r="J153" s="221">
        <f>ROUND(I153*H153,1)</f>
        <v>0</v>
      </c>
      <c r="K153" s="219" t="s">
        <v>139</v>
      </c>
      <c r="L153" s="42"/>
      <c r="M153" s="223" t="s">
        <v>1</v>
      </c>
      <c r="N153" s="224" t="s">
        <v>41</v>
      </c>
      <c r="O153" s="78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AR153" s="16" t="s">
        <v>140</v>
      </c>
      <c r="AT153" s="16" t="s">
        <v>135</v>
      </c>
      <c r="AU153" s="16" t="s">
        <v>79</v>
      </c>
      <c r="AY153" s="16" t="s">
        <v>133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6" t="s">
        <v>77</v>
      </c>
      <c r="BK153" s="227">
        <f>ROUND(I153*H153,1)</f>
        <v>0</v>
      </c>
      <c r="BL153" s="16" t="s">
        <v>140</v>
      </c>
      <c r="BM153" s="16" t="s">
        <v>258</v>
      </c>
    </row>
    <row r="154" s="12" customFormat="1">
      <c r="B154" s="228"/>
      <c r="C154" s="229"/>
      <c r="D154" s="230" t="s">
        <v>142</v>
      </c>
      <c r="E154" s="231" t="s">
        <v>1</v>
      </c>
      <c r="F154" s="232" t="s">
        <v>489</v>
      </c>
      <c r="G154" s="229"/>
      <c r="H154" s="233">
        <v>147.58000000000001</v>
      </c>
      <c r="I154" s="234"/>
      <c r="J154" s="229"/>
      <c r="K154" s="229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142</v>
      </c>
      <c r="AU154" s="239" t="s">
        <v>79</v>
      </c>
      <c r="AV154" s="12" t="s">
        <v>79</v>
      </c>
      <c r="AW154" s="12" t="s">
        <v>32</v>
      </c>
      <c r="AX154" s="12" t="s">
        <v>77</v>
      </c>
      <c r="AY154" s="239" t="s">
        <v>133</v>
      </c>
    </row>
    <row r="155" s="1" customFormat="1" ht="16.5" customHeight="1">
      <c r="B155" s="37"/>
      <c r="C155" s="217" t="s">
        <v>259</v>
      </c>
      <c r="D155" s="217" t="s">
        <v>135</v>
      </c>
      <c r="E155" s="218" t="s">
        <v>260</v>
      </c>
      <c r="F155" s="219" t="s">
        <v>261</v>
      </c>
      <c r="G155" s="220" t="s">
        <v>156</v>
      </c>
      <c r="H155" s="221">
        <v>295.16000000000003</v>
      </c>
      <c r="I155" s="222"/>
      <c r="J155" s="221">
        <f>ROUND(I155*H155,1)</f>
        <v>0</v>
      </c>
      <c r="K155" s="219" t="s">
        <v>139</v>
      </c>
      <c r="L155" s="42"/>
      <c r="M155" s="223" t="s">
        <v>1</v>
      </c>
      <c r="N155" s="224" t="s">
        <v>41</v>
      </c>
      <c r="O155" s="78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AR155" s="16" t="s">
        <v>140</v>
      </c>
      <c r="AT155" s="16" t="s">
        <v>135</v>
      </c>
      <c r="AU155" s="16" t="s">
        <v>79</v>
      </c>
      <c r="AY155" s="16" t="s">
        <v>133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6" t="s">
        <v>77</v>
      </c>
      <c r="BK155" s="227">
        <f>ROUND(I155*H155,1)</f>
        <v>0</v>
      </c>
      <c r="BL155" s="16" t="s">
        <v>140</v>
      </c>
      <c r="BM155" s="16" t="s">
        <v>262</v>
      </c>
    </row>
    <row r="156" s="12" customFormat="1">
      <c r="B156" s="228"/>
      <c r="C156" s="229"/>
      <c r="D156" s="230" t="s">
        <v>142</v>
      </c>
      <c r="E156" s="231" t="s">
        <v>1</v>
      </c>
      <c r="F156" s="232" t="s">
        <v>489</v>
      </c>
      <c r="G156" s="229"/>
      <c r="H156" s="233">
        <v>147.58000000000001</v>
      </c>
      <c r="I156" s="234"/>
      <c r="J156" s="229"/>
      <c r="K156" s="229"/>
      <c r="L156" s="235"/>
      <c r="M156" s="236"/>
      <c r="N156" s="237"/>
      <c r="O156" s="237"/>
      <c r="P156" s="237"/>
      <c r="Q156" s="237"/>
      <c r="R156" s="237"/>
      <c r="S156" s="237"/>
      <c r="T156" s="238"/>
      <c r="AT156" s="239" t="s">
        <v>142</v>
      </c>
      <c r="AU156" s="239" t="s">
        <v>79</v>
      </c>
      <c r="AV156" s="12" t="s">
        <v>79</v>
      </c>
      <c r="AW156" s="12" t="s">
        <v>32</v>
      </c>
      <c r="AX156" s="12" t="s">
        <v>77</v>
      </c>
      <c r="AY156" s="239" t="s">
        <v>133</v>
      </c>
    </row>
    <row r="157" s="12" customFormat="1">
      <c r="B157" s="228"/>
      <c r="C157" s="229"/>
      <c r="D157" s="230" t="s">
        <v>142</v>
      </c>
      <c r="E157" s="229"/>
      <c r="F157" s="232" t="s">
        <v>490</v>
      </c>
      <c r="G157" s="229"/>
      <c r="H157" s="233">
        <v>295.16000000000003</v>
      </c>
      <c r="I157" s="234"/>
      <c r="J157" s="229"/>
      <c r="K157" s="229"/>
      <c r="L157" s="235"/>
      <c r="M157" s="236"/>
      <c r="N157" s="237"/>
      <c r="O157" s="237"/>
      <c r="P157" s="237"/>
      <c r="Q157" s="237"/>
      <c r="R157" s="237"/>
      <c r="S157" s="237"/>
      <c r="T157" s="238"/>
      <c r="AT157" s="239" t="s">
        <v>142</v>
      </c>
      <c r="AU157" s="239" t="s">
        <v>79</v>
      </c>
      <c r="AV157" s="12" t="s">
        <v>79</v>
      </c>
      <c r="AW157" s="12" t="s">
        <v>4</v>
      </c>
      <c r="AX157" s="12" t="s">
        <v>77</v>
      </c>
      <c r="AY157" s="239" t="s">
        <v>133</v>
      </c>
    </row>
    <row r="158" s="1" customFormat="1" ht="16.5" customHeight="1">
      <c r="B158" s="37"/>
      <c r="C158" s="217" t="s">
        <v>7</v>
      </c>
      <c r="D158" s="217" t="s">
        <v>135</v>
      </c>
      <c r="E158" s="218" t="s">
        <v>264</v>
      </c>
      <c r="F158" s="219" t="s">
        <v>265</v>
      </c>
      <c r="G158" s="220" t="s">
        <v>191</v>
      </c>
      <c r="H158" s="221">
        <v>258.52999999999997</v>
      </c>
      <c r="I158" s="222"/>
      <c r="J158" s="221">
        <f>ROUND(I158*H158,1)</f>
        <v>0</v>
      </c>
      <c r="K158" s="219" t="s">
        <v>139</v>
      </c>
      <c r="L158" s="42"/>
      <c r="M158" s="223" t="s">
        <v>1</v>
      </c>
      <c r="N158" s="224" t="s">
        <v>41</v>
      </c>
      <c r="O158" s="78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AR158" s="16" t="s">
        <v>140</v>
      </c>
      <c r="AT158" s="16" t="s">
        <v>135</v>
      </c>
      <c r="AU158" s="16" t="s">
        <v>79</v>
      </c>
      <c r="AY158" s="16" t="s">
        <v>133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6" t="s">
        <v>77</v>
      </c>
      <c r="BK158" s="227">
        <f>ROUND(I158*H158,1)</f>
        <v>0</v>
      </c>
      <c r="BL158" s="16" t="s">
        <v>140</v>
      </c>
      <c r="BM158" s="16" t="s">
        <v>266</v>
      </c>
    </row>
    <row r="159" s="14" customFormat="1">
      <c r="B159" s="254"/>
      <c r="C159" s="255"/>
      <c r="D159" s="230" t="s">
        <v>142</v>
      </c>
      <c r="E159" s="256" t="s">
        <v>1</v>
      </c>
      <c r="F159" s="257" t="s">
        <v>267</v>
      </c>
      <c r="G159" s="255"/>
      <c r="H159" s="256" t="s">
        <v>1</v>
      </c>
      <c r="I159" s="258"/>
      <c r="J159" s="255"/>
      <c r="K159" s="255"/>
      <c r="L159" s="259"/>
      <c r="M159" s="260"/>
      <c r="N159" s="261"/>
      <c r="O159" s="261"/>
      <c r="P159" s="261"/>
      <c r="Q159" s="261"/>
      <c r="R159" s="261"/>
      <c r="S159" s="261"/>
      <c r="T159" s="262"/>
      <c r="AT159" s="263" t="s">
        <v>142</v>
      </c>
      <c r="AU159" s="263" t="s">
        <v>79</v>
      </c>
      <c r="AV159" s="14" t="s">
        <v>77</v>
      </c>
      <c r="AW159" s="14" t="s">
        <v>32</v>
      </c>
      <c r="AX159" s="14" t="s">
        <v>70</v>
      </c>
      <c r="AY159" s="263" t="s">
        <v>133</v>
      </c>
    </row>
    <row r="160" s="12" customFormat="1">
      <c r="B160" s="228"/>
      <c r="C160" s="229"/>
      <c r="D160" s="230" t="s">
        <v>142</v>
      </c>
      <c r="E160" s="231" t="s">
        <v>1</v>
      </c>
      <c r="F160" s="232" t="s">
        <v>491</v>
      </c>
      <c r="G160" s="229"/>
      <c r="H160" s="233">
        <v>258.52999999999997</v>
      </c>
      <c r="I160" s="234"/>
      <c r="J160" s="229"/>
      <c r="K160" s="229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142</v>
      </c>
      <c r="AU160" s="239" t="s">
        <v>79</v>
      </c>
      <c r="AV160" s="12" t="s">
        <v>79</v>
      </c>
      <c r="AW160" s="12" t="s">
        <v>32</v>
      </c>
      <c r="AX160" s="12" t="s">
        <v>70</v>
      </c>
      <c r="AY160" s="239" t="s">
        <v>133</v>
      </c>
    </row>
    <row r="161" s="14" customFormat="1">
      <c r="B161" s="254"/>
      <c r="C161" s="255"/>
      <c r="D161" s="230" t="s">
        <v>142</v>
      </c>
      <c r="E161" s="256" t="s">
        <v>1</v>
      </c>
      <c r="F161" s="257" t="s">
        <v>269</v>
      </c>
      <c r="G161" s="255"/>
      <c r="H161" s="256" t="s">
        <v>1</v>
      </c>
      <c r="I161" s="258"/>
      <c r="J161" s="255"/>
      <c r="K161" s="255"/>
      <c r="L161" s="259"/>
      <c r="M161" s="260"/>
      <c r="N161" s="261"/>
      <c r="O161" s="261"/>
      <c r="P161" s="261"/>
      <c r="Q161" s="261"/>
      <c r="R161" s="261"/>
      <c r="S161" s="261"/>
      <c r="T161" s="262"/>
      <c r="AT161" s="263" t="s">
        <v>142</v>
      </c>
      <c r="AU161" s="263" t="s">
        <v>79</v>
      </c>
      <c r="AV161" s="14" t="s">
        <v>77</v>
      </c>
      <c r="AW161" s="14" t="s">
        <v>32</v>
      </c>
      <c r="AX161" s="14" t="s">
        <v>70</v>
      </c>
      <c r="AY161" s="263" t="s">
        <v>133</v>
      </c>
    </row>
    <row r="162" s="12" customFormat="1">
      <c r="B162" s="228"/>
      <c r="C162" s="229"/>
      <c r="D162" s="230" t="s">
        <v>142</v>
      </c>
      <c r="E162" s="231" t="s">
        <v>1</v>
      </c>
      <c r="F162" s="232" t="s">
        <v>70</v>
      </c>
      <c r="G162" s="229"/>
      <c r="H162" s="233">
        <v>0</v>
      </c>
      <c r="I162" s="234"/>
      <c r="J162" s="229"/>
      <c r="K162" s="229"/>
      <c r="L162" s="235"/>
      <c r="M162" s="236"/>
      <c r="N162" s="237"/>
      <c r="O162" s="237"/>
      <c r="P162" s="237"/>
      <c r="Q162" s="237"/>
      <c r="R162" s="237"/>
      <c r="S162" s="237"/>
      <c r="T162" s="238"/>
      <c r="AT162" s="239" t="s">
        <v>142</v>
      </c>
      <c r="AU162" s="239" t="s">
        <v>79</v>
      </c>
      <c r="AV162" s="12" t="s">
        <v>79</v>
      </c>
      <c r="AW162" s="12" t="s">
        <v>32</v>
      </c>
      <c r="AX162" s="12" t="s">
        <v>70</v>
      </c>
      <c r="AY162" s="239" t="s">
        <v>133</v>
      </c>
    </row>
    <row r="163" s="14" customFormat="1">
      <c r="B163" s="254"/>
      <c r="C163" s="255"/>
      <c r="D163" s="230" t="s">
        <v>142</v>
      </c>
      <c r="E163" s="256" t="s">
        <v>1</v>
      </c>
      <c r="F163" s="257" t="s">
        <v>270</v>
      </c>
      <c r="G163" s="255"/>
      <c r="H163" s="256" t="s">
        <v>1</v>
      </c>
      <c r="I163" s="258"/>
      <c r="J163" s="255"/>
      <c r="K163" s="255"/>
      <c r="L163" s="259"/>
      <c r="M163" s="260"/>
      <c r="N163" s="261"/>
      <c r="O163" s="261"/>
      <c r="P163" s="261"/>
      <c r="Q163" s="261"/>
      <c r="R163" s="261"/>
      <c r="S163" s="261"/>
      <c r="T163" s="262"/>
      <c r="AT163" s="263" t="s">
        <v>142</v>
      </c>
      <c r="AU163" s="263" t="s">
        <v>79</v>
      </c>
      <c r="AV163" s="14" t="s">
        <v>77</v>
      </c>
      <c r="AW163" s="14" t="s">
        <v>32</v>
      </c>
      <c r="AX163" s="14" t="s">
        <v>70</v>
      </c>
      <c r="AY163" s="263" t="s">
        <v>133</v>
      </c>
    </row>
    <row r="164" s="12" customFormat="1">
      <c r="B164" s="228"/>
      <c r="C164" s="229"/>
      <c r="D164" s="230" t="s">
        <v>142</v>
      </c>
      <c r="E164" s="231" t="s">
        <v>1</v>
      </c>
      <c r="F164" s="232" t="s">
        <v>70</v>
      </c>
      <c r="G164" s="229"/>
      <c r="H164" s="233">
        <v>0</v>
      </c>
      <c r="I164" s="234"/>
      <c r="J164" s="229"/>
      <c r="K164" s="229"/>
      <c r="L164" s="235"/>
      <c r="M164" s="236"/>
      <c r="N164" s="237"/>
      <c r="O164" s="237"/>
      <c r="P164" s="237"/>
      <c r="Q164" s="237"/>
      <c r="R164" s="237"/>
      <c r="S164" s="237"/>
      <c r="T164" s="238"/>
      <c r="AT164" s="239" t="s">
        <v>142</v>
      </c>
      <c r="AU164" s="239" t="s">
        <v>79</v>
      </c>
      <c r="AV164" s="12" t="s">
        <v>79</v>
      </c>
      <c r="AW164" s="12" t="s">
        <v>32</v>
      </c>
      <c r="AX164" s="12" t="s">
        <v>70</v>
      </c>
      <c r="AY164" s="239" t="s">
        <v>133</v>
      </c>
    </row>
    <row r="165" s="13" customFormat="1">
      <c r="B165" s="243"/>
      <c r="C165" s="244"/>
      <c r="D165" s="230" t="s">
        <v>142</v>
      </c>
      <c r="E165" s="245" t="s">
        <v>1</v>
      </c>
      <c r="F165" s="246" t="s">
        <v>177</v>
      </c>
      <c r="G165" s="244"/>
      <c r="H165" s="247">
        <v>258.52999999999997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AT165" s="253" t="s">
        <v>142</v>
      </c>
      <c r="AU165" s="253" t="s">
        <v>79</v>
      </c>
      <c r="AV165" s="13" t="s">
        <v>140</v>
      </c>
      <c r="AW165" s="13" t="s">
        <v>32</v>
      </c>
      <c r="AX165" s="13" t="s">
        <v>77</v>
      </c>
      <c r="AY165" s="253" t="s">
        <v>133</v>
      </c>
    </row>
    <row r="166" s="1" customFormat="1" ht="16.5" customHeight="1">
      <c r="B166" s="37"/>
      <c r="C166" s="217" t="s">
        <v>271</v>
      </c>
      <c r="D166" s="217" t="s">
        <v>135</v>
      </c>
      <c r="E166" s="218" t="s">
        <v>272</v>
      </c>
      <c r="F166" s="219" t="s">
        <v>273</v>
      </c>
      <c r="G166" s="220" t="s">
        <v>191</v>
      </c>
      <c r="H166" s="221">
        <v>115.81</v>
      </c>
      <c r="I166" s="222"/>
      <c r="J166" s="221">
        <f>ROUND(I166*H166,1)</f>
        <v>0</v>
      </c>
      <c r="K166" s="219" t="s">
        <v>139</v>
      </c>
      <c r="L166" s="42"/>
      <c r="M166" s="223" t="s">
        <v>1</v>
      </c>
      <c r="N166" s="224" t="s">
        <v>41</v>
      </c>
      <c r="O166" s="78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AR166" s="16" t="s">
        <v>140</v>
      </c>
      <c r="AT166" s="16" t="s">
        <v>135</v>
      </c>
      <c r="AU166" s="16" t="s">
        <v>79</v>
      </c>
      <c r="AY166" s="16" t="s">
        <v>133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6" t="s">
        <v>77</v>
      </c>
      <c r="BK166" s="227">
        <f>ROUND(I166*H166,1)</f>
        <v>0</v>
      </c>
      <c r="BL166" s="16" t="s">
        <v>140</v>
      </c>
      <c r="BM166" s="16" t="s">
        <v>274</v>
      </c>
    </row>
    <row r="167" s="12" customFormat="1">
      <c r="B167" s="228"/>
      <c r="C167" s="229"/>
      <c r="D167" s="230" t="s">
        <v>142</v>
      </c>
      <c r="E167" s="231" t="s">
        <v>1</v>
      </c>
      <c r="F167" s="232" t="s">
        <v>492</v>
      </c>
      <c r="G167" s="229"/>
      <c r="H167" s="233">
        <v>115.81</v>
      </c>
      <c r="I167" s="234"/>
      <c r="J167" s="229"/>
      <c r="K167" s="229"/>
      <c r="L167" s="235"/>
      <c r="M167" s="236"/>
      <c r="N167" s="237"/>
      <c r="O167" s="237"/>
      <c r="P167" s="237"/>
      <c r="Q167" s="237"/>
      <c r="R167" s="237"/>
      <c r="S167" s="237"/>
      <c r="T167" s="238"/>
      <c r="AT167" s="239" t="s">
        <v>142</v>
      </c>
      <c r="AU167" s="239" t="s">
        <v>79</v>
      </c>
      <c r="AV167" s="12" t="s">
        <v>79</v>
      </c>
      <c r="AW167" s="12" t="s">
        <v>32</v>
      </c>
      <c r="AX167" s="12" t="s">
        <v>77</v>
      </c>
      <c r="AY167" s="239" t="s">
        <v>133</v>
      </c>
    </row>
    <row r="168" s="1" customFormat="1" ht="16.5" customHeight="1">
      <c r="B168" s="37"/>
      <c r="C168" s="264" t="s">
        <v>276</v>
      </c>
      <c r="D168" s="264" t="s">
        <v>277</v>
      </c>
      <c r="E168" s="265" t="s">
        <v>278</v>
      </c>
      <c r="F168" s="266" t="s">
        <v>279</v>
      </c>
      <c r="G168" s="267" t="s">
        <v>156</v>
      </c>
      <c r="H168" s="268">
        <v>231.62000000000001</v>
      </c>
      <c r="I168" s="269"/>
      <c r="J168" s="268">
        <f>ROUND(I168*H168,1)</f>
        <v>0</v>
      </c>
      <c r="K168" s="266" t="s">
        <v>139</v>
      </c>
      <c r="L168" s="270"/>
      <c r="M168" s="271" t="s">
        <v>1</v>
      </c>
      <c r="N168" s="272" t="s">
        <v>41</v>
      </c>
      <c r="O168" s="78"/>
      <c r="P168" s="225">
        <f>O168*H168</f>
        <v>0</v>
      </c>
      <c r="Q168" s="225">
        <v>1</v>
      </c>
      <c r="R168" s="225">
        <f>Q168*H168</f>
        <v>231.62000000000001</v>
      </c>
      <c r="S168" s="225">
        <v>0</v>
      </c>
      <c r="T168" s="226">
        <f>S168*H168</f>
        <v>0</v>
      </c>
      <c r="AR168" s="16" t="s">
        <v>199</v>
      </c>
      <c r="AT168" s="16" t="s">
        <v>277</v>
      </c>
      <c r="AU168" s="16" t="s">
        <v>79</v>
      </c>
      <c r="AY168" s="16" t="s">
        <v>133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6" t="s">
        <v>77</v>
      </c>
      <c r="BK168" s="227">
        <f>ROUND(I168*H168,1)</f>
        <v>0</v>
      </c>
      <c r="BL168" s="16" t="s">
        <v>140</v>
      </c>
      <c r="BM168" s="16" t="s">
        <v>280</v>
      </c>
    </row>
    <row r="169" s="12" customFormat="1">
      <c r="B169" s="228"/>
      <c r="C169" s="229"/>
      <c r="D169" s="230" t="s">
        <v>142</v>
      </c>
      <c r="E169" s="231" t="s">
        <v>1</v>
      </c>
      <c r="F169" s="232" t="s">
        <v>492</v>
      </c>
      <c r="G169" s="229"/>
      <c r="H169" s="233">
        <v>115.81</v>
      </c>
      <c r="I169" s="234"/>
      <c r="J169" s="229"/>
      <c r="K169" s="229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142</v>
      </c>
      <c r="AU169" s="239" t="s">
        <v>79</v>
      </c>
      <c r="AV169" s="12" t="s">
        <v>79</v>
      </c>
      <c r="AW169" s="12" t="s">
        <v>32</v>
      </c>
      <c r="AX169" s="12" t="s">
        <v>77</v>
      </c>
      <c r="AY169" s="239" t="s">
        <v>133</v>
      </c>
    </row>
    <row r="170" s="12" customFormat="1">
      <c r="B170" s="228"/>
      <c r="C170" s="229"/>
      <c r="D170" s="230" t="s">
        <v>142</v>
      </c>
      <c r="E170" s="229"/>
      <c r="F170" s="232" t="s">
        <v>493</v>
      </c>
      <c r="G170" s="229"/>
      <c r="H170" s="233">
        <v>231.62000000000001</v>
      </c>
      <c r="I170" s="234"/>
      <c r="J170" s="229"/>
      <c r="K170" s="229"/>
      <c r="L170" s="235"/>
      <c r="M170" s="236"/>
      <c r="N170" s="237"/>
      <c r="O170" s="237"/>
      <c r="P170" s="237"/>
      <c r="Q170" s="237"/>
      <c r="R170" s="237"/>
      <c r="S170" s="237"/>
      <c r="T170" s="238"/>
      <c r="AT170" s="239" t="s">
        <v>142</v>
      </c>
      <c r="AU170" s="239" t="s">
        <v>79</v>
      </c>
      <c r="AV170" s="12" t="s">
        <v>79</v>
      </c>
      <c r="AW170" s="12" t="s">
        <v>4</v>
      </c>
      <c r="AX170" s="12" t="s">
        <v>77</v>
      </c>
      <c r="AY170" s="239" t="s">
        <v>133</v>
      </c>
    </row>
    <row r="171" s="11" customFormat="1" ht="22.8" customHeight="1">
      <c r="B171" s="201"/>
      <c r="C171" s="202"/>
      <c r="D171" s="203" t="s">
        <v>69</v>
      </c>
      <c r="E171" s="215" t="s">
        <v>90</v>
      </c>
      <c r="F171" s="215" t="s">
        <v>494</v>
      </c>
      <c r="G171" s="202"/>
      <c r="H171" s="202"/>
      <c r="I171" s="205"/>
      <c r="J171" s="216">
        <f>BK171</f>
        <v>0</v>
      </c>
      <c r="K171" s="202"/>
      <c r="L171" s="207"/>
      <c r="M171" s="208"/>
      <c r="N171" s="209"/>
      <c r="O171" s="209"/>
      <c r="P171" s="210">
        <f>P172</f>
        <v>0</v>
      </c>
      <c r="Q171" s="209"/>
      <c r="R171" s="210">
        <f>R172</f>
        <v>0</v>
      </c>
      <c r="S171" s="209"/>
      <c r="T171" s="211">
        <f>T172</f>
        <v>0</v>
      </c>
      <c r="AR171" s="212" t="s">
        <v>77</v>
      </c>
      <c r="AT171" s="213" t="s">
        <v>69</v>
      </c>
      <c r="AU171" s="213" t="s">
        <v>77</v>
      </c>
      <c r="AY171" s="212" t="s">
        <v>133</v>
      </c>
      <c r="BK171" s="214">
        <f>BK172</f>
        <v>0</v>
      </c>
    </row>
    <row r="172" s="1" customFormat="1" ht="16.5" customHeight="1">
      <c r="B172" s="37"/>
      <c r="C172" s="217" t="s">
        <v>282</v>
      </c>
      <c r="D172" s="217" t="s">
        <v>135</v>
      </c>
      <c r="E172" s="218" t="s">
        <v>495</v>
      </c>
      <c r="F172" s="219" t="s">
        <v>496</v>
      </c>
      <c r="G172" s="220" t="s">
        <v>341</v>
      </c>
      <c r="H172" s="221">
        <v>1</v>
      </c>
      <c r="I172" s="222"/>
      <c r="J172" s="221">
        <f>ROUND(I172*H172,1)</f>
        <v>0</v>
      </c>
      <c r="K172" s="219" t="s">
        <v>1</v>
      </c>
      <c r="L172" s="42"/>
      <c r="M172" s="223" t="s">
        <v>1</v>
      </c>
      <c r="N172" s="224" t="s">
        <v>41</v>
      </c>
      <c r="O172" s="78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AR172" s="16" t="s">
        <v>140</v>
      </c>
      <c r="AT172" s="16" t="s">
        <v>135</v>
      </c>
      <c r="AU172" s="16" t="s">
        <v>79</v>
      </c>
      <c r="AY172" s="16" t="s">
        <v>133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6" t="s">
        <v>77</v>
      </c>
      <c r="BK172" s="227">
        <f>ROUND(I172*H172,1)</f>
        <v>0</v>
      </c>
      <c r="BL172" s="16" t="s">
        <v>140</v>
      </c>
      <c r="BM172" s="16" t="s">
        <v>497</v>
      </c>
    </row>
    <row r="173" s="11" customFormat="1" ht="22.8" customHeight="1">
      <c r="B173" s="201"/>
      <c r="C173" s="202"/>
      <c r="D173" s="203" t="s">
        <v>69</v>
      </c>
      <c r="E173" s="215" t="s">
        <v>140</v>
      </c>
      <c r="F173" s="215" t="s">
        <v>287</v>
      </c>
      <c r="G173" s="202"/>
      <c r="H173" s="202"/>
      <c r="I173" s="205"/>
      <c r="J173" s="216">
        <f>BK173</f>
        <v>0</v>
      </c>
      <c r="K173" s="202"/>
      <c r="L173" s="207"/>
      <c r="M173" s="208"/>
      <c r="N173" s="209"/>
      <c r="O173" s="209"/>
      <c r="P173" s="210">
        <f>SUM(P174:P185)</f>
        <v>0</v>
      </c>
      <c r="Q173" s="209"/>
      <c r="R173" s="210">
        <f>SUM(R174:R185)</f>
        <v>57.966715099999995</v>
      </c>
      <c r="S173" s="209"/>
      <c r="T173" s="211">
        <f>SUM(T174:T185)</f>
        <v>0</v>
      </c>
      <c r="AR173" s="212" t="s">
        <v>77</v>
      </c>
      <c r="AT173" s="213" t="s">
        <v>69</v>
      </c>
      <c r="AU173" s="213" t="s">
        <v>77</v>
      </c>
      <c r="AY173" s="212" t="s">
        <v>133</v>
      </c>
      <c r="BK173" s="214">
        <f>SUM(BK174:BK185)</f>
        <v>0</v>
      </c>
    </row>
    <row r="174" s="1" customFormat="1" ht="16.5" customHeight="1">
      <c r="B174" s="37"/>
      <c r="C174" s="217" t="s">
        <v>288</v>
      </c>
      <c r="D174" s="217" t="s">
        <v>135</v>
      </c>
      <c r="E174" s="218" t="s">
        <v>289</v>
      </c>
      <c r="F174" s="219" t="s">
        <v>290</v>
      </c>
      <c r="G174" s="220" t="s">
        <v>191</v>
      </c>
      <c r="H174" s="221">
        <v>29.629999999999999</v>
      </c>
      <c r="I174" s="222"/>
      <c r="J174" s="221">
        <f>ROUND(I174*H174,1)</f>
        <v>0</v>
      </c>
      <c r="K174" s="219" t="s">
        <v>139</v>
      </c>
      <c r="L174" s="42"/>
      <c r="M174" s="223" t="s">
        <v>1</v>
      </c>
      <c r="N174" s="224" t="s">
        <v>41</v>
      </c>
      <c r="O174" s="78"/>
      <c r="P174" s="225">
        <f>O174*H174</f>
        <v>0</v>
      </c>
      <c r="Q174" s="225">
        <v>1.8907700000000001</v>
      </c>
      <c r="R174" s="225">
        <f>Q174*H174</f>
        <v>56.023515099999997</v>
      </c>
      <c r="S174" s="225">
        <v>0</v>
      </c>
      <c r="T174" s="226">
        <f>S174*H174</f>
        <v>0</v>
      </c>
      <c r="AR174" s="16" t="s">
        <v>140</v>
      </c>
      <c r="AT174" s="16" t="s">
        <v>135</v>
      </c>
      <c r="AU174" s="16" t="s">
        <v>79</v>
      </c>
      <c r="AY174" s="16" t="s">
        <v>133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6" t="s">
        <v>77</v>
      </c>
      <c r="BK174" s="227">
        <f>ROUND(I174*H174,1)</f>
        <v>0</v>
      </c>
      <c r="BL174" s="16" t="s">
        <v>140</v>
      </c>
      <c r="BM174" s="16" t="s">
        <v>291</v>
      </c>
    </row>
    <row r="175" s="12" customFormat="1">
      <c r="B175" s="228"/>
      <c r="C175" s="229"/>
      <c r="D175" s="230" t="s">
        <v>142</v>
      </c>
      <c r="E175" s="231" t="s">
        <v>1</v>
      </c>
      <c r="F175" s="232" t="s">
        <v>498</v>
      </c>
      <c r="G175" s="229"/>
      <c r="H175" s="233">
        <v>29.629999999999999</v>
      </c>
      <c r="I175" s="234"/>
      <c r="J175" s="229"/>
      <c r="K175" s="229"/>
      <c r="L175" s="235"/>
      <c r="M175" s="236"/>
      <c r="N175" s="237"/>
      <c r="O175" s="237"/>
      <c r="P175" s="237"/>
      <c r="Q175" s="237"/>
      <c r="R175" s="237"/>
      <c r="S175" s="237"/>
      <c r="T175" s="238"/>
      <c r="AT175" s="239" t="s">
        <v>142</v>
      </c>
      <c r="AU175" s="239" t="s">
        <v>79</v>
      </c>
      <c r="AV175" s="12" t="s">
        <v>79</v>
      </c>
      <c r="AW175" s="12" t="s">
        <v>32</v>
      </c>
      <c r="AX175" s="12" t="s">
        <v>77</v>
      </c>
      <c r="AY175" s="239" t="s">
        <v>133</v>
      </c>
    </row>
    <row r="176" s="1" customFormat="1" ht="16.5" customHeight="1">
      <c r="B176" s="37"/>
      <c r="C176" s="217" t="s">
        <v>293</v>
      </c>
      <c r="D176" s="217" t="s">
        <v>135</v>
      </c>
      <c r="E176" s="218" t="s">
        <v>294</v>
      </c>
      <c r="F176" s="219" t="s">
        <v>295</v>
      </c>
      <c r="G176" s="220" t="s">
        <v>191</v>
      </c>
      <c r="H176" s="221">
        <v>0.80000000000000004</v>
      </c>
      <c r="I176" s="222"/>
      <c r="J176" s="221">
        <f>ROUND(I176*H176,1)</f>
        <v>0</v>
      </c>
      <c r="K176" s="219" t="s">
        <v>139</v>
      </c>
      <c r="L176" s="42"/>
      <c r="M176" s="223" t="s">
        <v>1</v>
      </c>
      <c r="N176" s="224" t="s">
        <v>41</v>
      </c>
      <c r="O176" s="78"/>
      <c r="P176" s="225">
        <f>O176*H176</f>
        <v>0</v>
      </c>
      <c r="Q176" s="225">
        <v>2.4289999999999998</v>
      </c>
      <c r="R176" s="225">
        <f>Q176*H176</f>
        <v>1.9432</v>
      </c>
      <c r="S176" s="225">
        <v>0</v>
      </c>
      <c r="T176" s="226">
        <f>S176*H176</f>
        <v>0</v>
      </c>
      <c r="AR176" s="16" t="s">
        <v>140</v>
      </c>
      <c r="AT176" s="16" t="s">
        <v>135</v>
      </c>
      <c r="AU176" s="16" t="s">
        <v>79</v>
      </c>
      <c r="AY176" s="16" t="s">
        <v>133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6" t="s">
        <v>77</v>
      </c>
      <c r="BK176" s="227">
        <f>ROUND(I176*H176,1)</f>
        <v>0</v>
      </c>
      <c r="BL176" s="16" t="s">
        <v>140</v>
      </c>
      <c r="BM176" s="16" t="s">
        <v>499</v>
      </c>
    </row>
    <row r="177" s="14" customFormat="1">
      <c r="B177" s="254"/>
      <c r="C177" s="255"/>
      <c r="D177" s="230" t="s">
        <v>142</v>
      </c>
      <c r="E177" s="256" t="s">
        <v>1</v>
      </c>
      <c r="F177" s="257" t="s">
        <v>297</v>
      </c>
      <c r="G177" s="255"/>
      <c r="H177" s="256" t="s">
        <v>1</v>
      </c>
      <c r="I177" s="258"/>
      <c r="J177" s="255"/>
      <c r="K177" s="255"/>
      <c r="L177" s="259"/>
      <c r="M177" s="260"/>
      <c r="N177" s="261"/>
      <c r="O177" s="261"/>
      <c r="P177" s="261"/>
      <c r="Q177" s="261"/>
      <c r="R177" s="261"/>
      <c r="S177" s="261"/>
      <c r="T177" s="262"/>
      <c r="AT177" s="263" t="s">
        <v>142</v>
      </c>
      <c r="AU177" s="263" t="s">
        <v>79</v>
      </c>
      <c r="AV177" s="14" t="s">
        <v>77</v>
      </c>
      <c r="AW177" s="14" t="s">
        <v>32</v>
      </c>
      <c r="AX177" s="14" t="s">
        <v>70</v>
      </c>
      <c r="AY177" s="263" t="s">
        <v>133</v>
      </c>
    </row>
    <row r="178" s="12" customFormat="1">
      <c r="B178" s="228"/>
      <c r="C178" s="229"/>
      <c r="D178" s="230" t="s">
        <v>142</v>
      </c>
      <c r="E178" s="231" t="s">
        <v>1</v>
      </c>
      <c r="F178" s="232" t="s">
        <v>298</v>
      </c>
      <c r="G178" s="229"/>
      <c r="H178" s="233">
        <v>0.23000000000000001</v>
      </c>
      <c r="I178" s="234"/>
      <c r="J178" s="229"/>
      <c r="K178" s="229"/>
      <c r="L178" s="235"/>
      <c r="M178" s="236"/>
      <c r="N178" s="237"/>
      <c r="O178" s="237"/>
      <c r="P178" s="237"/>
      <c r="Q178" s="237"/>
      <c r="R178" s="237"/>
      <c r="S178" s="237"/>
      <c r="T178" s="238"/>
      <c r="AT178" s="239" t="s">
        <v>142</v>
      </c>
      <c r="AU178" s="239" t="s">
        <v>79</v>
      </c>
      <c r="AV178" s="12" t="s">
        <v>79</v>
      </c>
      <c r="AW178" s="12" t="s">
        <v>32</v>
      </c>
      <c r="AX178" s="12" t="s">
        <v>70</v>
      </c>
      <c r="AY178" s="239" t="s">
        <v>133</v>
      </c>
    </row>
    <row r="179" s="14" customFormat="1">
      <c r="B179" s="254"/>
      <c r="C179" s="255"/>
      <c r="D179" s="230" t="s">
        <v>142</v>
      </c>
      <c r="E179" s="256" t="s">
        <v>1</v>
      </c>
      <c r="F179" s="257" t="s">
        <v>299</v>
      </c>
      <c r="G179" s="255"/>
      <c r="H179" s="256" t="s">
        <v>1</v>
      </c>
      <c r="I179" s="258"/>
      <c r="J179" s="255"/>
      <c r="K179" s="255"/>
      <c r="L179" s="259"/>
      <c r="M179" s="260"/>
      <c r="N179" s="261"/>
      <c r="O179" s="261"/>
      <c r="P179" s="261"/>
      <c r="Q179" s="261"/>
      <c r="R179" s="261"/>
      <c r="S179" s="261"/>
      <c r="T179" s="262"/>
      <c r="AT179" s="263" t="s">
        <v>142</v>
      </c>
      <c r="AU179" s="263" t="s">
        <v>79</v>
      </c>
      <c r="AV179" s="14" t="s">
        <v>77</v>
      </c>
      <c r="AW179" s="14" t="s">
        <v>32</v>
      </c>
      <c r="AX179" s="14" t="s">
        <v>70</v>
      </c>
      <c r="AY179" s="263" t="s">
        <v>133</v>
      </c>
    </row>
    <row r="180" s="12" customFormat="1">
      <c r="B180" s="228"/>
      <c r="C180" s="229"/>
      <c r="D180" s="230" t="s">
        <v>142</v>
      </c>
      <c r="E180" s="231" t="s">
        <v>1</v>
      </c>
      <c r="F180" s="232" t="s">
        <v>300</v>
      </c>
      <c r="G180" s="229"/>
      <c r="H180" s="233">
        <v>0.32000000000000001</v>
      </c>
      <c r="I180" s="234"/>
      <c r="J180" s="229"/>
      <c r="K180" s="229"/>
      <c r="L180" s="235"/>
      <c r="M180" s="236"/>
      <c r="N180" s="237"/>
      <c r="O180" s="237"/>
      <c r="P180" s="237"/>
      <c r="Q180" s="237"/>
      <c r="R180" s="237"/>
      <c r="S180" s="237"/>
      <c r="T180" s="238"/>
      <c r="AT180" s="239" t="s">
        <v>142</v>
      </c>
      <c r="AU180" s="239" t="s">
        <v>79</v>
      </c>
      <c r="AV180" s="12" t="s">
        <v>79</v>
      </c>
      <c r="AW180" s="12" t="s">
        <v>32</v>
      </c>
      <c r="AX180" s="12" t="s">
        <v>70</v>
      </c>
      <c r="AY180" s="239" t="s">
        <v>133</v>
      </c>
    </row>
    <row r="181" s="14" customFormat="1">
      <c r="B181" s="254"/>
      <c r="C181" s="255"/>
      <c r="D181" s="230" t="s">
        <v>142</v>
      </c>
      <c r="E181" s="256" t="s">
        <v>1</v>
      </c>
      <c r="F181" s="257" t="s">
        <v>301</v>
      </c>
      <c r="G181" s="255"/>
      <c r="H181" s="256" t="s">
        <v>1</v>
      </c>
      <c r="I181" s="258"/>
      <c r="J181" s="255"/>
      <c r="K181" s="255"/>
      <c r="L181" s="259"/>
      <c r="M181" s="260"/>
      <c r="N181" s="261"/>
      <c r="O181" s="261"/>
      <c r="P181" s="261"/>
      <c r="Q181" s="261"/>
      <c r="R181" s="261"/>
      <c r="S181" s="261"/>
      <c r="T181" s="262"/>
      <c r="AT181" s="263" t="s">
        <v>142</v>
      </c>
      <c r="AU181" s="263" t="s">
        <v>79</v>
      </c>
      <c r="AV181" s="14" t="s">
        <v>77</v>
      </c>
      <c r="AW181" s="14" t="s">
        <v>32</v>
      </c>
      <c r="AX181" s="14" t="s">
        <v>70</v>
      </c>
      <c r="AY181" s="263" t="s">
        <v>133</v>
      </c>
    </row>
    <row r="182" s="12" customFormat="1">
      <c r="B182" s="228"/>
      <c r="C182" s="229"/>
      <c r="D182" s="230" t="s">
        <v>142</v>
      </c>
      <c r="E182" s="231" t="s">
        <v>1</v>
      </c>
      <c r="F182" s="232" t="s">
        <v>500</v>
      </c>
      <c r="G182" s="229"/>
      <c r="H182" s="233">
        <v>0.12</v>
      </c>
      <c r="I182" s="234"/>
      <c r="J182" s="229"/>
      <c r="K182" s="229"/>
      <c r="L182" s="235"/>
      <c r="M182" s="236"/>
      <c r="N182" s="237"/>
      <c r="O182" s="237"/>
      <c r="P182" s="237"/>
      <c r="Q182" s="237"/>
      <c r="R182" s="237"/>
      <c r="S182" s="237"/>
      <c r="T182" s="238"/>
      <c r="AT182" s="239" t="s">
        <v>142</v>
      </c>
      <c r="AU182" s="239" t="s">
        <v>79</v>
      </c>
      <c r="AV182" s="12" t="s">
        <v>79</v>
      </c>
      <c r="AW182" s="12" t="s">
        <v>32</v>
      </c>
      <c r="AX182" s="12" t="s">
        <v>70</v>
      </c>
      <c r="AY182" s="239" t="s">
        <v>133</v>
      </c>
    </row>
    <row r="183" s="14" customFormat="1">
      <c r="B183" s="254"/>
      <c r="C183" s="255"/>
      <c r="D183" s="230" t="s">
        <v>142</v>
      </c>
      <c r="E183" s="256" t="s">
        <v>1</v>
      </c>
      <c r="F183" s="257" t="s">
        <v>303</v>
      </c>
      <c r="G183" s="255"/>
      <c r="H183" s="256" t="s">
        <v>1</v>
      </c>
      <c r="I183" s="258"/>
      <c r="J183" s="255"/>
      <c r="K183" s="255"/>
      <c r="L183" s="259"/>
      <c r="M183" s="260"/>
      <c r="N183" s="261"/>
      <c r="O183" s="261"/>
      <c r="P183" s="261"/>
      <c r="Q183" s="261"/>
      <c r="R183" s="261"/>
      <c r="S183" s="261"/>
      <c r="T183" s="262"/>
      <c r="AT183" s="263" t="s">
        <v>142</v>
      </c>
      <c r="AU183" s="263" t="s">
        <v>79</v>
      </c>
      <c r="AV183" s="14" t="s">
        <v>77</v>
      </c>
      <c r="AW183" s="14" t="s">
        <v>32</v>
      </c>
      <c r="AX183" s="14" t="s">
        <v>70</v>
      </c>
      <c r="AY183" s="263" t="s">
        <v>133</v>
      </c>
    </row>
    <row r="184" s="12" customFormat="1">
      <c r="B184" s="228"/>
      <c r="C184" s="229"/>
      <c r="D184" s="230" t="s">
        <v>142</v>
      </c>
      <c r="E184" s="231" t="s">
        <v>1</v>
      </c>
      <c r="F184" s="232" t="s">
        <v>501</v>
      </c>
      <c r="G184" s="229"/>
      <c r="H184" s="233">
        <v>0.13</v>
      </c>
      <c r="I184" s="234"/>
      <c r="J184" s="229"/>
      <c r="K184" s="229"/>
      <c r="L184" s="235"/>
      <c r="M184" s="236"/>
      <c r="N184" s="237"/>
      <c r="O184" s="237"/>
      <c r="P184" s="237"/>
      <c r="Q184" s="237"/>
      <c r="R184" s="237"/>
      <c r="S184" s="237"/>
      <c r="T184" s="238"/>
      <c r="AT184" s="239" t="s">
        <v>142</v>
      </c>
      <c r="AU184" s="239" t="s">
        <v>79</v>
      </c>
      <c r="AV184" s="12" t="s">
        <v>79</v>
      </c>
      <c r="AW184" s="12" t="s">
        <v>32</v>
      </c>
      <c r="AX184" s="12" t="s">
        <v>70</v>
      </c>
      <c r="AY184" s="239" t="s">
        <v>133</v>
      </c>
    </row>
    <row r="185" s="13" customFormat="1">
      <c r="B185" s="243"/>
      <c r="C185" s="244"/>
      <c r="D185" s="230" t="s">
        <v>142</v>
      </c>
      <c r="E185" s="245" t="s">
        <v>1</v>
      </c>
      <c r="F185" s="246" t="s">
        <v>177</v>
      </c>
      <c r="G185" s="244"/>
      <c r="H185" s="247">
        <v>0.80000000000000004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AT185" s="253" t="s">
        <v>142</v>
      </c>
      <c r="AU185" s="253" t="s">
        <v>79</v>
      </c>
      <c r="AV185" s="13" t="s">
        <v>140</v>
      </c>
      <c r="AW185" s="13" t="s">
        <v>32</v>
      </c>
      <c r="AX185" s="13" t="s">
        <v>77</v>
      </c>
      <c r="AY185" s="253" t="s">
        <v>133</v>
      </c>
    </row>
    <row r="186" s="11" customFormat="1" ht="22.8" customHeight="1">
      <c r="B186" s="201"/>
      <c r="C186" s="202"/>
      <c r="D186" s="203" t="s">
        <v>69</v>
      </c>
      <c r="E186" s="215" t="s">
        <v>144</v>
      </c>
      <c r="F186" s="215" t="s">
        <v>145</v>
      </c>
      <c r="G186" s="202"/>
      <c r="H186" s="202"/>
      <c r="I186" s="205"/>
      <c r="J186" s="216">
        <f>BK186</f>
        <v>0</v>
      </c>
      <c r="K186" s="202"/>
      <c r="L186" s="207"/>
      <c r="M186" s="208"/>
      <c r="N186" s="209"/>
      <c r="O186" s="209"/>
      <c r="P186" s="210">
        <f>SUM(P187:P206)</f>
        <v>0</v>
      </c>
      <c r="Q186" s="209"/>
      <c r="R186" s="210">
        <f>SUM(R187:R206)</f>
        <v>310.84029780000003</v>
      </c>
      <c r="S186" s="209"/>
      <c r="T186" s="211">
        <f>SUM(T187:T206)</f>
        <v>0</v>
      </c>
      <c r="AR186" s="212" t="s">
        <v>77</v>
      </c>
      <c r="AT186" s="213" t="s">
        <v>69</v>
      </c>
      <c r="AU186" s="213" t="s">
        <v>77</v>
      </c>
      <c r="AY186" s="212" t="s">
        <v>133</v>
      </c>
      <c r="BK186" s="214">
        <f>SUM(BK187:BK206)</f>
        <v>0</v>
      </c>
    </row>
    <row r="187" s="1" customFormat="1" ht="16.5" customHeight="1">
      <c r="B187" s="37"/>
      <c r="C187" s="217" t="s">
        <v>305</v>
      </c>
      <c r="D187" s="217" t="s">
        <v>135</v>
      </c>
      <c r="E187" s="218" t="s">
        <v>306</v>
      </c>
      <c r="F187" s="219" t="s">
        <v>307</v>
      </c>
      <c r="G187" s="220" t="s">
        <v>138</v>
      </c>
      <c r="H187" s="221">
        <v>311.67000000000002</v>
      </c>
      <c r="I187" s="222"/>
      <c r="J187" s="221">
        <f>ROUND(I187*H187,1)</f>
        <v>0</v>
      </c>
      <c r="K187" s="219" t="s">
        <v>139</v>
      </c>
      <c r="L187" s="42"/>
      <c r="M187" s="223" t="s">
        <v>1</v>
      </c>
      <c r="N187" s="224" t="s">
        <v>41</v>
      </c>
      <c r="O187" s="78"/>
      <c r="P187" s="225">
        <f>O187*H187</f>
        <v>0</v>
      </c>
      <c r="Q187" s="225">
        <v>0.56699999999999995</v>
      </c>
      <c r="R187" s="225">
        <f>Q187*H187</f>
        <v>176.71689000000001</v>
      </c>
      <c r="S187" s="225">
        <v>0</v>
      </c>
      <c r="T187" s="226">
        <f>S187*H187</f>
        <v>0</v>
      </c>
      <c r="AR187" s="16" t="s">
        <v>140</v>
      </c>
      <c r="AT187" s="16" t="s">
        <v>135</v>
      </c>
      <c r="AU187" s="16" t="s">
        <v>79</v>
      </c>
      <c r="AY187" s="16" t="s">
        <v>133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6" t="s">
        <v>77</v>
      </c>
      <c r="BK187" s="227">
        <f>ROUND(I187*H187,1)</f>
        <v>0</v>
      </c>
      <c r="BL187" s="16" t="s">
        <v>140</v>
      </c>
      <c r="BM187" s="16" t="s">
        <v>308</v>
      </c>
    </row>
    <row r="188" s="12" customFormat="1">
      <c r="B188" s="228"/>
      <c r="C188" s="229"/>
      <c r="D188" s="230" t="s">
        <v>142</v>
      </c>
      <c r="E188" s="231" t="s">
        <v>1</v>
      </c>
      <c r="F188" s="232" t="s">
        <v>473</v>
      </c>
      <c r="G188" s="229"/>
      <c r="H188" s="233">
        <v>311.67000000000002</v>
      </c>
      <c r="I188" s="234"/>
      <c r="J188" s="229"/>
      <c r="K188" s="229"/>
      <c r="L188" s="235"/>
      <c r="M188" s="236"/>
      <c r="N188" s="237"/>
      <c r="O188" s="237"/>
      <c r="P188" s="237"/>
      <c r="Q188" s="237"/>
      <c r="R188" s="237"/>
      <c r="S188" s="237"/>
      <c r="T188" s="238"/>
      <c r="AT188" s="239" t="s">
        <v>142</v>
      </c>
      <c r="AU188" s="239" t="s">
        <v>79</v>
      </c>
      <c r="AV188" s="12" t="s">
        <v>79</v>
      </c>
      <c r="AW188" s="12" t="s">
        <v>32</v>
      </c>
      <c r="AX188" s="12" t="s">
        <v>70</v>
      </c>
      <c r="AY188" s="239" t="s">
        <v>133</v>
      </c>
    </row>
    <row r="189" s="12" customFormat="1">
      <c r="B189" s="228"/>
      <c r="C189" s="229"/>
      <c r="D189" s="230" t="s">
        <v>142</v>
      </c>
      <c r="E189" s="231" t="s">
        <v>1</v>
      </c>
      <c r="F189" s="232" t="s">
        <v>176</v>
      </c>
      <c r="G189" s="229"/>
      <c r="H189" s="233">
        <v>0</v>
      </c>
      <c r="I189" s="234"/>
      <c r="J189" s="229"/>
      <c r="K189" s="229"/>
      <c r="L189" s="235"/>
      <c r="M189" s="236"/>
      <c r="N189" s="237"/>
      <c r="O189" s="237"/>
      <c r="P189" s="237"/>
      <c r="Q189" s="237"/>
      <c r="R189" s="237"/>
      <c r="S189" s="237"/>
      <c r="T189" s="238"/>
      <c r="AT189" s="239" t="s">
        <v>142</v>
      </c>
      <c r="AU189" s="239" t="s">
        <v>79</v>
      </c>
      <c r="AV189" s="12" t="s">
        <v>79</v>
      </c>
      <c r="AW189" s="12" t="s">
        <v>32</v>
      </c>
      <c r="AX189" s="12" t="s">
        <v>70</v>
      </c>
      <c r="AY189" s="239" t="s">
        <v>133</v>
      </c>
    </row>
    <row r="190" s="13" customFormat="1">
      <c r="B190" s="243"/>
      <c r="C190" s="244"/>
      <c r="D190" s="230" t="s">
        <v>142</v>
      </c>
      <c r="E190" s="245" t="s">
        <v>1</v>
      </c>
      <c r="F190" s="246" t="s">
        <v>177</v>
      </c>
      <c r="G190" s="244"/>
      <c r="H190" s="247">
        <v>311.67000000000002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AT190" s="253" t="s">
        <v>142</v>
      </c>
      <c r="AU190" s="253" t="s">
        <v>79</v>
      </c>
      <c r="AV190" s="13" t="s">
        <v>140</v>
      </c>
      <c r="AW190" s="13" t="s">
        <v>32</v>
      </c>
      <c r="AX190" s="13" t="s">
        <v>77</v>
      </c>
      <c r="AY190" s="253" t="s">
        <v>133</v>
      </c>
    </row>
    <row r="191" s="1" customFormat="1" ht="16.5" customHeight="1">
      <c r="B191" s="37"/>
      <c r="C191" s="217" t="s">
        <v>309</v>
      </c>
      <c r="D191" s="217" t="s">
        <v>135</v>
      </c>
      <c r="E191" s="218" t="s">
        <v>314</v>
      </c>
      <c r="F191" s="219" t="s">
        <v>315</v>
      </c>
      <c r="G191" s="220" t="s">
        <v>138</v>
      </c>
      <c r="H191" s="221">
        <v>311.67000000000002</v>
      </c>
      <c r="I191" s="222"/>
      <c r="J191" s="221">
        <f>ROUND(I191*H191,1)</f>
        <v>0</v>
      </c>
      <c r="K191" s="219" t="s">
        <v>139</v>
      </c>
      <c r="L191" s="42"/>
      <c r="M191" s="223" t="s">
        <v>1</v>
      </c>
      <c r="N191" s="224" t="s">
        <v>41</v>
      </c>
      <c r="O191" s="78"/>
      <c r="P191" s="225">
        <f>O191*H191</f>
        <v>0</v>
      </c>
      <c r="Q191" s="225">
        <v>0.00031</v>
      </c>
      <c r="R191" s="225">
        <f>Q191*H191</f>
        <v>0.096617700000000001</v>
      </c>
      <c r="S191" s="225">
        <v>0</v>
      </c>
      <c r="T191" s="226">
        <f>S191*H191</f>
        <v>0</v>
      </c>
      <c r="AR191" s="16" t="s">
        <v>140</v>
      </c>
      <c r="AT191" s="16" t="s">
        <v>135</v>
      </c>
      <c r="AU191" s="16" t="s">
        <v>79</v>
      </c>
      <c r="AY191" s="16" t="s">
        <v>133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6" t="s">
        <v>77</v>
      </c>
      <c r="BK191" s="227">
        <f>ROUND(I191*H191,1)</f>
        <v>0</v>
      </c>
      <c r="BL191" s="16" t="s">
        <v>140</v>
      </c>
      <c r="BM191" s="16" t="s">
        <v>502</v>
      </c>
    </row>
    <row r="192" s="12" customFormat="1">
      <c r="B192" s="228"/>
      <c r="C192" s="229"/>
      <c r="D192" s="230" t="s">
        <v>142</v>
      </c>
      <c r="E192" s="231" t="s">
        <v>1</v>
      </c>
      <c r="F192" s="232" t="s">
        <v>473</v>
      </c>
      <c r="G192" s="229"/>
      <c r="H192" s="233">
        <v>311.67000000000002</v>
      </c>
      <c r="I192" s="234"/>
      <c r="J192" s="229"/>
      <c r="K192" s="229"/>
      <c r="L192" s="235"/>
      <c r="M192" s="236"/>
      <c r="N192" s="237"/>
      <c r="O192" s="237"/>
      <c r="P192" s="237"/>
      <c r="Q192" s="237"/>
      <c r="R192" s="237"/>
      <c r="S192" s="237"/>
      <c r="T192" s="238"/>
      <c r="AT192" s="239" t="s">
        <v>142</v>
      </c>
      <c r="AU192" s="239" t="s">
        <v>79</v>
      </c>
      <c r="AV192" s="12" t="s">
        <v>79</v>
      </c>
      <c r="AW192" s="12" t="s">
        <v>32</v>
      </c>
      <c r="AX192" s="12" t="s">
        <v>70</v>
      </c>
      <c r="AY192" s="239" t="s">
        <v>133</v>
      </c>
    </row>
    <row r="193" s="12" customFormat="1">
      <c r="B193" s="228"/>
      <c r="C193" s="229"/>
      <c r="D193" s="230" t="s">
        <v>142</v>
      </c>
      <c r="E193" s="231" t="s">
        <v>1</v>
      </c>
      <c r="F193" s="232" t="s">
        <v>176</v>
      </c>
      <c r="G193" s="229"/>
      <c r="H193" s="233">
        <v>0</v>
      </c>
      <c r="I193" s="234"/>
      <c r="J193" s="229"/>
      <c r="K193" s="229"/>
      <c r="L193" s="235"/>
      <c r="M193" s="236"/>
      <c r="N193" s="237"/>
      <c r="O193" s="237"/>
      <c r="P193" s="237"/>
      <c r="Q193" s="237"/>
      <c r="R193" s="237"/>
      <c r="S193" s="237"/>
      <c r="T193" s="238"/>
      <c r="AT193" s="239" t="s">
        <v>142</v>
      </c>
      <c r="AU193" s="239" t="s">
        <v>79</v>
      </c>
      <c r="AV193" s="12" t="s">
        <v>79</v>
      </c>
      <c r="AW193" s="12" t="s">
        <v>32</v>
      </c>
      <c r="AX193" s="12" t="s">
        <v>70</v>
      </c>
      <c r="AY193" s="239" t="s">
        <v>133</v>
      </c>
    </row>
    <row r="194" s="13" customFormat="1">
      <c r="B194" s="243"/>
      <c r="C194" s="244"/>
      <c r="D194" s="230" t="s">
        <v>142</v>
      </c>
      <c r="E194" s="245" t="s">
        <v>1</v>
      </c>
      <c r="F194" s="246" t="s">
        <v>177</v>
      </c>
      <c r="G194" s="244"/>
      <c r="H194" s="247">
        <v>311.67000000000002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AT194" s="253" t="s">
        <v>142</v>
      </c>
      <c r="AU194" s="253" t="s">
        <v>79</v>
      </c>
      <c r="AV194" s="13" t="s">
        <v>140</v>
      </c>
      <c r="AW194" s="13" t="s">
        <v>32</v>
      </c>
      <c r="AX194" s="13" t="s">
        <v>77</v>
      </c>
      <c r="AY194" s="253" t="s">
        <v>133</v>
      </c>
    </row>
    <row r="195" s="1" customFormat="1" ht="16.5" customHeight="1">
      <c r="B195" s="37"/>
      <c r="C195" s="217" t="s">
        <v>313</v>
      </c>
      <c r="D195" s="217" t="s">
        <v>135</v>
      </c>
      <c r="E195" s="218" t="s">
        <v>146</v>
      </c>
      <c r="F195" s="219" t="s">
        <v>147</v>
      </c>
      <c r="G195" s="220" t="s">
        <v>138</v>
      </c>
      <c r="H195" s="221">
        <v>595.00999999999999</v>
      </c>
      <c r="I195" s="222"/>
      <c r="J195" s="221">
        <f>ROUND(I195*H195,1)</f>
        <v>0</v>
      </c>
      <c r="K195" s="219" t="s">
        <v>139</v>
      </c>
      <c r="L195" s="42"/>
      <c r="M195" s="223" t="s">
        <v>1</v>
      </c>
      <c r="N195" s="224" t="s">
        <v>41</v>
      </c>
      <c r="O195" s="78"/>
      <c r="P195" s="225">
        <f>O195*H195</f>
        <v>0</v>
      </c>
      <c r="Q195" s="225">
        <v>0.00051000000000000004</v>
      </c>
      <c r="R195" s="225">
        <f>Q195*H195</f>
        <v>0.30345510000000003</v>
      </c>
      <c r="S195" s="225">
        <v>0</v>
      </c>
      <c r="T195" s="226">
        <f>S195*H195</f>
        <v>0</v>
      </c>
      <c r="AR195" s="16" t="s">
        <v>140</v>
      </c>
      <c r="AT195" s="16" t="s">
        <v>135</v>
      </c>
      <c r="AU195" s="16" t="s">
        <v>79</v>
      </c>
      <c r="AY195" s="16" t="s">
        <v>133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6" t="s">
        <v>77</v>
      </c>
      <c r="BK195" s="227">
        <f>ROUND(I195*H195,1)</f>
        <v>0</v>
      </c>
      <c r="BL195" s="16" t="s">
        <v>140</v>
      </c>
      <c r="BM195" s="16" t="s">
        <v>318</v>
      </c>
    </row>
    <row r="196" s="12" customFormat="1">
      <c r="B196" s="228"/>
      <c r="C196" s="229"/>
      <c r="D196" s="230" t="s">
        <v>142</v>
      </c>
      <c r="E196" s="231" t="s">
        <v>1</v>
      </c>
      <c r="F196" s="232" t="s">
        <v>474</v>
      </c>
      <c r="G196" s="229"/>
      <c r="H196" s="233">
        <v>595.00999999999999</v>
      </c>
      <c r="I196" s="234"/>
      <c r="J196" s="229"/>
      <c r="K196" s="229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142</v>
      </c>
      <c r="AU196" s="239" t="s">
        <v>79</v>
      </c>
      <c r="AV196" s="12" t="s">
        <v>79</v>
      </c>
      <c r="AW196" s="12" t="s">
        <v>32</v>
      </c>
      <c r="AX196" s="12" t="s">
        <v>70</v>
      </c>
      <c r="AY196" s="239" t="s">
        <v>133</v>
      </c>
    </row>
    <row r="197" s="12" customFormat="1">
      <c r="B197" s="228"/>
      <c r="C197" s="229"/>
      <c r="D197" s="230" t="s">
        <v>142</v>
      </c>
      <c r="E197" s="231" t="s">
        <v>1</v>
      </c>
      <c r="F197" s="232" t="s">
        <v>180</v>
      </c>
      <c r="G197" s="229"/>
      <c r="H197" s="233">
        <v>0</v>
      </c>
      <c r="I197" s="234"/>
      <c r="J197" s="229"/>
      <c r="K197" s="229"/>
      <c r="L197" s="235"/>
      <c r="M197" s="236"/>
      <c r="N197" s="237"/>
      <c r="O197" s="237"/>
      <c r="P197" s="237"/>
      <c r="Q197" s="237"/>
      <c r="R197" s="237"/>
      <c r="S197" s="237"/>
      <c r="T197" s="238"/>
      <c r="AT197" s="239" t="s">
        <v>142</v>
      </c>
      <c r="AU197" s="239" t="s">
        <v>79</v>
      </c>
      <c r="AV197" s="12" t="s">
        <v>79</v>
      </c>
      <c r="AW197" s="12" t="s">
        <v>32</v>
      </c>
      <c r="AX197" s="12" t="s">
        <v>70</v>
      </c>
      <c r="AY197" s="239" t="s">
        <v>133</v>
      </c>
    </row>
    <row r="198" s="13" customFormat="1">
      <c r="B198" s="243"/>
      <c r="C198" s="244"/>
      <c r="D198" s="230" t="s">
        <v>142</v>
      </c>
      <c r="E198" s="245" t="s">
        <v>1</v>
      </c>
      <c r="F198" s="246" t="s">
        <v>177</v>
      </c>
      <c r="G198" s="244"/>
      <c r="H198" s="247">
        <v>595.00999999999999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AT198" s="253" t="s">
        <v>142</v>
      </c>
      <c r="AU198" s="253" t="s">
        <v>79</v>
      </c>
      <c r="AV198" s="13" t="s">
        <v>140</v>
      </c>
      <c r="AW198" s="13" t="s">
        <v>32</v>
      </c>
      <c r="AX198" s="13" t="s">
        <v>77</v>
      </c>
      <c r="AY198" s="253" t="s">
        <v>133</v>
      </c>
    </row>
    <row r="199" s="1" customFormat="1" ht="16.5" customHeight="1">
      <c r="B199" s="37"/>
      <c r="C199" s="217" t="s">
        <v>317</v>
      </c>
      <c r="D199" s="217" t="s">
        <v>135</v>
      </c>
      <c r="E199" s="218" t="s">
        <v>149</v>
      </c>
      <c r="F199" s="219" t="s">
        <v>150</v>
      </c>
      <c r="G199" s="220" t="s">
        <v>138</v>
      </c>
      <c r="H199" s="221">
        <v>595.00999999999999</v>
      </c>
      <c r="I199" s="222"/>
      <c r="J199" s="221">
        <f>ROUND(I199*H199,1)</f>
        <v>0</v>
      </c>
      <c r="K199" s="219" t="s">
        <v>139</v>
      </c>
      <c r="L199" s="42"/>
      <c r="M199" s="223" t="s">
        <v>1</v>
      </c>
      <c r="N199" s="224" t="s">
        <v>41</v>
      </c>
      <c r="O199" s="78"/>
      <c r="P199" s="225">
        <f>O199*H199</f>
        <v>0</v>
      </c>
      <c r="Q199" s="225">
        <v>0.12966</v>
      </c>
      <c r="R199" s="225">
        <f>Q199*H199</f>
        <v>77.148996600000004</v>
      </c>
      <c r="S199" s="225">
        <v>0</v>
      </c>
      <c r="T199" s="226">
        <f>S199*H199</f>
        <v>0</v>
      </c>
      <c r="AR199" s="16" t="s">
        <v>140</v>
      </c>
      <c r="AT199" s="16" t="s">
        <v>135</v>
      </c>
      <c r="AU199" s="16" t="s">
        <v>79</v>
      </c>
      <c r="AY199" s="16" t="s">
        <v>133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6" t="s">
        <v>77</v>
      </c>
      <c r="BK199" s="227">
        <f>ROUND(I199*H199,1)</f>
        <v>0</v>
      </c>
      <c r="BL199" s="16" t="s">
        <v>140</v>
      </c>
      <c r="BM199" s="16" t="s">
        <v>320</v>
      </c>
    </row>
    <row r="200" s="12" customFormat="1">
      <c r="B200" s="228"/>
      <c r="C200" s="229"/>
      <c r="D200" s="230" t="s">
        <v>142</v>
      </c>
      <c r="E200" s="231" t="s">
        <v>1</v>
      </c>
      <c r="F200" s="232" t="s">
        <v>474</v>
      </c>
      <c r="G200" s="229"/>
      <c r="H200" s="233">
        <v>595.00999999999999</v>
      </c>
      <c r="I200" s="234"/>
      <c r="J200" s="229"/>
      <c r="K200" s="229"/>
      <c r="L200" s="235"/>
      <c r="M200" s="236"/>
      <c r="N200" s="237"/>
      <c r="O200" s="237"/>
      <c r="P200" s="237"/>
      <c r="Q200" s="237"/>
      <c r="R200" s="237"/>
      <c r="S200" s="237"/>
      <c r="T200" s="238"/>
      <c r="AT200" s="239" t="s">
        <v>142</v>
      </c>
      <c r="AU200" s="239" t="s">
        <v>79</v>
      </c>
      <c r="AV200" s="12" t="s">
        <v>79</v>
      </c>
      <c r="AW200" s="12" t="s">
        <v>32</v>
      </c>
      <c r="AX200" s="12" t="s">
        <v>70</v>
      </c>
      <c r="AY200" s="239" t="s">
        <v>133</v>
      </c>
    </row>
    <row r="201" s="12" customFormat="1">
      <c r="B201" s="228"/>
      <c r="C201" s="229"/>
      <c r="D201" s="230" t="s">
        <v>142</v>
      </c>
      <c r="E201" s="231" t="s">
        <v>1</v>
      </c>
      <c r="F201" s="232" t="s">
        <v>180</v>
      </c>
      <c r="G201" s="229"/>
      <c r="H201" s="233">
        <v>0</v>
      </c>
      <c r="I201" s="234"/>
      <c r="J201" s="229"/>
      <c r="K201" s="229"/>
      <c r="L201" s="235"/>
      <c r="M201" s="236"/>
      <c r="N201" s="237"/>
      <c r="O201" s="237"/>
      <c r="P201" s="237"/>
      <c r="Q201" s="237"/>
      <c r="R201" s="237"/>
      <c r="S201" s="237"/>
      <c r="T201" s="238"/>
      <c r="AT201" s="239" t="s">
        <v>142</v>
      </c>
      <c r="AU201" s="239" t="s">
        <v>79</v>
      </c>
      <c r="AV201" s="12" t="s">
        <v>79</v>
      </c>
      <c r="AW201" s="12" t="s">
        <v>32</v>
      </c>
      <c r="AX201" s="12" t="s">
        <v>70</v>
      </c>
      <c r="AY201" s="239" t="s">
        <v>133</v>
      </c>
    </row>
    <row r="202" s="13" customFormat="1">
      <c r="B202" s="243"/>
      <c r="C202" s="244"/>
      <c r="D202" s="230" t="s">
        <v>142</v>
      </c>
      <c r="E202" s="245" t="s">
        <v>1</v>
      </c>
      <c r="F202" s="246" t="s">
        <v>177</v>
      </c>
      <c r="G202" s="244"/>
      <c r="H202" s="247">
        <v>595.00999999999999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AT202" s="253" t="s">
        <v>142</v>
      </c>
      <c r="AU202" s="253" t="s">
        <v>79</v>
      </c>
      <c r="AV202" s="13" t="s">
        <v>140</v>
      </c>
      <c r="AW202" s="13" t="s">
        <v>32</v>
      </c>
      <c r="AX202" s="13" t="s">
        <v>77</v>
      </c>
      <c r="AY202" s="253" t="s">
        <v>133</v>
      </c>
    </row>
    <row r="203" s="1" customFormat="1" ht="16.5" customHeight="1">
      <c r="B203" s="37"/>
      <c r="C203" s="217" t="s">
        <v>319</v>
      </c>
      <c r="D203" s="217" t="s">
        <v>135</v>
      </c>
      <c r="E203" s="218" t="s">
        <v>322</v>
      </c>
      <c r="F203" s="219" t="s">
        <v>323</v>
      </c>
      <c r="G203" s="220" t="s">
        <v>138</v>
      </c>
      <c r="H203" s="221">
        <v>311.67000000000002</v>
      </c>
      <c r="I203" s="222"/>
      <c r="J203" s="221">
        <f>ROUND(I203*H203,1)</f>
        <v>0</v>
      </c>
      <c r="K203" s="219" t="s">
        <v>139</v>
      </c>
      <c r="L203" s="42"/>
      <c r="M203" s="223" t="s">
        <v>1</v>
      </c>
      <c r="N203" s="224" t="s">
        <v>41</v>
      </c>
      <c r="O203" s="78"/>
      <c r="P203" s="225">
        <f>O203*H203</f>
        <v>0</v>
      </c>
      <c r="Q203" s="225">
        <v>0.18151999999999999</v>
      </c>
      <c r="R203" s="225">
        <f>Q203*H203</f>
        <v>56.574338400000002</v>
      </c>
      <c r="S203" s="225">
        <v>0</v>
      </c>
      <c r="T203" s="226">
        <f>S203*H203</f>
        <v>0</v>
      </c>
      <c r="AR203" s="16" t="s">
        <v>140</v>
      </c>
      <c r="AT203" s="16" t="s">
        <v>135</v>
      </c>
      <c r="AU203" s="16" t="s">
        <v>79</v>
      </c>
      <c r="AY203" s="16" t="s">
        <v>133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6" t="s">
        <v>77</v>
      </c>
      <c r="BK203" s="227">
        <f>ROUND(I203*H203,1)</f>
        <v>0</v>
      </c>
      <c r="BL203" s="16" t="s">
        <v>140</v>
      </c>
      <c r="BM203" s="16" t="s">
        <v>324</v>
      </c>
    </row>
    <row r="204" s="12" customFormat="1">
      <c r="B204" s="228"/>
      <c r="C204" s="229"/>
      <c r="D204" s="230" t="s">
        <v>142</v>
      </c>
      <c r="E204" s="231" t="s">
        <v>1</v>
      </c>
      <c r="F204" s="232" t="s">
        <v>473</v>
      </c>
      <c r="G204" s="229"/>
      <c r="H204" s="233">
        <v>311.67000000000002</v>
      </c>
      <c r="I204" s="234"/>
      <c r="J204" s="229"/>
      <c r="K204" s="229"/>
      <c r="L204" s="235"/>
      <c r="M204" s="236"/>
      <c r="N204" s="237"/>
      <c r="O204" s="237"/>
      <c r="P204" s="237"/>
      <c r="Q204" s="237"/>
      <c r="R204" s="237"/>
      <c r="S204" s="237"/>
      <c r="T204" s="238"/>
      <c r="AT204" s="239" t="s">
        <v>142</v>
      </c>
      <c r="AU204" s="239" t="s">
        <v>79</v>
      </c>
      <c r="AV204" s="12" t="s">
        <v>79</v>
      </c>
      <c r="AW204" s="12" t="s">
        <v>32</v>
      </c>
      <c r="AX204" s="12" t="s">
        <v>70</v>
      </c>
      <c r="AY204" s="239" t="s">
        <v>133</v>
      </c>
    </row>
    <row r="205" s="12" customFormat="1">
      <c r="B205" s="228"/>
      <c r="C205" s="229"/>
      <c r="D205" s="230" t="s">
        <v>142</v>
      </c>
      <c r="E205" s="231" t="s">
        <v>1</v>
      </c>
      <c r="F205" s="232" t="s">
        <v>176</v>
      </c>
      <c r="G205" s="229"/>
      <c r="H205" s="233">
        <v>0</v>
      </c>
      <c r="I205" s="234"/>
      <c r="J205" s="229"/>
      <c r="K205" s="229"/>
      <c r="L205" s="235"/>
      <c r="M205" s="236"/>
      <c r="N205" s="237"/>
      <c r="O205" s="237"/>
      <c r="P205" s="237"/>
      <c r="Q205" s="237"/>
      <c r="R205" s="237"/>
      <c r="S205" s="237"/>
      <c r="T205" s="238"/>
      <c r="AT205" s="239" t="s">
        <v>142</v>
      </c>
      <c r="AU205" s="239" t="s">
        <v>79</v>
      </c>
      <c r="AV205" s="12" t="s">
        <v>79</v>
      </c>
      <c r="AW205" s="12" t="s">
        <v>32</v>
      </c>
      <c r="AX205" s="12" t="s">
        <v>70</v>
      </c>
      <c r="AY205" s="239" t="s">
        <v>133</v>
      </c>
    </row>
    <row r="206" s="13" customFormat="1">
      <c r="B206" s="243"/>
      <c r="C206" s="244"/>
      <c r="D206" s="230" t="s">
        <v>142</v>
      </c>
      <c r="E206" s="245" t="s">
        <v>1</v>
      </c>
      <c r="F206" s="246" t="s">
        <v>177</v>
      </c>
      <c r="G206" s="244"/>
      <c r="H206" s="247">
        <v>311.67000000000002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AT206" s="253" t="s">
        <v>142</v>
      </c>
      <c r="AU206" s="253" t="s">
        <v>79</v>
      </c>
      <c r="AV206" s="13" t="s">
        <v>140</v>
      </c>
      <c r="AW206" s="13" t="s">
        <v>32</v>
      </c>
      <c r="AX206" s="13" t="s">
        <v>77</v>
      </c>
      <c r="AY206" s="253" t="s">
        <v>133</v>
      </c>
    </row>
    <row r="207" s="11" customFormat="1" ht="22.8" customHeight="1">
      <c r="B207" s="201"/>
      <c r="C207" s="202"/>
      <c r="D207" s="203" t="s">
        <v>69</v>
      </c>
      <c r="E207" s="215" t="s">
        <v>188</v>
      </c>
      <c r="F207" s="215" t="s">
        <v>325</v>
      </c>
      <c r="G207" s="202"/>
      <c r="H207" s="202"/>
      <c r="I207" s="205"/>
      <c r="J207" s="216">
        <f>BK207</f>
        <v>0</v>
      </c>
      <c r="K207" s="202"/>
      <c r="L207" s="207"/>
      <c r="M207" s="208"/>
      <c r="N207" s="209"/>
      <c r="O207" s="209"/>
      <c r="P207" s="210">
        <f>SUM(P208:P212)</f>
        <v>0</v>
      </c>
      <c r="Q207" s="209"/>
      <c r="R207" s="210">
        <f>SUM(R208:R212)</f>
        <v>0.0129546</v>
      </c>
      <c r="S207" s="209"/>
      <c r="T207" s="211">
        <f>SUM(T208:T212)</f>
        <v>0</v>
      </c>
      <c r="AR207" s="212" t="s">
        <v>77</v>
      </c>
      <c r="AT207" s="213" t="s">
        <v>69</v>
      </c>
      <c r="AU207" s="213" t="s">
        <v>77</v>
      </c>
      <c r="AY207" s="212" t="s">
        <v>133</v>
      </c>
      <c r="BK207" s="214">
        <f>SUM(BK208:BK212)</f>
        <v>0</v>
      </c>
    </row>
    <row r="208" s="1" customFormat="1" ht="16.5" customHeight="1">
      <c r="B208" s="37"/>
      <c r="C208" s="217" t="s">
        <v>321</v>
      </c>
      <c r="D208" s="217" t="s">
        <v>135</v>
      </c>
      <c r="E208" s="218" t="s">
        <v>327</v>
      </c>
      <c r="F208" s="219" t="s">
        <v>328</v>
      </c>
      <c r="G208" s="220" t="s">
        <v>138</v>
      </c>
      <c r="H208" s="221">
        <v>1.3200000000000001</v>
      </c>
      <c r="I208" s="222"/>
      <c r="J208" s="221">
        <f>ROUND(I208*H208,1)</f>
        <v>0</v>
      </c>
      <c r="K208" s="219" t="s">
        <v>139</v>
      </c>
      <c r="L208" s="42"/>
      <c r="M208" s="223" t="s">
        <v>1</v>
      </c>
      <c r="N208" s="224" t="s">
        <v>41</v>
      </c>
      <c r="O208" s="78"/>
      <c r="P208" s="225">
        <f>O208*H208</f>
        <v>0</v>
      </c>
      <c r="Q208" s="225">
        <v>0.0082799999999999992</v>
      </c>
      <c r="R208" s="225">
        <f>Q208*H208</f>
        <v>0.010929599999999999</v>
      </c>
      <c r="S208" s="225">
        <v>0</v>
      </c>
      <c r="T208" s="226">
        <f>S208*H208</f>
        <v>0</v>
      </c>
      <c r="AR208" s="16" t="s">
        <v>140</v>
      </c>
      <c r="AT208" s="16" t="s">
        <v>135</v>
      </c>
      <c r="AU208" s="16" t="s">
        <v>79</v>
      </c>
      <c r="AY208" s="16" t="s">
        <v>133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6" t="s">
        <v>77</v>
      </c>
      <c r="BK208" s="227">
        <f>ROUND(I208*H208,1)</f>
        <v>0</v>
      </c>
      <c r="BL208" s="16" t="s">
        <v>140</v>
      </c>
      <c r="BM208" s="16" t="s">
        <v>503</v>
      </c>
    </row>
    <row r="209" s="14" customFormat="1">
      <c r="B209" s="254"/>
      <c r="C209" s="255"/>
      <c r="D209" s="230" t="s">
        <v>142</v>
      </c>
      <c r="E209" s="256" t="s">
        <v>1</v>
      </c>
      <c r="F209" s="257" t="s">
        <v>330</v>
      </c>
      <c r="G209" s="255"/>
      <c r="H209" s="256" t="s">
        <v>1</v>
      </c>
      <c r="I209" s="258"/>
      <c r="J209" s="255"/>
      <c r="K209" s="255"/>
      <c r="L209" s="259"/>
      <c r="M209" s="260"/>
      <c r="N209" s="261"/>
      <c r="O209" s="261"/>
      <c r="P209" s="261"/>
      <c r="Q209" s="261"/>
      <c r="R209" s="261"/>
      <c r="S209" s="261"/>
      <c r="T209" s="262"/>
      <c r="AT209" s="263" t="s">
        <v>142</v>
      </c>
      <c r="AU209" s="263" t="s">
        <v>79</v>
      </c>
      <c r="AV209" s="14" t="s">
        <v>77</v>
      </c>
      <c r="AW209" s="14" t="s">
        <v>32</v>
      </c>
      <c r="AX209" s="14" t="s">
        <v>70</v>
      </c>
      <c r="AY209" s="263" t="s">
        <v>133</v>
      </c>
    </row>
    <row r="210" s="12" customFormat="1">
      <c r="B210" s="228"/>
      <c r="C210" s="229"/>
      <c r="D210" s="230" t="s">
        <v>142</v>
      </c>
      <c r="E210" s="231" t="s">
        <v>1</v>
      </c>
      <c r="F210" s="232" t="s">
        <v>504</v>
      </c>
      <c r="G210" s="229"/>
      <c r="H210" s="233">
        <v>1.3200000000000001</v>
      </c>
      <c r="I210" s="234"/>
      <c r="J210" s="229"/>
      <c r="K210" s="229"/>
      <c r="L210" s="235"/>
      <c r="M210" s="236"/>
      <c r="N210" s="237"/>
      <c r="O210" s="237"/>
      <c r="P210" s="237"/>
      <c r="Q210" s="237"/>
      <c r="R210" s="237"/>
      <c r="S210" s="237"/>
      <c r="T210" s="238"/>
      <c r="AT210" s="239" t="s">
        <v>142</v>
      </c>
      <c r="AU210" s="239" t="s">
        <v>79</v>
      </c>
      <c r="AV210" s="12" t="s">
        <v>79</v>
      </c>
      <c r="AW210" s="12" t="s">
        <v>32</v>
      </c>
      <c r="AX210" s="12" t="s">
        <v>77</v>
      </c>
      <c r="AY210" s="239" t="s">
        <v>133</v>
      </c>
    </row>
    <row r="211" s="1" customFormat="1" ht="16.5" customHeight="1">
      <c r="B211" s="37"/>
      <c r="C211" s="264" t="s">
        <v>326</v>
      </c>
      <c r="D211" s="264" t="s">
        <v>277</v>
      </c>
      <c r="E211" s="265" t="s">
        <v>333</v>
      </c>
      <c r="F211" s="266" t="s">
        <v>334</v>
      </c>
      <c r="G211" s="267" t="s">
        <v>138</v>
      </c>
      <c r="H211" s="268">
        <v>1.3500000000000001</v>
      </c>
      <c r="I211" s="269"/>
      <c r="J211" s="268">
        <f>ROUND(I211*H211,1)</f>
        <v>0</v>
      </c>
      <c r="K211" s="266" t="s">
        <v>139</v>
      </c>
      <c r="L211" s="270"/>
      <c r="M211" s="271" t="s">
        <v>1</v>
      </c>
      <c r="N211" s="272" t="s">
        <v>41</v>
      </c>
      <c r="O211" s="78"/>
      <c r="P211" s="225">
        <f>O211*H211</f>
        <v>0</v>
      </c>
      <c r="Q211" s="225">
        <v>0.0015</v>
      </c>
      <c r="R211" s="225">
        <f>Q211*H211</f>
        <v>0.0020250000000000003</v>
      </c>
      <c r="S211" s="225">
        <v>0</v>
      </c>
      <c r="T211" s="226">
        <f>S211*H211</f>
        <v>0</v>
      </c>
      <c r="AR211" s="16" t="s">
        <v>199</v>
      </c>
      <c r="AT211" s="16" t="s">
        <v>277</v>
      </c>
      <c r="AU211" s="16" t="s">
        <v>79</v>
      </c>
      <c r="AY211" s="16" t="s">
        <v>133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6" t="s">
        <v>77</v>
      </c>
      <c r="BK211" s="227">
        <f>ROUND(I211*H211,1)</f>
        <v>0</v>
      </c>
      <c r="BL211" s="16" t="s">
        <v>140</v>
      </c>
      <c r="BM211" s="16" t="s">
        <v>505</v>
      </c>
    </row>
    <row r="212" s="12" customFormat="1">
      <c r="B212" s="228"/>
      <c r="C212" s="229"/>
      <c r="D212" s="230" t="s">
        <v>142</v>
      </c>
      <c r="E212" s="229"/>
      <c r="F212" s="232" t="s">
        <v>506</v>
      </c>
      <c r="G212" s="229"/>
      <c r="H212" s="233">
        <v>1.3500000000000001</v>
      </c>
      <c r="I212" s="234"/>
      <c r="J212" s="229"/>
      <c r="K212" s="229"/>
      <c r="L212" s="235"/>
      <c r="M212" s="236"/>
      <c r="N212" s="237"/>
      <c r="O212" s="237"/>
      <c r="P212" s="237"/>
      <c r="Q212" s="237"/>
      <c r="R212" s="237"/>
      <c r="S212" s="237"/>
      <c r="T212" s="238"/>
      <c r="AT212" s="239" t="s">
        <v>142</v>
      </c>
      <c r="AU212" s="239" t="s">
        <v>79</v>
      </c>
      <c r="AV212" s="12" t="s">
        <v>79</v>
      </c>
      <c r="AW212" s="12" t="s">
        <v>4</v>
      </c>
      <c r="AX212" s="12" t="s">
        <v>77</v>
      </c>
      <c r="AY212" s="239" t="s">
        <v>133</v>
      </c>
    </row>
    <row r="213" s="11" customFormat="1" ht="22.8" customHeight="1">
      <c r="B213" s="201"/>
      <c r="C213" s="202"/>
      <c r="D213" s="203" t="s">
        <v>69</v>
      </c>
      <c r="E213" s="215" t="s">
        <v>199</v>
      </c>
      <c r="F213" s="215" t="s">
        <v>337</v>
      </c>
      <c r="G213" s="202"/>
      <c r="H213" s="202"/>
      <c r="I213" s="205"/>
      <c r="J213" s="216">
        <f>BK213</f>
        <v>0</v>
      </c>
      <c r="K213" s="202"/>
      <c r="L213" s="207"/>
      <c r="M213" s="208"/>
      <c r="N213" s="209"/>
      <c r="O213" s="209"/>
      <c r="P213" s="210">
        <f>SUM(P214:P249)</f>
        <v>0</v>
      </c>
      <c r="Q213" s="209"/>
      <c r="R213" s="210">
        <f>SUM(R214:R249)</f>
        <v>5.2755200000000002</v>
      </c>
      <c r="S213" s="209"/>
      <c r="T213" s="211">
        <f>SUM(T214:T249)</f>
        <v>0</v>
      </c>
      <c r="AR213" s="212" t="s">
        <v>77</v>
      </c>
      <c r="AT213" s="213" t="s">
        <v>69</v>
      </c>
      <c r="AU213" s="213" t="s">
        <v>77</v>
      </c>
      <c r="AY213" s="212" t="s">
        <v>133</v>
      </c>
      <c r="BK213" s="214">
        <f>SUM(BK214:BK249)</f>
        <v>0</v>
      </c>
    </row>
    <row r="214" s="1" customFormat="1" ht="16.5" customHeight="1">
      <c r="B214" s="37"/>
      <c r="C214" s="217" t="s">
        <v>332</v>
      </c>
      <c r="D214" s="217" t="s">
        <v>135</v>
      </c>
      <c r="E214" s="218" t="s">
        <v>339</v>
      </c>
      <c r="F214" s="219" t="s">
        <v>340</v>
      </c>
      <c r="G214" s="220" t="s">
        <v>341</v>
      </c>
      <c r="H214" s="221">
        <v>2</v>
      </c>
      <c r="I214" s="222"/>
      <c r="J214" s="221">
        <f>ROUND(I214*H214,1)</f>
        <v>0</v>
      </c>
      <c r="K214" s="219" t="s">
        <v>342</v>
      </c>
      <c r="L214" s="42"/>
      <c r="M214" s="223" t="s">
        <v>1</v>
      </c>
      <c r="N214" s="224" t="s">
        <v>41</v>
      </c>
      <c r="O214" s="78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AR214" s="16" t="s">
        <v>140</v>
      </c>
      <c r="AT214" s="16" t="s">
        <v>135</v>
      </c>
      <c r="AU214" s="16" t="s">
        <v>79</v>
      </c>
      <c r="AY214" s="16" t="s">
        <v>133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6" t="s">
        <v>77</v>
      </c>
      <c r="BK214" s="227">
        <f>ROUND(I214*H214,1)</f>
        <v>0</v>
      </c>
      <c r="BL214" s="16" t="s">
        <v>140</v>
      </c>
      <c r="BM214" s="16" t="s">
        <v>343</v>
      </c>
    </row>
    <row r="215" s="1" customFormat="1" ht="16.5" customHeight="1">
      <c r="B215" s="37"/>
      <c r="C215" s="264" t="s">
        <v>338</v>
      </c>
      <c r="D215" s="264" t="s">
        <v>277</v>
      </c>
      <c r="E215" s="265" t="s">
        <v>507</v>
      </c>
      <c r="F215" s="266" t="s">
        <v>508</v>
      </c>
      <c r="G215" s="267" t="s">
        <v>360</v>
      </c>
      <c r="H215" s="268">
        <v>1</v>
      </c>
      <c r="I215" s="269"/>
      <c r="J215" s="268">
        <f>ROUND(I215*H215,1)</f>
        <v>0</v>
      </c>
      <c r="K215" s="266" t="s">
        <v>1</v>
      </c>
      <c r="L215" s="270"/>
      <c r="M215" s="271" t="s">
        <v>1</v>
      </c>
      <c r="N215" s="272" t="s">
        <v>41</v>
      </c>
      <c r="O215" s="78"/>
      <c r="P215" s="225">
        <f>O215*H215</f>
        <v>0</v>
      </c>
      <c r="Q215" s="225">
        <v>0.0068999999999999999</v>
      </c>
      <c r="R215" s="225">
        <f>Q215*H215</f>
        <v>0.0068999999999999999</v>
      </c>
      <c r="S215" s="225">
        <v>0</v>
      </c>
      <c r="T215" s="226">
        <f>S215*H215</f>
        <v>0</v>
      </c>
      <c r="AR215" s="16" t="s">
        <v>199</v>
      </c>
      <c r="AT215" s="16" t="s">
        <v>277</v>
      </c>
      <c r="AU215" s="16" t="s">
        <v>79</v>
      </c>
      <c r="AY215" s="16" t="s">
        <v>133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6" t="s">
        <v>77</v>
      </c>
      <c r="BK215" s="227">
        <f>ROUND(I215*H215,1)</f>
        <v>0</v>
      </c>
      <c r="BL215" s="16" t="s">
        <v>140</v>
      </c>
      <c r="BM215" s="16" t="s">
        <v>509</v>
      </c>
    </row>
    <row r="216" s="1" customFormat="1" ht="16.5" customHeight="1">
      <c r="B216" s="37"/>
      <c r="C216" s="217" t="s">
        <v>344</v>
      </c>
      <c r="D216" s="217" t="s">
        <v>135</v>
      </c>
      <c r="E216" s="218" t="s">
        <v>345</v>
      </c>
      <c r="F216" s="219" t="s">
        <v>346</v>
      </c>
      <c r="G216" s="220" t="s">
        <v>186</v>
      </c>
      <c r="H216" s="221">
        <v>283.33999999999997</v>
      </c>
      <c r="I216" s="222"/>
      <c r="J216" s="221">
        <f>ROUND(I216*H216,1)</f>
        <v>0</v>
      </c>
      <c r="K216" s="219" t="s">
        <v>342</v>
      </c>
      <c r="L216" s="42"/>
      <c r="M216" s="223" t="s">
        <v>1</v>
      </c>
      <c r="N216" s="224" t="s">
        <v>41</v>
      </c>
      <c r="O216" s="78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AR216" s="16" t="s">
        <v>140</v>
      </c>
      <c r="AT216" s="16" t="s">
        <v>135</v>
      </c>
      <c r="AU216" s="16" t="s">
        <v>79</v>
      </c>
      <c r="AY216" s="16" t="s">
        <v>133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6" t="s">
        <v>77</v>
      </c>
      <c r="BK216" s="227">
        <f>ROUND(I216*H216,1)</f>
        <v>0</v>
      </c>
      <c r="BL216" s="16" t="s">
        <v>140</v>
      </c>
      <c r="BM216" s="16" t="s">
        <v>347</v>
      </c>
    </row>
    <row r="217" s="12" customFormat="1">
      <c r="B217" s="228"/>
      <c r="C217" s="229"/>
      <c r="D217" s="230" t="s">
        <v>142</v>
      </c>
      <c r="E217" s="231" t="s">
        <v>1</v>
      </c>
      <c r="F217" s="232" t="s">
        <v>510</v>
      </c>
      <c r="G217" s="229"/>
      <c r="H217" s="233">
        <v>283.33999999999997</v>
      </c>
      <c r="I217" s="234"/>
      <c r="J217" s="229"/>
      <c r="K217" s="229"/>
      <c r="L217" s="235"/>
      <c r="M217" s="236"/>
      <c r="N217" s="237"/>
      <c r="O217" s="237"/>
      <c r="P217" s="237"/>
      <c r="Q217" s="237"/>
      <c r="R217" s="237"/>
      <c r="S217" s="237"/>
      <c r="T217" s="238"/>
      <c r="AT217" s="239" t="s">
        <v>142</v>
      </c>
      <c r="AU217" s="239" t="s">
        <v>79</v>
      </c>
      <c r="AV217" s="12" t="s">
        <v>79</v>
      </c>
      <c r="AW217" s="12" t="s">
        <v>32</v>
      </c>
      <c r="AX217" s="12" t="s">
        <v>77</v>
      </c>
      <c r="AY217" s="239" t="s">
        <v>133</v>
      </c>
    </row>
    <row r="218" s="1" customFormat="1" ht="16.5" customHeight="1">
      <c r="B218" s="37"/>
      <c r="C218" s="264" t="s">
        <v>349</v>
      </c>
      <c r="D218" s="264" t="s">
        <v>277</v>
      </c>
      <c r="E218" s="265" t="s">
        <v>350</v>
      </c>
      <c r="F218" s="266" t="s">
        <v>351</v>
      </c>
      <c r="G218" s="267" t="s">
        <v>186</v>
      </c>
      <c r="H218" s="268">
        <v>283.33999999999997</v>
      </c>
      <c r="I218" s="269"/>
      <c r="J218" s="268">
        <f>ROUND(I218*H218,1)</f>
        <v>0</v>
      </c>
      <c r="K218" s="266" t="s">
        <v>342</v>
      </c>
      <c r="L218" s="270"/>
      <c r="M218" s="271" t="s">
        <v>1</v>
      </c>
      <c r="N218" s="272" t="s">
        <v>41</v>
      </c>
      <c r="O218" s="78"/>
      <c r="P218" s="225">
        <f>O218*H218</f>
        <v>0</v>
      </c>
      <c r="Q218" s="225">
        <v>0.014500000000000001</v>
      </c>
      <c r="R218" s="225">
        <f>Q218*H218</f>
        <v>4.1084300000000002</v>
      </c>
      <c r="S218" s="225">
        <v>0</v>
      </c>
      <c r="T218" s="226">
        <f>S218*H218</f>
        <v>0</v>
      </c>
      <c r="AR218" s="16" t="s">
        <v>199</v>
      </c>
      <c r="AT218" s="16" t="s">
        <v>277</v>
      </c>
      <c r="AU218" s="16" t="s">
        <v>79</v>
      </c>
      <c r="AY218" s="16" t="s">
        <v>133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6" t="s">
        <v>77</v>
      </c>
      <c r="BK218" s="227">
        <f>ROUND(I218*H218,1)</f>
        <v>0</v>
      </c>
      <c r="BL218" s="16" t="s">
        <v>140</v>
      </c>
      <c r="BM218" s="16" t="s">
        <v>352</v>
      </c>
    </row>
    <row r="219" s="1" customFormat="1" ht="16.5" customHeight="1">
      <c r="B219" s="37"/>
      <c r="C219" s="217" t="s">
        <v>353</v>
      </c>
      <c r="D219" s="217" t="s">
        <v>135</v>
      </c>
      <c r="E219" s="218" t="s">
        <v>354</v>
      </c>
      <c r="F219" s="219" t="s">
        <v>355</v>
      </c>
      <c r="G219" s="220" t="s">
        <v>341</v>
      </c>
      <c r="H219" s="221">
        <v>7</v>
      </c>
      <c r="I219" s="222"/>
      <c r="J219" s="221">
        <f>ROUND(I219*H219,1)</f>
        <v>0</v>
      </c>
      <c r="K219" s="219" t="s">
        <v>342</v>
      </c>
      <c r="L219" s="42"/>
      <c r="M219" s="223" t="s">
        <v>1</v>
      </c>
      <c r="N219" s="224" t="s">
        <v>41</v>
      </c>
      <c r="O219" s="78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AR219" s="16" t="s">
        <v>140</v>
      </c>
      <c r="AT219" s="16" t="s">
        <v>135</v>
      </c>
      <c r="AU219" s="16" t="s">
        <v>79</v>
      </c>
      <c r="AY219" s="16" t="s">
        <v>133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6" t="s">
        <v>77</v>
      </c>
      <c r="BK219" s="227">
        <f>ROUND(I219*H219,1)</f>
        <v>0</v>
      </c>
      <c r="BL219" s="16" t="s">
        <v>140</v>
      </c>
      <c r="BM219" s="16" t="s">
        <v>356</v>
      </c>
    </row>
    <row r="220" s="1" customFormat="1" ht="16.5" customHeight="1">
      <c r="B220" s="37"/>
      <c r="C220" s="264" t="s">
        <v>357</v>
      </c>
      <c r="D220" s="264" t="s">
        <v>277</v>
      </c>
      <c r="E220" s="265" t="s">
        <v>358</v>
      </c>
      <c r="F220" s="266" t="s">
        <v>359</v>
      </c>
      <c r="G220" s="267" t="s">
        <v>360</v>
      </c>
      <c r="H220" s="268">
        <v>1</v>
      </c>
      <c r="I220" s="269"/>
      <c r="J220" s="268">
        <f>ROUND(I220*H220,1)</f>
        <v>0</v>
      </c>
      <c r="K220" s="266" t="s">
        <v>1</v>
      </c>
      <c r="L220" s="270"/>
      <c r="M220" s="271" t="s">
        <v>1</v>
      </c>
      <c r="N220" s="272" t="s">
        <v>41</v>
      </c>
      <c r="O220" s="78"/>
      <c r="P220" s="225">
        <f>O220*H220</f>
        <v>0</v>
      </c>
      <c r="Q220" s="225">
        <v>0.0080000000000000002</v>
      </c>
      <c r="R220" s="225">
        <f>Q220*H220</f>
        <v>0.0080000000000000002</v>
      </c>
      <c r="S220" s="225">
        <v>0</v>
      </c>
      <c r="T220" s="226">
        <f>S220*H220</f>
        <v>0</v>
      </c>
      <c r="AR220" s="16" t="s">
        <v>199</v>
      </c>
      <c r="AT220" s="16" t="s">
        <v>277</v>
      </c>
      <c r="AU220" s="16" t="s">
        <v>79</v>
      </c>
      <c r="AY220" s="16" t="s">
        <v>133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6" t="s">
        <v>77</v>
      </c>
      <c r="BK220" s="227">
        <f>ROUND(I220*H220,1)</f>
        <v>0</v>
      </c>
      <c r="BL220" s="16" t="s">
        <v>140</v>
      </c>
      <c r="BM220" s="16" t="s">
        <v>361</v>
      </c>
    </row>
    <row r="221" s="1" customFormat="1" ht="16.5" customHeight="1">
      <c r="B221" s="37"/>
      <c r="C221" s="264" t="s">
        <v>362</v>
      </c>
      <c r="D221" s="264" t="s">
        <v>277</v>
      </c>
      <c r="E221" s="265" t="s">
        <v>363</v>
      </c>
      <c r="F221" s="266" t="s">
        <v>364</v>
      </c>
      <c r="G221" s="267" t="s">
        <v>365</v>
      </c>
      <c r="H221" s="268">
        <v>3</v>
      </c>
      <c r="I221" s="269"/>
      <c r="J221" s="268">
        <f>ROUND(I221*H221,1)</f>
        <v>0</v>
      </c>
      <c r="K221" s="266" t="s">
        <v>1</v>
      </c>
      <c r="L221" s="270"/>
      <c r="M221" s="271" t="s">
        <v>1</v>
      </c>
      <c r="N221" s="272" t="s">
        <v>41</v>
      </c>
      <c r="O221" s="78"/>
      <c r="P221" s="225">
        <f>O221*H221</f>
        <v>0</v>
      </c>
      <c r="Q221" s="225">
        <v>0.0080000000000000002</v>
      </c>
      <c r="R221" s="225">
        <f>Q221*H221</f>
        <v>0.024</v>
      </c>
      <c r="S221" s="225">
        <v>0</v>
      </c>
      <c r="T221" s="226">
        <f>S221*H221</f>
        <v>0</v>
      </c>
      <c r="AR221" s="16" t="s">
        <v>199</v>
      </c>
      <c r="AT221" s="16" t="s">
        <v>277</v>
      </c>
      <c r="AU221" s="16" t="s">
        <v>79</v>
      </c>
      <c r="AY221" s="16" t="s">
        <v>133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6" t="s">
        <v>77</v>
      </c>
      <c r="BK221" s="227">
        <f>ROUND(I221*H221,1)</f>
        <v>0</v>
      </c>
      <c r="BL221" s="16" t="s">
        <v>140</v>
      </c>
      <c r="BM221" s="16" t="s">
        <v>366</v>
      </c>
    </row>
    <row r="222" s="1" customFormat="1" ht="16.5" customHeight="1">
      <c r="B222" s="37"/>
      <c r="C222" s="264" t="s">
        <v>367</v>
      </c>
      <c r="D222" s="264" t="s">
        <v>277</v>
      </c>
      <c r="E222" s="265" t="s">
        <v>511</v>
      </c>
      <c r="F222" s="266" t="s">
        <v>512</v>
      </c>
      <c r="G222" s="267" t="s">
        <v>365</v>
      </c>
      <c r="H222" s="268">
        <v>3</v>
      </c>
      <c r="I222" s="269"/>
      <c r="J222" s="268">
        <f>ROUND(I222*H222,1)</f>
        <v>0</v>
      </c>
      <c r="K222" s="266" t="s">
        <v>1</v>
      </c>
      <c r="L222" s="270"/>
      <c r="M222" s="271" t="s">
        <v>1</v>
      </c>
      <c r="N222" s="272" t="s">
        <v>41</v>
      </c>
      <c r="O222" s="78"/>
      <c r="P222" s="225">
        <f>O222*H222</f>
        <v>0</v>
      </c>
      <c r="Q222" s="225">
        <v>0.0067000000000000002</v>
      </c>
      <c r="R222" s="225">
        <f>Q222*H222</f>
        <v>0.0201</v>
      </c>
      <c r="S222" s="225">
        <v>0</v>
      </c>
      <c r="T222" s="226">
        <f>S222*H222</f>
        <v>0</v>
      </c>
      <c r="AR222" s="16" t="s">
        <v>199</v>
      </c>
      <c r="AT222" s="16" t="s">
        <v>277</v>
      </c>
      <c r="AU222" s="16" t="s">
        <v>79</v>
      </c>
      <c r="AY222" s="16" t="s">
        <v>133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6" t="s">
        <v>77</v>
      </c>
      <c r="BK222" s="227">
        <f>ROUND(I222*H222,1)</f>
        <v>0</v>
      </c>
      <c r="BL222" s="16" t="s">
        <v>140</v>
      </c>
      <c r="BM222" s="16" t="s">
        <v>513</v>
      </c>
    </row>
    <row r="223" s="1" customFormat="1" ht="16.5" customHeight="1">
      <c r="B223" s="37"/>
      <c r="C223" s="217" t="s">
        <v>373</v>
      </c>
      <c r="D223" s="217" t="s">
        <v>135</v>
      </c>
      <c r="E223" s="218" t="s">
        <v>368</v>
      </c>
      <c r="F223" s="219" t="s">
        <v>369</v>
      </c>
      <c r="G223" s="220" t="s">
        <v>341</v>
      </c>
      <c r="H223" s="221">
        <v>3</v>
      </c>
      <c r="I223" s="222"/>
      <c r="J223" s="221">
        <f>ROUND(I223*H223,1)</f>
        <v>0</v>
      </c>
      <c r="K223" s="219" t="s">
        <v>342</v>
      </c>
      <c r="L223" s="42"/>
      <c r="M223" s="223" t="s">
        <v>1</v>
      </c>
      <c r="N223" s="224" t="s">
        <v>41</v>
      </c>
      <c r="O223" s="78"/>
      <c r="P223" s="225">
        <f>O223*H223</f>
        <v>0</v>
      </c>
      <c r="Q223" s="225">
        <v>0.0016100000000000001</v>
      </c>
      <c r="R223" s="225">
        <f>Q223*H223</f>
        <v>0.0048300000000000001</v>
      </c>
      <c r="S223" s="225">
        <v>0</v>
      </c>
      <c r="T223" s="226">
        <f>S223*H223</f>
        <v>0</v>
      </c>
      <c r="AR223" s="16" t="s">
        <v>140</v>
      </c>
      <c r="AT223" s="16" t="s">
        <v>135</v>
      </c>
      <c r="AU223" s="16" t="s">
        <v>79</v>
      </c>
      <c r="AY223" s="16" t="s">
        <v>133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6" t="s">
        <v>77</v>
      </c>
      <c r="BK223" s="227">
        <f>ROUND(I223*H223,1)</f>
        <v>0</v>
      </c>
      <c r="BL223" s="16" t="s">
        <v>140</v>
      </c>
      <c r="BM223" s="16" t="s">
        <v>370</v>
      </c>
    </row>
    <row r="224" s="1" customFormat="1" ht="16.5" customHeight="1">
      <c r="B224" s="37"/>
      <c r="C224" s="264" t="s">
        <v>377</v>
      </c>
      <c r="D224" s="264" t="s">
        <v>277</v>
      </c>
      <c r="E224" s="265" t="s">
        <v>374</v>
      </c>
      <c r="F224" s="266" t="s">
        <v>375</v>
      </c>
      <c r="G224" s="267" t="s">
        <v>365</v>
      </c>
      <c r="H224" s="268">
        <v>1</v>
      </c>
      <c r="I224" s="269"/>
      <c r="J224" s="268">
        <f>ROUND(I224*H224,1)</f>
        <v>0</v>
      </c>
      <c r="K224" s="266" t="s">
        <v>1</v>
      </c>
      <c r="L224" s="270"/>
      <c r="M224" s="271" t="s">
        <v>1</v>
      </c>
      <c r="N224" s="272" t="s">
        <v>41</v>
      </c>
      <c r="O224" s="78"/>
      <c r="P224" s="225">
        <f>O224*H224</f>
        <v>0</v>
      </c>
      <c r="Q224" s="225">
        <v>0.0074999999999999997</v>
      </c>
      <c r="R224" s="225">
        <f>Q224*H224</f>
        <v>0.0074999999999999997</v>
      </c>
      <c r="S224" s="225">
        <v>0</v>
      </c>
      <c r="T224" s="226">
        <f>S224*H224</f>
        <v>0</v>
      </c>
      <c r="AR224" s="16" t="s">
        <v>199</v>
      </c>
      <c r="AT224" s="16" t="s">
        <v>277</v>
      </c>
      <c r="AU224" s="16" t="s">
        <v>79</v>
      </c>
      <c r="AY224" s="16" t="s">
        <v>133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6" t="s">
        <v>77</v>
      </c>
      <c r="BK224" s="227">
        <f>ROUND(I224*H224,1)</f>
        <v>0</v>
      </c>
      <c r="BL224" s="16" t="s">
        <v>140</v>
      </c>
      <c r="BM224" s="16" t="s">
        <v>376</v>
      </c>
    </row>
    <row r="225" s="1" customFormat="1" ht="16.5" customHeight="1">
      <c r="B225" s="37"/>
      <c r="C225" s="264" t="s">
        <v>382</v>
      </c>
      <c r="D225" s="264" t="s">
        <v>277</v>
      </c>
      <c r="E225" s="265" t="s">
        <v>514</v>
      </c>
      <c r="F225" s="266" t="s">
        <v>515</v>
      </c>
      <c r="G225" s="267" t="s">
        <v>365</v>
      </c>
      <c r="H225" s="268">
        <v>1</v>
      </c>
      <c r="I225" s="269"/>
      <c r="J225" s="268">
        <f>ROUND(I225*H225,1)</f>
        <v>0</v>
      </c>
      <c r="K225" s="266" t="s">
        <v>1</v>
      </c>
      <c r="L225" s="270"/>
      <c r="M225" s="271" t="s">
        <v>1</v>
      </c>
      <c r="N225" s="272" t="s">
        <v>41</v>
      </c>
      <c r="O225" s="78"/>
      <c r="P225" s="225">
        <f>O225*H225</f>
        <v>0</v>
      </c>
      <c r="Q225" s="225">
        <v>0.0097000000000000003</v>
      </c>
      <c r="R225" s="225">
        <f>Q225*H225</f>
        <v>0.0097000000000000003</v>
      </c>
      <c r="S225" s="225">
        <v>0</v>
      </c>
      <c r="T225" s="226">
        <f>S225*H225</f>
        <v>0</v>
      </c>
      <c r="AR225" s="16" t="s">
        <v>199</v>
      </c>
      <c r="AT225" s="16" t="s">
        <v>277</v>
      </c>
      <c r="AU225" s="16" t="s">
        <v>79</v>
      </c>
      <c r="AY225" s="16" t="s">
        <v>133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6" t="s">
        <v>77</v>
      </c>
      <c r="BK225" s="227">
        <f>ROUND(I225*H225,1)</f>
        <v>0</v>
      </c>
      <c r="BL225" s="16" t="s">
        <v>140</v>
      </c>
      <c r="BM225" s="16" t="s">
        <v>516</v>
      </c>
    </row>
    <row r="226" s="1" customFormat="1" ht="16.5" customHeight="1">
      <c r="B226" s="37"/>
      <c r="C226" s="264" t="s">
        <v>387</v>
      </c>
      <c r="D226" s="264" t="s">
        <v>277</v>
      </c>
      <c r="E226" s="265" t="s">
        <v>517</v>
      </c>
      <c r="F226" s="266" t="s">
        <v>518</v>
      </c>
      <c r="G226" s="267" t="s">
        <v>360</v>
      </c>
      <c r="H226" s="268">
        <v>1</v>
      </c>
      <c r="I226" s="269"/>
      <c r="J226" s="268">
        <f>ROUND(I226*H226,1)</f>
        <v>0</v>
      </c>
      <c r="K226" s="266" t="s">
        <v>1</v>
      </c>
      <c r="L226" s="270"/>
      <c r="M226" s="271" t="s">
        <v>1</v>
      </c>
      <c r="N226" s="272" t="s">
        <v>41</v>
      </c>
      <c r="O226" s="78"/>
      <c r="P226" s="225">
        <f>O226*H226</f>
        <v>0</v>
      </c>
      <c r="Q226" s="225">
        <v>0.016299999999999999</v>
      </c>
      <c r="R226" s="225">
        <f>Q226*H226</f>
        <v>0.016299999999999999</v>
      </c>
      <c r="S226" s="225">
        <v>0</v>
      </c>
      <c r="T226" s="226">
        <f>S226*H226</f>
        <v>0</v>
      </c>
      <c r="AR226" s="16" t="s">
        <v>199</v>
      </c>
      <c r="AT226" s="16" t="s">
        <v>277</v>
      </c>
      <c r="AU226" s="16" t="s">
        <v>79</v>
      </c>
      <c r="AY226" s="16" t="s">
        <v>133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6" t="s">
        <v>77</v>
      </c>
      <c r="BK226" s="227">
        <f>ROUND(I226*H226,1)</f>
        <v>0</v>
      </c>
      <c r="BL226" s="16" t="s">
        <v>140</v>
      </c>
      <c r="BM226" s="16" t="s">
        <v>519</v>
      </c>
    </row>
    <row r="227" s="1" customFormat="1" ht="16.5" customHeight="1">
      <c r="B227" s="37"/>
      <c r="C227" s="217" t="s">
        <v>391</v>
      </c>
      <c r="D227" s="217" t="s">
        <v>135</v>
      </c>
      <c r="E227" s="218" t="s">
        <v>520</v>
      </c>
      <c r="F227" s="219" t="s">
        <v>521</v>
      </c>
      <c r="G227" s="220" t="s">
        <v>341</v>
      </c>
      <c r="H227" s="221">
        <v>1</v>
      </c>
      <c r="I227" s="222"/>
      <c r="J227" s="221">
        <f>ROUND(I227*H227,1)</f>
        <v>0</v>
      </c>
      <c r="K227" s="219" t="s">
        <v>342</v>
      </c>
      <c r="L227" s="42"/>
      <c r="M227" s="223" t="s">
        <v>1</v>
      </c>
      <c r="N227" s="224" t="s">
        <v>41</v>
      </c>
      <c r="O227" s="78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AR227" s="16" t="s">
        <v>140</v>
      </c>
      <c r="AT227" s="16" t="s">
        <v>135</v>
      </c>
      <c r="AU227" s="16" t="s">
        <v>79</v>
      </c>
      <c r="AY227" s="16" t="s">
        <v>133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6" t="s">
        <v>77</v>
      </c>
      <c r="BK227" s="227">
        <f>ROUND(I227*H227,1)</f>
        <v>0</v>
      </c>
      <c r="BL227" s="16" t="s">
        <v>140</v>
      </c>
      <c r="BM227" s="16" t="s">
        <v>522</v>
      </c>
    </row>
    <row r="228" s="1" customFormat="1" ht="16.5" customHeight="1">
      <c r="B228" s="37"/>
      <c r="C228" s="264" t="s">
        <v>396</v>
      </c>
      <c r="D228" s="264" t="s">
        <v>277</v>
      </c>
      <c r="E228" s="265" t="s">
        <v>523</v>
      </c>
      <c r="F228" s="266" t="s">
        <v>524</v>
      </c>
      <c r="G228" s="267" t="s">
        <v>360</v>
      </c>
      <c r="H228" s="268">
        <v>1</v>
      </c>
      <c r="I228" s="269"/>
      <c r="J228" s="268">
        <f>ROUND(I228*H228,1)</f>
        <v>0</v>
      </c>
      <c r="K228" s="266" t="s">
        <v>1</v>
      </c>
      <c r="L228" s="270"/>
      <c r="M228" s="271" t="s">
        <v>1</v>
      </c>
      <c r="N228" s="272" t="s">
        <v>41</v>
      </c>
      <c r="O228" s="78"/>
      <c r="P228" s="225">
        <f>O228*H228</f>
        <v>0</v>
      </c>
      <c r="Q228" s="225">
        <v>0.0080000000000000002</v>
      </c>
      <c r="R228" s="225">
        <f>Q228*H228</f>
        <v>0.0080000000000000002</v>
      </c>
      <c r="S228" s="225">
        <v>0</v>
      </c>
      <c r="T228" s="226">
        <f>S228*H228</f>
        <v>0</v>
      </c>
      <c r="AR228" s="16" t="s">
        <v>199</v>
      </c>
      <c r="AT228" s="16" t="s">
        <v>277</v>
      </c>
      <c r="AU228" s="16" t="s">
        <v>79</v>
      </c>
      <c r="AY228" s="16" t="s">
        <v>133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6" t="s">
        <v>77</v>
      </c>
      <c r="BK228" s="227">
        <f>ROUND(I228*H228,1)</f>
        <v>0</v>
      </c>
      <c r="BL228" s="16" t="s">
        <v>140</v>
      </c>
      <c r="BM228" s="16" t="s">
        <v>525</v>
      </c>
    </row>
    <row r="229" s="1" customFormat="1" ht="16.5" customHeight="1">
      <c r="B229" s="37"/>
      <c r="C229" s="217" t="s">
        <v>400</v>
      </c>
      <c r="D229" s="217" t="s">
        <v>135</v>
      </c>
      <c r="E229" s="218" t="s">
        <v>378</v>
      </c>
      <c r="F229" s="219" t="s">
        <v>379</v>
      </c>
      <c r="G229" s="220" t="s">
        <v>341</v>
      </c>
      <c r="H229" s="221">
        <v>1</v>
      </c>
      <c r="I229" s="222"/>
      <c r="J229" s="221">
        <f>ROUND(I229*H229,1)</f>
        <v>0</v>
      </c>
      <c r="K229" s="219" t="s">
        <v>342</v>
      </c>
      <c r="L229" s="42"/>
      <c r="M229" s="223" t="s">
        <v>1</v>
      </c>
      <c r="N229" s="224" t="s">
        <v>41</v>
      </c>
      <c r="O229" s="78"/>
      <c r="P229" s="225">
        <f>O229*H229</f>
        <v>0</v>
      </c>
      <c r="Q229" s="225">
        <v>0.00085999999999999998</v>
      </c>
      <c r="R229" s="225">
        <f>Q229*H229</f>
        <v>0.00085999999999999998</v>
      </c>
      <c r="S229" s="225">
        <v>0</v>
      </c>
      <c r="T229" s="226">
        <f>S229*H229</f>
        <v>0</v>
      </c>
      <c r="AR229" s="16" t="s">
        <v>140</v>
      </c>
      <c r="AT229" s="16" t="s">
        <v>135</v>
      </c>
      <c r="AU229" s="16" t="s">
        <v>79</v>
      </c>
      <c r="AY229" s="16" t="s">
        <v>133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6" t="s">
        <v>77</v>
      </c>
      <c r="BK229" s="227">
        <f>ROUND(I229*H229,1)</f>
        <v>0</v>
      </c>
      <c r="BL229" s="16" t="s">
        <v>140</v>
      </c>
      <c r="BM229" s="16" t="s">
        <v>380</v>
      </c>
    </row>
    <row r="230" s="12" customFormat="1">
      <c r="B230" s="228"/>
      <c r="C230" s="229"/>
      <c r="D230" s="230" t="s">
        <v>142</v>
      </c>
      <c r="E230" s="231" t="s">
        <v>1</v>
      </c>
      <c r="F230" s="232" t="s">
        <v>77</v>
      </c>
      <c r="G230" s="229"/>
      <c r="H230" s="233">
        <v>1</v>
      </c>
      <c r="I230" s="234"/>
      <c r="J230" s="229"/>
      <c r="K230" s="229"/>
      <c r="L230" s="235"/>
      <c r="M230" s="236"/>
      <c r="N230" s="237"/>
      <c r="O230" s="237"/>
      <c r="P230" s="237"/>
      <c r="Q230" s="237"/>
      <c r="R230" s="237"/>
      <c r="S230" s="237"/>
      <c r="T230" s="238"/>
      <c r="AT230" s="239" t="s">
        <v>142</v>
      </c>
      <c r="AU230" s="239" t="s">
        <v>79</v>
      </c>
      <c r="AV230" s="12" t="s">
        <v>79</v>
      </c>
      <c r="AW230" s="12" t="s">
        <v>32</v>
      </c>
      <c r="AX230" s="12" t="s">
        <v>77</v>
      </c>
      <c r="AY230" s="239" t="s">
        <v>133</v>
      </c>
    </row>
    <row r="231" s="1" customFormat="1" ht="16.5" customHeight="1">
      <c r="B231" s="37"/>
      <c r="C231" s="264" t="s">
        <v>405</v>
      </c>
      <c r="D231" s="264" t="s">
        <v>277</v>
      </c>
      <c r="E231" s="265" t="s">
        <v>526</v>
      </c>
      <c r="F231" s="266" t="s">
        <v>527</v>
      </c>
      <c r="G231" s="267" t="s">
        <v>360</v>
      </c>
      <c r="H231" s="268">
        <v>1</v>
      </c>
      <c r="I231" s="269"/>
      <c r="J231" s="268">
        <f>ROUND(I231*H231,1)</f>
        <v>0</v>
      </c>
      <c r="K231" s="266" t="s">
        <v>1</v>
      </c>
      <c r="L231" s="270"/>
      <c r="M231" s="271" t="s">
        <v>1</v>
      </c>
      <c r="N231" s="272" t="s">
        <v>41</v>
      </c>
      <c r="O231" s="78"/>
      <c r="P231" s="225">
        <f>O231*H231</f>
        <v>0</v>
      </c>
      <c r="Q231" s="225">
        <v>0.01847</v>
      </c>
      <c r="R231" s="225">
        <f>Q231*H231</f>
        <v>0.01847</v>
      </c>
      <c r="S231" s="225">
        <v>0</v>
      </c>
      <c r="T231" s="226">
        <f>S231*H231</f>
        <v>0</v>
      </c>
      <c r="AR231" s="16" t="s">
        <v>199</v>
      </c>
      <c r="AT231" s="16" t="s">
        <v>277</v>
      </c>
      <c r="AU231" s="16" t="s">
        <v>79</v>
      </c>
      <c r="AY231" s="16" t="s">
        <v>133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6" t="s">
        <v>77</v>
      </c>
      <c r="BK231" s="227">
        <f>ROUND(I231*H231,1)</f>
        <v>0</v>
      </c>
      <c r="BL231" s="16" t="s">
        <v>140</v>
      </c>
      <c r="BM231" s="16" t="s">
        <v>528</v>
      </c>
    </row>
    <row r="232" s="1" customFormat="1" ht="16.5" customHeight="1">
      <c r="B232" s="37"/>
      <c r="C232" s="264" t="s">
        <v>409</v>
      </c>
      <c r="D232" s="264" t="s">
        <v>277</v>
      </c>
      <c r="E232" s="265" t="s">
        <v>529</v>
      </c>
      <c r="F232" s="266" t="s">
        <v>530</v>
      </c>
      <c r="G232" s="267" t="s">
        <v>360</v>
      </c>
      <c r="H232" s="268">
        <v>1</v>
      </c>
      <c r="I232" s="269"/>
      <c r="J232" s="268">
        <f>ROUND(I232*H232,1)</f>
        <v>0</v>
      </c>
      <c r="K232" s="266" t="s">
        <v>1</v>
      </c>
      <c r="L232" s="270"/>
      <c r="M232" s="271" t="s">
        <v>1</v>
      </c>
      <c r="N232" s="272" t="s">
        <v>41</v>
      </c>
      <c r="O232" s="78"/>
      <c r="P232" s="225">
        <f>O232*H232</f>
        <v>0</v>
      </c>
      <c r="Q232" s="225">
        <v>0.0073000000000000001</v>
      </c>
      <c r="R232" s="225">
        <f>Q232*H232</f>
        <v>0.0073000000000000001</v>
      </c>
      <c r="S232" s="225">
        <v>0</v>
      </c>
      <c r="T232" s="226">
        <f>S232*H232</f>
        <v>0</v>
      </c>
      <c r="AR232" s="16" t="s">
        <v>199</v>
      </c>
      <c r="AT232" s="16" t="s">
        <v>277</v>
      </c>
      <c r="AU232" s="16" t="s">
        <v>79</v>
      </c>
      <c r="AY232" s="16" t="s">
        <v>133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6" t="s">
        <v>77</v>
      </c>
      <c r="BK232" s="227">
        <f>ROUND(I232*H232,1)</f>
        <v>0</v>
      </c>
      <c r="BL232" s="16" t="s">
        <v>140</v>
      </c>
      <c r="BM232" s="16" t="s">
        <v>531</v>
      </c>
    </row>
    <row r="233" s="1" customFormat="1" ht="16.5" customHeight="1">
      <c r="B233" s="37"/>
      <c r="C233" s="217" t="s">
        <v>413</v>
      </c>
      <c r="D233" s="217" t="s">
        <v>135</v>
      </c>
      <c r="E233" s="218" t="s">
        <v>532</v>
      </c>
      <c r="F233" s="219" t="s">
        <v>533</v>
      </c>
      <c r="G233" s="220" t="s">
        <v>341</v>
      </c>
      <c r="H233" s="221">
        <v>1</v>
      </c>
      <c r="I233" s="222"/>
      <c r="J233" s="221">
        <f>ROUND(I233*H233,1)</f>
        <v>0</v>
      </c>
      <c r="K233" s="219" t="s">
        <v>342</v>
      </c>
      <c r="L233" s="42"/>
      <c r="M233" s="223" t="s">
        <v>1</v>
      </c>
      <c r="N233" s="224" t="s">
        <v>41</v>
      </c>
      <c r="O233" s="78"/>
      <c r="P233" s="225">
        <f>O233*H233</f>
        <v>0</v>
      </c>
      <c r="Q233" s="225">
        <v>0.00080000000000000004</v>
      </c>
      <c r="R233" s="225">
        <f>Q233*H233</f>
        <v>0.00080000000000000004</v>
      </c>
      <c r="S233" s="225">
        <v>0</v>
      </c>
      <c r="T233" s="226">
        <f>S233*H233</f>
        <v>0</v>
      </c>
      <c r="AR233" s="16" t="s">
        <v>140</v>
      </c>
      <c r="AT233" s="16" t="s">
        <v>135</v>
      </c>
      <c r="AU233" s="16" t="s">
        <v>79</v>
      </c>
      <c r="AY233" s="16" t="s">
        <v>133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6" t="s">
        <v>77</v>
      </c>
      <c r="BK233" s="227">
        <f>ROUND(I233*H233,1)</f>
        <v>0</v>
      </c>
      <c r="BL233" s="16" t="s">
        <v>140</v>
      </c>
      <c r="BM233" s="16" t="s">
        <v>534</v>
      </c>
    </row>
    <row r="234" s="1" customFormat="1" ht="16.5" customHeight="1">
      <c r="B234" s="37"/>
      <c r="C234" s="264" t="s">
        <v>417</v>
      </c>
      <c r="D234" s="264" t="s">
        <v>277</v>
      </c>
      <c r="E234" s="265" t="s">
        <v>535</v>
      </c>
      <c r="F234" s="266" t="s">
        <v>536</v>
      </c>
      <c r="G234" s="267" t="s">
        <v>360</v>
      </c>
      <c r="H234" s="268">
        <v>1</v>
      </c>
      <c r="I234" s="269"/>
      <c r="J234" s="268">
        <f>ROUND(I234*H234,1)</f>
        <v>0</v>
      </c>
      <c r="K234" s="266" t="s">
        <v>1</v>
      </c>
      <c r="L234" s="270"/>
      <c r="M234" s="271" t="s">
        <v>1</v>
      </c>
      <c r="N234" s="272" t="s">
        <v>41</v>
      </c>
      <c r="O234" s="78"/>
      <c r="P234" s="225">
        <f>O234*H234</f>
        <v>0</v>
      </c>
      <c r="Q234" s="225">
        <v>0.028000000000000001</v>
      </c>
      <c r="R234" s="225">
        <f>Q234*H234</f>
        <v>0.028000000000000001</v>
      </c>
      <c r="S234" s="225">
        <v>0</v>
      </c>
      <c r="T234" s="226">
        <f>S234*H234</f>
        <v>0</v>
      </c>
      <c r="AR234" s="16" t="s">
        <v>199</v>
      </c>
      <c r="AT234" s="16" t="s">
        <v>277</v>
      </c>
      <c r="AU234" s="16" t="s">
        <v>79</v>
      </c>
      <c r="AY234" s="16" t="s">
        <v>133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6" t="s">
        <v>77</v>
      </c>
      <c r="BK234" s="227">
        <f>ROUND(I234*H234,1)</f>
        <v>0</v>
      </c>
      <c r="BL234" s="16" t="s">
        <v>140</v>
      </c>
      <c r="BM234" s="16" t="s">
        <v>537</v>
      </c>
    </row>
    <row r="235" s="1" customFormat="1" ht="16.5" customHeight="1">
      <c r="B235" s="37"/>
      <c r="C235" s="217" t="s">
        <v>422</v>
      </c>
      <c r="D235" s="217" t="s">
        <v>135</v>
      </c>
      <c r="E235" s="218" t="s">
        <v>388</v>
      </c>
      <c r="F235" s="219" t="s">
        <v>389</v>
      </c>
      <c r="G235" s="220" t="s">
        <v>186</v>
      </c>
      <c r="H235" s="221">
        <v>283.33999999999997</v>
      </c>
      <c r="I235" s="222"/>
      <c r="J235" s="221">
        <f>ROUND(I235*H235,1)</f>
        <v>0</v>
      </c>
      <c r="K235" s="219" t="s">
        <v>1</v>
      </c>
      <c r="L235" s="42"/>
      <c r="M235" s="223" t="s">
        <v>1</v>
      </c>
      <c r="N235" s="224" t="s">
        <v>41</v>
      </c>
      <c r="O235" s="78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AR235" s="16" t="s">
        <v>140</v>
      </c>
      <c r="AT235" s="16" t="s">
        <v>135</v>
      </c>
      <c r="AU235" s="16" t="s">
        <v>79</v>
      </c>
      <c r="AY235" s="16" t="s">
        <v>133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6" t="s">
        <v>77</v>
      </c>
      <c r="BK235" s="227">
        <f>ROUND(I235*H235,1)</f>
        <v>0</v>
      </c>
      <c r="BL235" s="16" t="s">
        <v>140</v>
      </c>
      <c r="BM235" s="16" t="s">
        <v>538</v>
      </c>
    </row>
    <row r="236" s="12" customFormat="1">
      <c r="B236" s="228"/>
      <c r="C236" s="229"/>
      <c r="D236" s="230" t="s">
        <v>142</v>
      </c>
      <c r="E236" s="231" t="s">
        <v>1</v>
      </c>
      <c r="F236" s="232" t="s">
        <v>510</v>
      </c>
      <c r="G236" s="229"/>
      <c r="H236" s="233">
        <v>283.33999999999997</v>
      </c>
      <c r="I236" s="234"/>
      <c r="J236" s="229"/>
      <c r="K236" s="229"/>
      <c r="L236" s="235"/>
      <c r="M236" s="236"/>
      <c r="N236" s="237"/>
      <c r="O236" s="237"/>
      <c r="P236" s="237"/>
      <c r="Q236" s="237"/>
      <c r="R236" s="237"/>
      <c r="S236" s="237"/>
      <c r="T236" s="238"/>
      <c r="AT236" s="239" t="s">
        <v>142</v>
      </c>
      <c r="AU236" s="239" t="s">
        <v>79</v>
      </c>
      <c r="AV236" s="12" t="s">
        <v>79</v>
      </c>
      <c r="AW236" s="12" t="s">
        <v>32</v>
      </c>
      <c r="AX236" s="12" t="s">
        <v>77</v>
      </c>
      <c r="AY236" s="239" t="s">
        <v>133</v>
      </c>
    </row>
    <row r="237" s="1" customFormat="1" ht="16.5" customHeight="1">
      <c r="B237" s="37"/>
      <c r="C237" s="217" t="s">
        <v>427</v>
      </c>
      <c r="D237" s="217" t="s">
        <v>135</v>
      </c>
      <c r="E237" s="218" t="s">
        <v>392</v>
      </c>
      <c r="F237" s="219" t="s">
        <v>393</v>
      </c>
      <c r="G237" s="220" t="s">
        <v>186</v>
      </c>
      <c r="H237" s="221">
        <v>283.33999999999997</v>
      </c>
      <c r="I237" s="222"/>
      <c r="J237" s="221">
        <f>ROUND(I237*H237,1)</f>
        <v>0</v>
      </c>
      <c r="K237" s="219" t="s">
        <v>342</v>
      </c>
      <c r="L237" s="42"/>
      <c r="M237" s="223" t="s">
        <v>1</v>
      </c>
      <c r="N237" s="224" t="s">
        <v>41</v>
      </c>
      <c r="O237" s="78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AR237" s="16" t="s">
        <v>140</v>
      </c>
      <c r="AT237" s="16" t="s">
        <v>135</v>
      </c>
      <c r="AU237" s="16" t="s">
        <v>79</v>
      </c>
      <c r="AY237" s="16" t="s">
        <v>133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6" t="s">
        <v>77</v>
      </c>
      <c r="BK237" s="227">
        <f>ROUND(I237*H237,1)</f>
        <v>0</v>
      </c>
      <c r="BL237" s="16" t="s">
        <v>140</v>
      </c>
      <c r="BM237" s="16" t="s">
        <v>394</v>
      </c>
    </row>
    <row r="238" s="12" customFormat="1">
      <c r="B238" s="228"/>
      <c r="C238" s="229"/>
      <c r="D238" s="230" t="s">
        <v>142</v>
      </c>
      <c r="E238" s="231" t="s">
        <v>1</v>
      </c>
      <c r="F238" s="232" t="s">
        <v>539</v>
      </c>
      <c r="G238" s="229"/>
      <c r="H238" s="233">
        <v>283.33999999999997</v>
      </c>
      <c r="I238" s="234"/>
      <c r="J238" s="229"/>
      <c r="K238" s="229"/>
      <c r="L238" s="235"/>
      <c r="M238" s="236"/>
      <c r="N238" s="237"/>
      <c r="O238" s="237"/>
      <c r="P238" s="237"/>
      <c r="Q238" s="237"/>
      <c r="R238" s="237"/>
      <c r="S238" s="237"/>
      <c r="T238" s="238"/>
      <c r="AT238" s="239" t="s">
        <v>142</v>
      </c>
      <c r="AU238" s="239" t="s">
        <v>79</v>
      </c>
      <c r="AV238" s="12" t="s">
        <v>79</v>
      </c>
      <c r="AW238" s="12" t="s">
        <v>32</v>
      </c>
      <c r="AX238" s="12" t="s">
        <v>77</v>
      </c>
      <c r="AY238" s="239" t="s">
        <v>133</v>
      </c>
    </row>
    <row r="239" s="1" customFormat="1" ht="16.5" customHeight="1">
      <c r="B239" s="37"/>
      <c r="C239" s="217" t="s">
        <v>431</v>
      </c>
      <c r="D239" s="217" t="s">
        <v>135</v>
      </c>
      <c r="E239" s="218" t="s">
        <v>397</v>
      </c>
      <c r="F239" s="219" t="s">
        <v>398</v>
      </c>
      <c r="G239" s="220" t="s">
        <v>186</v>
      </c>
      <c r="H239" s="221">
        <v>283.33999999999997</v>
      </c>
      <c r="I239" s="222"/>
      <c r="J239" s="221">
        <f>ROUND(I239*H239,1)</f>
        <v>0</v>
      </c>
      <c r="K239" s="219" t="s">
        <v>342</v>
      </c>
      <c r="L239" s="42"/>
      <c r="M239" s="223" t="s">
        <v>1</v>
      </c>
      <c r="N239" s="224" t="s">
        <v>41</v>
      </c>
      <c r="O239" s="78"/>
      <c r="P239" s="225">
        <f>O239*H239</f>
        <v>0</v>
      </c>
      <c r="Q239" s="225">
        <v>0</v>
      </c>
      <c r="R239" s="225">
        <f>Q239*H239</f>
        <v>0</v>
      </c>
      <c r="S239" s="225">
        <v>0</v>
      </c>
      <c r="T239" s="226">
        <f>S239*H239</f>
        <v>0</v>
      </c>
      <c r="AR239" s="16" t="s">
        <v>140</v>
      </c>
      <c r="AT239" s="16" t="s">
        <v>135</v>
      </c>
      <c r="AU239" s="16" t="s">
        <v>79</v>
      </c>
      <c r="AY239" s="16" t="s">
        <v>133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6" t="s">
        <v>77</v>
      </c>
      <c r="BK239" s="227">
        <f>ROUND(I239*H239,1)</f>
        <v>0</v>
      </c>
      <c r="BL239" s="16" t="s">
        <v>140</v>
      </c>
      <c r="BM239" s="16" t="s">
        <v>399</v>
      </c>
    </row>
    <row r="240" s="12" customFormat="1">
      <c r="B240" s="228"/>
      <c r="C240" s="229"/>
      <c r="D240" s="230" t="s">
        <v>142</v>
      </c>
      <c r="E240" s="231" t="s">
        <v>1</v>
      </c>
      <c r="F240" s="232" t="s">
        <v>539</v>
      </c>
      <c r="G240" s="229"/>
      <c r="H240" s="233">
        <v>283.33999999999997</v>
      </c>
      <c r="I240" s="234"/>
      <c r="J240" s="229"/>
      <c r="K240" s="229"/>
      <c r="L240" s="235"/>
      <c r="M240" s="236"/>
      <c r="N240" s="237"/>
      <c r="O240" s="237"/>
      <c r="P240" s="237"/>
      <c r="Q240" s="237"/>
      <c r="R240" s="237"/>
      <c r="S240" s="237"/>
      <c r="T240" s="238"/>
      <c r="AT240" s="239" t="s">
        <v>142</v>
      </c>
      <c r="AU240" s="239" t="s">
        <v>79</v>
      </c>
      <c r="AV240" s="12" t="s">
        <v>79</v>
      </c>
      <c r="AW240" s="12" t="s">
        <v>32</v>
      </c>
      <c r="AX240" s="12" t="s">
        <v>77</v>
      </c>
      <c r="AY240" s="239" t="s">
        <v>133</v>
      </c>
    </row>
    <row r="241" s="1" customFormat="1" ht="16.5" customHeight="1">
      <c r="B241" s="37"/>
      <c r="C241" s="217" t="s">
        <v>433</v>
      </c>
      <c r="D241" s="217" t="s">
        <v>135</v>
      </c>
      <c r="E241" s="218" t="s">
        <v>401</v>
      </c>
      <c r="F241" s="219" t="s">
        <v>402</v>
      </c>
      <c r="G241" s="220" t="s">
        <v>403</v>
      </c>
      <c r="H241" s="221">
        <v>1</v>
      </c>
      <c r="I241" s="222"/>
      <c r="J241" s="221">
        <f>ROUND(I241*H241,1)</f>
        <v>0</v>
      </c>
      <c r="K241" s="219" t="s">
        <v>1</v>
      </c>
      <c r="L241" s="42"/>
      <c r="M241" s="223" t="s">
        <v>1</v>
      </c>
      <c r="N241" s="224" t="s">
        <v>41</v>
      </c>
      <c r="O241" s="78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AR241" s="16" t="s">
        <v>140</v>
      </c>
      <c r="AT241" s="16" t="s">
        <v>135</v>
      </c>
      <c r="AU241" s="16" t="s">
        <v>79</v>
      </c>
      <c r="AY241" s="16" t="s">
        <v>133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6" t="s">
        <v>77</v>
      </c>
      <c r="BK241" s="227">
        <f>ROUND(I241*H241,1)</f>
        <v>0</v>
      </c>
      <c r="BL241" s="16" t="s">
        <v>140</v>
      </c>
      <c r="BM241" s="16" t="s">
        <v>540</v>
      </c>
    </row>
    <row r="242" s="1" customFormat="1" ht="16.5" customHeight="1">
      <c r="B242" s="37"/>
      <c r="C242" s="217" t="s">
        <v>439</v>
      </c>
      <c r="D242" s="217" t="s">
        <v>135</v>
      </c>
      <c r="E242" s="218" t="s">
        <v>406</v>
      </c>
      <c r="F242" s="219" t="s">
        <v>407</v>
      </c>
      <c r="G242" s="220" t="s">
        <v>341</v>
      </c>
      <c r="H242" s="221">
        <v>1</v>
      </c>
      <c r="I242" s="222"/>
      <c r="J242" s="221">
        <f>ROUND(I242*H242,1)</f>
        <v>0</v>
      </c>
      <c r="K242" s="219" t="s">
        <v>342</v>
      </c>
      <c r="L242" s="42"/>
      <c r="M242" s="223" t="s">
        <v>1</v>
      </c>
      <c r="N242" s="224" t="s">
        <v>41</v>
      </c>
      <c r="O242" s="78"/>
      <c r="P242" s="225">
        <f>O242*H242</f>
        <v>0</v>
      </c>
      <c r="Q242" s="225">
        <v>0.46009</v>
      </c>
      <c r="R242" s="225">
        <f>Q242*H242</f>
        <v>0.46009</v>
      </c>
      <c r="S242" s="225">
        <v>0</v>
      </c>
      <c r="T242" s="226">
        <f>S242*H242</f>
        <v>0</v>
      </c>
      <c r="AR242" s="16" t="s">
        <v>140</v>
      </c>
      <c r="AT242" s="16" t="s">
        <v>135</v>
      </c>
      <c r="AU242" s="16" t="s">
        <v>79</v>
      </c>
      <c r="AY242" s="16" t="s">
        <v>133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6" t="s">
        <v>77</v>
      </c>
      <c r="BK242" s="227">
        <f>ROUND(I242*H242,1)</f>
        <v>0</v>
      </c>
      <c r="BL242" s="16" t="s">
        <v>140</v>
      </c>
      <c r="BM242" s="16" t="s">
        <v>408</v>
      </c>
    </row>
    <row r="243" s="1" customFormat="1" ht="16.5" customHeight="1">
      <c r="B243" s="37"/>
      <c r="C243" s="217" t="s">
        <v>452</v>
      </c>
      <c r="D243" s="217" t="s">
        <v>135</v>
      </c>
      <c r="E243" s="218" t="s">
        <v>410</v>
      </c>
      <c r="F243" s="219" t="s">
        <v>411</v>
      </c>
      <c r="G243" s="220" t="s">
        <v>341</v>
      </c>
      <c r="H243" s="221">
        <v>1</v>
      </c>
      <c r="I243" s="222"/>
      <c r="J243" s="221">
        <f>ROUND(I243*H243,1)</f>
        <v>0</v>
      </c>
      <c r="K243" s="219" t="s">
        <v>342</v>
      </c>
      <c r="L243" s="42"/>
      <c r="M243" s="223" t="s">
        <v>1</v>
      </c>
      <c r="N243" s="224" t="s">
        <v>41</v>
      </c>
      <c r="O243" s="78"/>
      <c r="P243" s="225">
        <f>O243*H243</f>
        <v>0</v>
      </c>
      <c r="Q243" s="225">
        <v>0.12303</v>
      </c>
      <c r="R243" s="225">
        <f>Q243*H243</f>
        <v>0.12303</v>
      </c>
      <c r="S243" s="225">
        <v>0</v>
      </c>
      <c r="T243" s="226">
        <f>S243*H243</f>
        <v>0</v>
      </c>
      <c r="AR243" s="16" t="s">
        <v>140</v>
      </c>
      <c r="AT243" s="16" t="s">
        <v>135</v>
      </c>
      <c r="AU243" s="16" t="s">
        <v>79</v>
      </c>
      <c r="AY243" s="16" t="s">
        <v>133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6" t="s">
        <v>77</v>
      </c>
      <c r="BK243" s="227">
        <f>ROUND(I243*H243,1)</f>
        <v>0</v>
      </c>
      <c r="BL243" s="16" t="s">
        <v>140</v>
      </c>
      <c r="BM243" s="16" t="s">
        <v>412</v>
      </c>
    </row>
    <row r="244" s="1" customFormat="1" ht="16.5" customHeight="1">
      <c r="B244" s="37"/>
      <c r="C244" s="264" t="s">
        <v>459</v>
      </c>
      <c r="D244" s="264" t="s">
        <v>277</v>
      </c>
      <c r="E244" s="265" t="s">
        <v>541</v>
      </c>
      <c r="F244" s="266" t="s">
        <v>542</v>
      </c>
      <c r="G244" s="267" t="s">
        <v>360</v>
      </c>
      <c r="H244" s="268">
        <v>1</v>
      </c>
      <c r="I244" s="269"/>
      <c r="J244" s="268">
        <f>ROUND(I244*H244,1)</f>
        <v>0</v>
      </c>
      <c r="K244" s="266" t="s">
        <v>1</v>
      </c>
      <c r="L244" s="270"/>
      <c r="M244" s="271" t="s">
        <v>1</v>
      </c>
      <c r="N244" s="272" t="s">
        <v>41</v>
      </c>
      <c r="O244" s="78"/>
      <c r="P244" s="225">
        <f>O244*H244</f>
        <v>0</v>
      </c>
      <c r="Q244" s="225">
        <v>0.012</v>
      </c>
      <c r="R244" s="225">
        <f>Q244*H244</f>
        <v>0.012</v>
      </c>
      <c r="S244" s="225">
        <v>0</v>
      </c>
      <c r="T244" s="226">
        <f>S244*H244</f>
        <v>0</v>
      </c>
      <c r="AR244" s="16" t="s">
        <v>199</v>
      </c>
      <c r="AT244" s="16" t="s">
        <v>277</v>
      </c>
      <c r="AU244" s="16" t="s">
        <v>79</v>
      </c>
      <c r="AY244" s="16" t="s">
        <v>133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6" t="s">
        <v>77</v>
      </c>
      <c r="BK244" s="227">
        <f>ROUND(I244*H244,1)</f>
        <v>0</v>
      </c>
      <c r="BL244" s="16" t="s">
        <v>140</v>
      </c>
      <c r="BM244" s="16" t="s">
        <v>543</v>
      </c>
    </row>
    <row r="245" s="1" customFormat="1" ht="16.5" customHeight="1">
      <c r="B245" s="37"/>
      <c r="C245" s="264" t="s">
        <v>464</v>
      </c>
      <c r="D245" s="264" t="s">
        <v>277</v>
      </c>
      <c r="E245" s="265" t="s">
        <v>544</v>
      </c>
      <c r="F245" s="266" t="s">
        <v>545</v>
      </c>
      <c r="G245" s="267" t="s">
        <v>360</v>
      </c>
      <c r="H245" s="268">
        <v>1</v>
      </c>
      <c r="I245" s="269"/>
      <c r="J245" s="268">
        <f>ROUND(I245*H245,1)</f>
        <v>0</v>
      </c>
      <c r="K245" s="266" t="s">
        <v>1</v>
      </c>
      <c r="L245" s="270"/>
      <c r="M245" s="271" t="s">
        <v>1</v>
      </c>
      <c r="N245" s="272" t="s">
        <v>41</v>
      </c>
      <c r="O245" s="78"/>
      <c r="P245" s="225">
        <f>O245*H245</f>
        <v>0</v>
      </c>
      <c r="Q245" s="225">
        <v>0.00064999999999999997</v>
      </c>
      <c r="R245" s="225">
        <f>Q245*H245</f>
        <v>0.00064999999999999997</v>
      </c>
      <c r="S245" s="225">
        <v>0</v>
      </c>
      <c r="T245" s="226">
        <f>S245*H245</f>
        <v>0</v>
      </c>
      <c r="AR245" s="16" t="s">
        <v>199</v>
      </c>
      <c r="AT245" s="16" t="s">
        <v>277</v>
      </c>
      <c r="AU245" s="16" t="s">
        <v>79</v>
      </c>
      <c r="AY245" s="16" t="s">
        <v>133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6" t="s">
        <v>77</v>
      </c>
      <c r="BK245" s="227">
        <f>ROUND(I245*H245,1)</f>
        <v>0</v>
      </c>
      <c r="BL245" s="16" t="s">
        <v>140</v>
      </c>
      <c r="BM245" s="16" t="s">
        <v>546</v>
      </c>
    </row>
    <row r="246" s="1" customFormat="1" ht="16.5" customHeight="1">
      <c r="B246" s="37"/>
      <c r="C246" s="217" t="s">
        <v>547</v>
      </c>
      <c r="D246" s="217" t="s">
        <v>135</v>
      </c>
      <c r="E246" s="218" t="s">
        <v>414</v>
      </c>
      <c r="F246" s="219" t="s">
        <v>415</v>
      </c>
      <c r="G246" s="220" t="s">
        <v>341</v>
      </c>
      <c r="H246" s="221">
        <v>1</v>
      </c>
      <c r="I246" s="222"/>
      <c r="J246" s="221">
        <f>ROUND(I246*H246,1)</f>
        <v>0</v>
      </c>
      <c r="K246" s="219" t="s">
        <v>342</v>
      </c>
      <c r="L246" s="42"/>
      <c r="M246" s="223" t="s">
        <v>1</v>
      </c>
      <c r="N246" s="224" t="s">
        <v>41</v>
      </c>
      <c r="O246" s="78"/>
      <c r="P246" s="225">
        <f>O246*H246</f>
        <v>0</v>
      </c>
      <c r="Q246" s="225">
        <v>0.32906000000000002</v>
      </c>
      <c r="R246" s="225">
        <f>Q246*H246</f>
        <v>0.32906000000000002</v>
      </c>
      <c r="S246" s="225">
        <v>0</v>
      </c>
      <c r="T246" s="226">
        <f>S246*H246</f>
        <v>0</v>
      </c>
      <c r="AR246" s="16" t="s">
        <v>140</v>
      </c>
      <c r="AT246" s="16" t="s">
        <v>135</v>
      </c>
      <c r="AU246" s="16" t="s">
        <v>79</v>
      </c>
      <c r="AY246" s="16" t="s">
        <v>133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6" t="s">
        <v>77</v>
      </c>
      <c r="BK246" s="227">
        <f>ROUND(I246*H246,1)</f>
        <v>0</v>
      </c>
      <c r="BL246" s="16" t="s">
        <v>140</v>
      </c>
      <c r="BM246" s="16" t="s">
        <v>416</v>
      </c>
    </row>
    <row r="247" s="1" customFormat="1" ht="16.5" customHeight="1">
      <c r="B247" s="37"/>
      <c r="C247" s="264" t="s">
        <v>548</v>
      </c>
      <c r="D247" s="264" t="s">
        <v>277</v>
      </c>
      <c r="E247" s="265" t="s">
        <v>549</v>
      </c>
      <c r="F247" s="266" t="s">
        <v>550</v>
      </c>
      <c r="G247" s="267" t="s">
        <v>360</v>
      </c>
      <c r="H247" s="268">
        <v>1</v>
      </c>
      <c r="I247" s="269"/>
      <c r="J247" s="268">
        <f>ROUND(I247*H247,1)</f>
        <v>0</v>
      </c>
      <c r="K247" s="266" t="s">
        <v>1</v>
      </c>
      <c r="L247" s="270"/>
      <c r="M247" s="271" t="s">
        <v>1</v>
      </c>
      <c r="N247" s="272" t="s">
        <v>41</v>
      </c>
      <c r="O247" s="78"/>
      <c r="P247" s="225">
        <f>O247*H247</f>
        <v>0</v>
      </c>
      <c r="Q247" s="225">
        <v>0.041500000000000002</v>
      </c>
      <c r="R247" s="225">
        <f>Q247*H247</f>
        <v>0.041500000000000002</v>
      </c>
      <c r="S247" s="225">
        <v>0</v>
      </c>
      <c r="T247" s="226">
        <f>S247*H247</f>
        <v>0</v>
      </c>
      <c r="AR247" s="16" t="s">
        <v>199</v>
      </c>
      <c r="AT247" s="16" t="s">
        <v>277</v>
      </c>
      <c r="AU247" s="16" t="s">
        <v>79</v>
      </c>
      <c r="AY247" s="16" t="s">
        <v>133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6" t="s">
        <v>77</v>
      </c>
      <c r="BK247" s="227">
        <f>ROUND(I247*H247,1)</f>
        <v>0</v>
      </c>
      <c r="BL247" s="16" t="s">
        <v>140</v>
      </c>
      <c r="BM247" s="16" t="s">
        <v>551</v>
      </c>
    </row>
    <row r="248" s="1" customFormat="1" ht="16.5" customHeight="1">
      <c r="B248" s="37"/>
      <c r="C248" s="264" t="s">
        <v>552</v>
      </c>
      <c r="D248" s="264" t="s">
        <v>277</v>
      </c>
      <c r="E248" s="265" t="s">
        <v>553</v>
      </c>
      <c r="F248" s="266" t="s">
        <v>554</v>
      </c>
      <c r="G248" s="267" t="s">
        <v>360</v>
      </c>
      <c r="H248" s="268">
        <v>1</v>
      </c>
      <c r="I248" s="269"/>
      <c r="J248" s="268">
        <f>ROUND(I248*H248,1)</f>
        <v>0</v>
      </c>
      <c r="K248" s="266" t="s">
        <v>1</v>
      </c>
      <c r="L248" s="270"/>
      <c r="M248" s="271" t="s">
        <v>1</v>
      </c>
      <c r="N248" s="272" t="s">
        <v>41</v>
      </c>
      <c r="O248" s="78"/>
      <c r="P248" s="225">
        <f>O248*H248</f>
        <v>0</v>
      </c>
      <c r="Q248" s="225">
        <v>0.001</v>
      </c>
      <c r="R248" s="225">
        <f>Q248*H248</f>
        <v>0.001</v>
      </c>
      <c r="S248" s="225">
        <v>0</v>
      </c>
      <c r="T248" s="226">
        <f>S248*H248</f>
        <v>0</v>
      </c>
      <c r="AR248" s="16" t="s">
        <v>199</v>
      </c>
      <c r="AT248" s="16" t="s">
        <v>277</v>
      </c>
      <c r="AU248" s="16" t="s">
        <v>79</v>
      </c>
      <c r="AY248" s="16" t="s">
        <v>133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6" t="s">
        <v>77</v>
      </c>
      <c r="BK248" s="227">
        <f>ROUND(I248*H248,1)</f>
        <v>0</v>
      </c>
      <c r="BL248" s="16" t="s">
        <v>140</v>
      </c>
      <c r="BM248" s="16" t="s">
        <v>555</v>
      </c>
    </row>
    <row r="249" s="1" customFormat="1" ht="16.5" customHeight="1">
      <c r="B249" s="37"/>
      <c r="C249" s="217" t="s">
        <v>462</v>
      </c>
      <c r="D249" s="217" t="s">
        <v>135</v>
      </c>
      <c r="E249" s="218" t="s">
        <v>418</v>
      </c>
      <c r="F249" s="219" t="s">
        <v>419</v>
      </c>
      <c r="G249" s="220" t="s">
        <v>186</v>
      </c>
      <c r="H249" s="221">
        <v>300</v>
      </c>
      <c r="I249" s="222"/>
      <c r="J249" s="221">
        <f>ROUND(I249*H249,1)</f>
        <v>0</v>
      </c>
      <c r="K249" s="219" t="s">
        <v>1</v>
      </c>
      <c r="L249" s="42"/>
      <c r="M249" s="223" t="s">
        <v>1</v>
      </c>
      <c r="N249" s="224" t="s">
        <v>41</v>
      </c>
      <c r="O249" s="78"/>
      <c r="P249" s="225">
        <f>O249*H249</f>
        <v>0</v>
      </c>
      <c r="Q249" s="225">
        <v>0.00012999999999999999</v>
      </c>
      <c r="R249" s="225">
        <f>Q249*H249</f>
        <v>0.039</v>
      </c>
      <c r="S249" s="225">
        <v>0</v>
      </c>
      <c r="T249" s="226">
        <f>S249*H249</f>
        <v>0</v>
      </c>
      <c r="AR249" s="16" t="s">
        <v>140</v>
      </c>
      <c r="AT249" s="16" t="s">
        <v>135</v>
      </c>
      <c r="AU249" s="16" t="s">
        <v>79</v>
      </c>
      <c r="AY249" s="16" t="s">
        <v>133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6" t="s">
        <v>77</v>
      </c>
      <c r="BK249" s="227">
        <f>ROUND(I249*H249,1)</f>
        <v>0</v>
      </c>
      <c r="BL249" s="16" t="s">
        <v>140</v>
      </c>
      <c r="BM249" s="16" t="s">
        <v>420</v>
      </c>
    </row>
    <row r="250" s="11" customFormat="1" ht="22.8" customHeight="1">
      <c r="B250" s="201"/>
      <c r="C250" s="202"/>
      <c r="D250" s="203" t="s">
        <v>69</v>
      </c>
      <c r="E250" s="215" t="s">
        <v>204</v>
      </c>
      <c r="F250" s="215" t="s">
        <v>556</v>
      </c>
      <c r="G250" s="202"/>
      <c r="H250" s="202"/>
      <c r="I250" s="205"/>
      <c r="J250" s="216">
        <f>BK250</f>
        <v>0</v>
      </c>
      <c r="K250" s="202"/>
      <c r="L250" s="207"/>
      <c r="M250" s="208"/>
      <c r="N250" s="209"/>
      <c r="O250" s="209"/>
      <c r="P250" s="210">
        <f>SUM(P251:P255)</f>
        <v>0</v>
      </c>
      <c r="Q250" s="209"/>
      <c r="R250" s="210">
        <f>SUM(R251:R255)</f>
        <v>0.34000799999999992</v>
      </c>
      <c r="S250" s="209"/>
      <c r="T250" s="211">
        <f>SUM(T251:T255)</f>
        <v>0</v>
      </c>
      <c r="AR250" s="212" t="s">
        <v>77</v>
      </c>
      <c r="AT250" s="213" t="s">
        <v>69</v>
      </c>
      <c r="AU250" s="213" t="s">
        <v>77</v>
      </c>
      <c r="AY250" s="212" t="s">
        <v>133</v>
      </c>
      <c r="BK250" s="214">
        <f>SUM(BK251:BK255)</f>
        <v>0</v>
      </c>
    </row>
    <row r="251" s="1" customFormat="1" ht="16.5" customHeight="1">
      <c r="B251" s="37"/>
      <c r="C251" s="217" t="s">
        <v>557</v>
      </c>
      <c r="D251" s="217" t="s">
        <v>135</v>
      </c>
      <c r="E251" s="218" t="s">
        <v>423</v>
      </c>
      <c r="F251" s="219" t="s">
        <v>424</v>
      </c>
      <c r="G251" s="220" t="s">
        <v>186</v>
      </c>
      <c r="H251" s="221">
        <v>566.67999999999995</v>
      </c>
      <c r="I251" s="222"/>
      <c r="J251" s="221">
        <f>ROUND(I251*H251,1)</f>
        <v>0</v>
      </c>
      <c r="K251" s="219" t="s">
        <v>139</v>
      </c>
      <c r="L251" s="42"/>
      <c r="M251" s="223" t="s">
        <v>1</v>
      </c>
      <c r="N251" s="224" t="s">
        <v>41</v>
      </c>
      <c r="O251" s="78"/>
      <c r="P251" s="225">
        <f>O251*H251</f>
        <v>0</v>
      </c>
      <c r="Q251" s="225">
        <v>0.00059999999999999995</v>
      </c>
      <c r="R251" s="225">
        <f>Q251*H251</f>
        <v>0.34000799999999992</v>
      </c>
      <c r="S251" s="225">
        <v>0</v>
      </c>
      <c r="T251" s="226">
        <f>S251*H251</f>
        <v>0</v>
      </c>
      <c r="AR251" s="16" t="s">
        <v>140</v>
      </c>
      <c r="AT251" s="16" t="s">
        <v>135</v>
      </c>
      <c r="AU251" s="16" t="s">
        <v>79</v>
      </c>
      <c r="AY251" s="16" t="s">
        <v>133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6" t="s">
        <v>77</v>
      </c>
      <c r="BK251" s="227">
        <f>ROUND(I251*H251,1)</f>
        <v>0</v>
      </c>
      <c r="BL251" s="16" t="s">
        <v>140</v>
      </c>
      <c r="BM251" s="16" t="s">
        <v>425</v>
      </c>
    </row>
    <row r="252" s="12" customFormat="1">
      <c r="B252" s="228"/>
      <c r="C252" s="229"/>
      <c r="D252" s="230" t="s">
        <v>142</v>
      </c>
      <c r="E252" s="231" t="s">
        <v>1</v>
      </c>
      <c r="F252" s="232" t="s">
        <v>558</v>
      </c>
      <c r="G252" s="229"/>
      <c r="H252" s="233">
        <v>566.67999999999995</v>
      </c>
      <c r="I252" s="234"/>
      <c r="J252" s="229"/>
      <c r="K252" s="229"/>
      <c r="L252" s="235"/>
      <c r="M252" s="236"/>
      <c r="N252" s="237"/>
      <c r="O252" s="237"/>
      <c r="P252" s="237"/>
      <c r="Q252" s="237"/>
      <c r="R252" s="237"/>
      <c r="S252" s="237"/>
      <c r="T252" s="238"/>
      <c r="AT252" s="239" t="s">
        <v>142</v>
      </c>
      <c r="AU252" s="239" t="s">
        <v>79</v>
      </c>
      <c r="AV252" s="12" t="s">
        <v>79</v>
      </c>
      <c r="AW252" s="12" t="s">
        <v>32</v>
      </c>
      <c r="AX252" s="12" t="s">
        <v>77</v>
      </c>
      <c r="AY252" s="239" t="s">
        <v>133</v>
      </c>
    </row>
    <row r="253" s="1" customFormat="1" ht="16.5" customHeight="1">
      <c r="B253" s="37"/>
      <c r="C253" s="217" t="s">
        <v>559</v>
      </c>
      <c r="D253" s="217" t="s">
        <v>135</v>
      </c>
      <c r="E253" s="218" t="s">
        <v>428</v>
      </c>
      <c r="F253" s="219" t="s">
        <v>429</v>
      </c>
      <c r="G253" s="220" t="s">
        <v>186</v>
      </c>
      <c r="H253" s="221">
        <v>566.67999999999995</v>
      </c>
      <c r="I253" s="222"/>
      <c r="J253" s="221">
        <f>ROUND(I253*H253,1)</f>
        <v>0</v>
      </c>
      <c r="K253" s="219" t="s">
        <v>139</v>
      </c>
      <c r="L253" s="42"/>
      <c r="M253" s="223" t="s">
        <v>1</v>
      </c>
      <c r="N253" s="224" t="s">
        <v>41</v>
      </c>
      <c r="O253" s="78"/>
      <c r="P253" s="225">
        <f>O253*H253</f>
        <v>0</v>
      </c>
      <c r="Q253" s="225">
        <v>0</v>
      </c>
      <c r="R253" s="225">
        <f>Q253*H253</f>
        <v>0</v>
      </c>
      <c r="S253" s="225">
        <v>0</v>
      </c>
      <c r="T253" s="226">
        <f>S253*H253</f>
        <v>0</v>
      </c>
      <c r="AR253" s="16" t="s">
        <v>140</v>
      </c>
      <c r="AT253" s="16" t="s">
        <v>135</v>
      </c>
      <c r="AU253" s="16" t="s">
        <v>79</v>
      </c>
      <c r="AY253" s="16" t="s">
        <v>133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6" t="s">
        <v>77</v>
      </c>
      <c r="BK253" s="227">
        <f>ROUND(I253*H253,1)</f>
        <v>0</v>
      </c>
      <c r="BL253" s="16" t="s">
        <v>140</v>
      </c>
      <c r="BM253" s="16" t="s">
        <v>430</v>
      </c>
    </row>
    <row r="254" s="12" customFormat="1">
      <c r="B254" s="228"/>
      <c r="C254" s="229"/>
      <c r="D254" s="230" t="s">
        <v>142</v>
      </c>
      <c r="E254" s="231" t="s">
        <v>1</v>
      </c>
      <c r="F254" s="232" t="s">
        <v>558</v>
      </c>
      <c r="G254" s="229"/>
      <c r="H254" s="233">
        <v>566.67999999999995</v>
      </c>
      <c r="I254" s="234"/>
      <c r="J254" s="229"/>
      <c r="K254" s="229"/>
      <c r="L254" s="235"/>
      <c r="M254" s="236"/>
      <c r="N254" s="237"/>
      <c r="O254" s="237"/>
      <c r="P254" s="237"/>
      <c r="Q254" s="237"/>
      <c r="R254" s="237"/>
      <c r="S254" s="237"/>
      <c r="T254" s="238"/>
      <c r="AT254" s="239" t="s">
        <v>142</v>
      </c>
      <c r="AU254" s="239" t="s">
        <v>79</v>
      </c>
      <c r="AV254" s="12" t="s">
        <v>79</v>
      </c>
      <c r="AW254" s="12" t="s">
        <v>32</v>
      </c>
      <c r="AX254" s="12" t="s">
        <v>77</v>
      </c>
      <c r="AY254" s="239" t="s">
        <v>133</v>
      </c>
    </row>
    <row r="255" s="1" customFormat="1" ht="16.5" customHeight="1">
      <c r="B255" s="37"/>
      <c r="C255" s="217" t="s">
        <v>560</v>
      </c>
      <c r="D255" s="217" t="s">
        <v>135</v>
      </c>
      <c r="E255" s="218" t="s">
        <v>561</v>
      </c>
      <c r="F255" s="219" t="s">
        <v>562</v>
      </c>
      <c r="G255" s="220" t="s">
        <v>341</v>
      </c>
      <c r="H255" s="221">
        <v>1</v>
      </c>
      <c r="I255" s="222"/>
      <c r="J255" s="221">
        <f>ROUND(I255*H255,1)</f>
        <v>0</v>
      </c>
      <c r="K255" s="219" t="s">
        <v>1</v>
      </c>
      <c r="L255" s="42"/>
      <c r="M255" s="223" t="s">
        <v>1</v>
      </c>
      <c r="N255" s="224" t="s">
        <v>41</v>
      </c>
      <c r="O255" s="78"/>
      <c r="P255" s="225">
        <f>O255*H255</f>
        <v>0</v>
      </c>
      <c r="Q255" s="225">
        <v>0</v>
      </c>
      <c r="R255" s="225">
        <f>Q255*H255</f>
        <v>0</v>
      </c>
      <c r="S255" s="225">
        <v>0</v>
      </c>
      <c r="T255" s="226">
        <f>S255*H255</f>
        <v>0</v>
      </c>
      <c r="AR255" s="16" t="s">
        <v>140</v>
      </c>
      <c r="AT255" s="16" t="s">
        <v>135</v>
      </c>
      <c r="AU255" s="16" t="s">
        <v>79</v>
      </c>
      <c r="AY255" s="16" t="s">
        <v>133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6" t="s">
        <v>77</v>
      </c>
      <c r="BK255" s="227">
        <f>ROUND(I255*H255,1)</f>
        <v>0</v>
      </c>
      <c r="BL255" s="16" t="s">
        <v>140</v>
      </c>
      <c r="BM255" s="16" t="s">
        <v>563</v>
      </c>
    </row>
    <row r="256" s="11" customFormat="1" ht="22.8" customHeight="1">
      <c r="B256" s="201"/>
      <c r="C256" s="202"/>
      <c r="D256" s="203" t="s">
        <v>69</v>
      </c>
      <c r="E256" s="215" t="s">
        <v>564</v>
      </c>
      <c r="F256" s="215" t="s">
        <v>565</v>
      </c>
      <c r="G256" s="202"/>
      <c r="H256" s="202"/>
      <c r="I256" s="205"/>
      <c r="J256" s="216">
        <f>BK256</f>
        <v>0</v>
      </c>
      <c r="K256" s="202"/>
      <c r="L256" s="207"/>
      <c r="M256" s="208"/>
      <c r="N256" s="209"/>
      <c r="O256" s="209"/>
      <c r="P256" s="210">
        <f>SUM(P257:P282)</f>
        <v>0</v>
      </c>
      <c r="Q256" s="209"/>
      <c r="R256" s="210">
        <f>SUM(R257:R282)</f>
        <v>0</v>
      </c>
      <c r="S256" s="209"/>
      <c r="T256" s="211">
        <f>SUM(T257:T282)</f>
        <v>0</v>
      </c>
      <c r="AR256" s="212" t="s">
        <v>77</v>
      </c>
      <c r="AT256" s="213" t="s">
        <v>69</v>
      </c>
      <c r="AU256" s="213" t="s">
        <v>77</v>
      </c>
      <c r="AY256" s="212" t="s">
        <v>133</v>
      </c>
      <c r="BK256" s="214">
        <f>SUM(BK257:BK282)</f>
        <v>0</v>
      </c>
    </row>
    <row r="257" s="1" customFormat="1" ht="16.5" customHeight="1">
      <c r="B257" s="37"/>
      <c r="C257" s="217" t="s">
        <v>566</v>
      </c>
      <c r="D257" s="217" t="s">
        <v>135</v>
      </c>
      <c r="E257" s="218" t="s">
        <v>567</v>
      </c>
      <c r="F257" s="219" t="s">
        <v>568</v>
      </c>
      <c r="G257" s="220" t="s">
        <v>186</v>
      </c>
      <c r="H257" s="221">
        <v>204</v>
      </c>
      <c r="I257" s="222"/>
      <c r="J257" s="221">
        <f>ROUND(I257*H257,1)</f>
        <v>0</v>
      </c>
      <c r="K257" s="219" t="s">
        <v>1</v>
      </c>
      <c r="L257" s="42"/>
      <c r="M257" s="223" t="s">
        <v>1</v>
      </c>
      <c r="N257" s="224" t="s">
        <v>41</v>
      </c>
      <c r="O257" s="78"/>
      <c r="P257" s="225">
        <f>O257*H257</f>
        <v>0</v>
      </c>
      <c r="Q257" s="225">
        <v>0</v>
      </c>
      <c r="R257" s="225">
        <f>Q257*H257</f>
        <v>0</v>
      </c>
      <c r="S257" s="225">
        <v>0</v>
      </c>
      <c r="T257" s="226">
        <f>S257*H257</f>
        <v>0</v>
      </c>
      <c r="AR257" s="16" t="s">
        <v>140</v>
      </c>
      <c r="AT257" s="16" t="s">
        <v>135</v>
      </c>
      <c r="AU257" s="16" t="s">
        <v>79</v>
      </c>
      <c r="AY257" s="16" t="s">
        <v>133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6" t="s">
        <v>77</v>
      </c>
      <c r="BK257" s="227">
        <f>ROUND(I257*H257,1)</f>
        <v>0</v>
      </c>
      <c r="BL257" s="16" t="s">
        <v>140</v>
      </c>
      <c r="BM257" s="16" t="s">
        <v>569</v>
      </c>
    </row>
    <row r="258" s="14" customFormat="1">
      <c r="B258" s="254"/>
      <c r="C258" s="255"/>
      <c r="D258" s="230" t="s">
        <v>142</v>
      </c>
      <c r="E258" s="256" t="s">
        <v>1</v>
      </c>
      <c r="F258" s="257" t="s">
        <v>570</v>
      </c>
      <c r="G258" s="255"/>
      <c r="H258" s="256" t="s">
        <v>1</v>
      </c>
      <c r="I258" s="258"/>
      <c r="J258" s="255"/>
      <c r="K258" s="255"/>
      <c r="L258" s="259"/>
      <c r="M258" s="260"/>
      <c r="N258" s="261"/>
      <c r="O258" s="261"/>
      <c r="P258" s="261"/>
      <c r="Q258" s="261"/>
      <c r="R258" s="261"/>
      <c r="S258" s="261"/>
      <c r="T258" s="262"/>
      <c r="AT258" s="263" t="s">
        <v>142</v>
      </c>
      <c r="AU258" s="263" t="s">
        <v>79</v>
      </c>
      <c r="AV258" s="14" t="s">
        <v>77</v>
      </c>
      <c r="AW258" s="14" t="s">
        <v>32</v>
      </c>
      <c r="AX258" s="14" t="s">
        <v>70</v>
      </c>
      <c r="AY258" s="263" t="s">
        <v>133</v>
      </c>
    </row>
    <row r="259" s="12" customFormat="1">
      <c r="B259" s="228"/>
      <c r="C259" s="229"/>
      <c r="D259" s="230" t="s">
        <v>142</v>
      </c>
      <c r="E259" s="231" t="s">
        <v>1</v>
      </c>
      <c r="F259" s="232" t="s">
        <v>571</v>
      </c>
      <c r="G259" s="229"/>
      <c r="H259" s="233">
        <v>204</v>
      </c>
      <c r="I259" s="234"/>
      <c r="J259" s="229"/>
      <c r="K259" s="229"/>
      <c r="L259" s="235"/>
      <c r="M259" s="236"/>
      <c r="N259" s="237"/>
      <c r="O259" s="237"/>
      <c r="P259" s="237"/>
      <c r="Q259" s="237"/>
      <c r="R259" s="237"/>
      <c r="S259" s="237"/>
      <c r="T259" s="238"/>
      <c r="AT259" s="239" t="s">
        <v>142</v>
      </c>
      <c r="AU259" s="239" t="s">
        <v>79</v>
      </c>
      <c r="AV259" s="12" t="s">
        <v>79</v>
      </c>
      <c r="AW259" s="12" t="s">
        <v>32</v>
      </c>
      <c r="AX259" s="12" t="s">
        <v>77</v>
      </c>
      <c r="AY259" s="239" t="s">
        <v>133</v>
      </c>
    </row>
    <row r="260" s="1" customFormat="1" ht="16.5" customHeight="1">
      <c r="B260" s="37"/>
      <c r="C260" s="217" t="s">
        <v>572</v>
      </c>
      <c r="D260" s="217" t="s">
        <v>135</v>
      </c>
      <c r="E260" s="218" t="s">
        <v>573</v>
      </c>
      <c r="F260" s="219" t="s">
        <v>574</v>
      </c>
      <c r="G260" s="220" t="s">
        <v>186</v>
      </c>
      <c r="H260" s="221">
        <v>120</v>
      </c>
      <c r="I260" s="222"/>
      <c r="J260" s="221">
        <f>ROUND(I260*H260,1)</f>
        <v>0</v>
      </c>
      <c r="K260" s="219" t="s">
        <v>1</v>
      </c>
      <c r="L260" s="42"/>
      <c r="M260" s="223" t="s">
        <v>1</v>
      </c>
      <c r="N260" s="224" t="s">
        <v>41</v>
      </c>
      <c r="O260" s="78"/>
      <c r="P260" s="225">
        <f>O260*H260</f>
        <v>0</v>
      </c>
      <c r="Q260" s="225">
        <v>0</v>
      </c>
      <c r="R260" s="225">
        <f>Q260*H260</f>
        <v>0</v>
      </c>
      <c r="S260" s="225">
        <v>0</v>
      </c>
      <c r="T260" s="226">
        <f>S260*H260</f>
        <v>0</v>
      </c>
      <c r="AR260" s="16" t="s">
        <v>140</v>
      </c>
      <c r="AT260" s="16" t="s">
        <v>135</v>
      </c>
      <c r="AU260" s="16" t="s">
        <v>79</v>
      </c>
      <c r="AY260" s="16" t="s">
        <v>133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6" t="s">
        <v>77</v>
      </c>
      <c r="BK260" s="227">
        <f>ROUND(I260*H260,1)</f>
        <v>0</v>
      </c>
      <c r="BL260" s="16" t="s">
        <v>140</v>
      </c>
      <c r="BM260" s="16" t="s">
        <v>575</v>
      </c>
    </row>
    <row r="261" s="14" customFormat="1">
      <c r="B261" s="254"/>
      <c r="C261" s="255"/>
      <c r="D261" s="230" t="s">
        <v>142</v>
      </c>
      <c r="E261" s="256" t="s">
        <v>1</v>
      </c>
      <c r="F261" s="257" t="s">
        <v>576</v>
      </c>
      <c r="G261" s="255"/>
      <c r="H261" s="256" t="s">
        <v>1</v>
      </c>
      <c r="I261" s="258"/>
      <c r="J261" s="255"/>
      <c r="K261" s="255"/>
      <c r="L261" s="259"/>
      <c r="M261" s="260"/>
      <c r="N261" s="261"/>
      <c r="O261" s="261"/>
      <c r="P261" s="261"/>
      <c r="Q261" s="261"/>
      <c r="R261" s="261"/>
      <c r="S261" s="261"/>
      <c r="T261" s="262"/>
      <c r="AT261" s="263" t="s">
        <v>142</v>
      </c>
      <c r="AU261" s="263" t="s">
        <v>79</v>
      </c>
      <c r="AV261" s="14" t="s">
        <v>77</v>
      </c>
      <c r="AW261" s="14" t="s">
        <v>32</v>
      </c>
      <c r="AX261" s="14" t="s">
        <v>70</v>
      </c>
      <c r="AY261" s="263" t="s">
        <v>133</v>
      </c>
    </row>
    <row r="262" s="12" customFormat="1">
      <c r="B262" s="228"/>
      <c r="C262" s="229"/>
      <c r="D262" s="230" t="s">
        <v>142</v>
      </c>
      <c r="E262" s="231" t="s">
        <v>1</v>
      </c>
      <c r="F262" s="232" t="s">
        <v>577</v>
      </c>
      <c r="G262" s="229"/>
      <c r="H262" s="233">
        <v>120</v>
      </c>
      <c r="I262" s="234"/>
      <c r="J262" s="229"/>
      <c r="K262" s="229"/>
      <c r="L262" s="235"/>
      <c r="M262" s="236"/>
      <c r="N262" s="237"/>
      <c r="O262" s="237"/>
      <c r="P262" s="237"/>
      <c r="Q262" s="237"/>
      <c r="R262" s="237"/>
      <c r="S262" s="237"/>
      <c r="T262" s="238"/>
      <c r="AT262" s="239" t="s">
        <v>142</v>
      </c>
      <c r="AU262" s="239" t="s">
        <v>79</v>
      </c>
      <c r="AV262" s="12" t="s">
        <v>79</v>
      </c>
      <c r="AW262" s="12" t="s">
        <v>32</v>
      </c>
      <c r="AX262" s="12" t="s">
        <v>77</v>
      </c>
      <c r="AY262" s="239" t="s">
        <v>133</v>
      </c>
    </row>
    <row r="263" s="1" customFormat="1" ht="22.5" customHeight="1">
      <c r="B263" s="37"/>
      <c r="C263" s="217" t="s">
        <v>578</v>
      </c>
      <c r="D263" s="217" t="s">
        <v>135</v>
      </c>
      <c r="E263" s="218" t="s">
        <v>579</v>
      </c>
      <c r="F263" s="219" t="s">
        <v>580</v>
      </c>
      <c r="G263" s="220" t="s">
        <v>403</v>
      </c>
      <c r="H263" s="221">
        <v>12</v>
      </c>
      <c r="I263" s="222"/>
      <c r="J263" s="221">
        <f>ROUND(I263*H263,1)</f>
        <v>0</v>
      </c>
      <c r="K263" s="219" t="s">
        <v>1</v>
      </c>
      <c r="L263" s="42"/>
      <c r="M263" s="223" t="s">
        <v>1</v>
      </c>
      <c r="N263" s="224" t="s">
        <v>41</v>
      </c>
      <c r="O263" s="78"/>
      <c r="P263" s="225">
        <f>O263*H263</f>
        <v>0</v>
      </c>
      <c r="Q263" s="225">
        <v>0</v>
      </c>
      <c r="R263" s="225">
        <f>Q263*H263</f>
        <v>0</v>
      </c>
      <c r="S263" s="225">
        <v>0</v>
      </c>
      <c r="T263" s="226">
        <f>S263*H263</f>
        <v>0</v>
      </c>
      <c r="AR263" s="16" t="s">
        <v>140</v>
      </c>
      <c r="AT263" s="16" t="s">
        <v>135</v>
      </c>
      <c r="AU263" s="16" t="s">
        <v>79</v>
      </c>
      <c r="AY263" s="16" t="s">
        <v>133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6" t="s">
        <v>77</v>
      </c>
      <c r="BK263" s="227">
        <f>ROUND(I263*H263,1)</f>
        <v>0</v>
      </c>
      <c r="BL263" s="16" t="s">
        <v>140</v>
      </c>
      <c r="BM263" s="16" t="s">
        <v>581</v>
      </c>
    </row>
    <row r="264" s="12" customFormat="1">
      <c r="B264" s="228"/>
      <c r="C264" s="229"/>
      <c r="D264" s="230" t="s">
        <v>142</v>
      </c>
      <c r="E264" s="231" t="s">
        <v>1</v>
      </c>
      <c r="F264" s="232" t="s">
        <v>219</v>
      </c>
      <c r="G264" s="229"/>
      <c r="H264" s="233">
        <v>12</v>
      </c>
      <c r="I264" s="234"/>
      <c r="J264" s="229"/>
      <c r="K264" s="229"/>
      <c r="L264" s="235"/>
      <c r="M264" s="236"/>
      <c r="N264" s="237"/>
      <c r="O264" s="237"/>
      <c r="P264" s="237"/>
      <c r="Q264" s="237"/>
      <c r="R264" s="237"/>
      <c r="S264" s="237"/>
      <c r="T264" s="238"/>
      <c r="AT264" s="239" t="s">
        <v>142</v>
      </c>
      <c r="AU264" s="239" t="s">
        <v>79</v>
      </c>
      <c r="AV264" s="12" t="s">
        <v>79</v>
      </c>
      <c r="AW264" s="12" t="s">
        <v>32</v>
      </c>
      <c r="AX264" s="12" t="s">
        <v>77</v>
      </c>
      <c r="AY264" s="239" t="s">
        <v>133</v>
      </c>
    </row>
    <row r="265" s="1" customFormat="1" ht="22.5" customHeight="1">
      <c r="B265" s="37"/>
      <c r="C265" s="217" t="s">
        <v>582</v>
      </c>
      <c r="D265" s="217" t="s">
        <v>135</v>
      </c>
      <c r="E265" s="218" t="s">
        <v>583</v>
      </c>
      <c r="F265" s="219" t="s">
        <v>584</v>
      </c>
      <c r="G265" s="220" t="s">
        <v>186</v>
      </c>
      <c r="H265" s="221">
        <v>456</v>
      </c>
      <c r="I265" s="222"/>
      <c r="J265" s="221">
        <f>ROUND(I265*H265,1)</f>
        <v>0</v>
      </c>
      <c r="K265" s="219" t="s">
        <v>1</v>
      </c>
      <c r="L265" s="42"/>
      <c r="M265" s="223" t="s">
        <v>1</v>
      </c>
      <c r="N265" s="224" t="s">
        <v>41</v>
      </c>
      <c r="O265" s="78"/>
      <c r="P265" s="225">
        <f>O265*H265</f>
        <v>0</v>
      </c>
      <c r="Q265" s="225">
        <v>0</v>
      </c>
      <c r="R265" s="225">
        <f>Q265*H265</f>
        <v>0</v>
      </c>
      <c r="S265" s="225">
        <v>0</v>
      </c>
      <c r="T265" s="226">
        <f>S265*H265</f>
        <v>0</v>
      </c>
      <c r="AR265" s="16" t="s">
        <v>140</v>
      </c>
      <c r="AT265" s="16" t="s">
        <v>135</v>
      </c>
      <c r="AU265" s="16" t="s">
        <v>79</v>
      </c>
      <c r="AY265" s="16" t="s">
        <v>133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6" t="s">
        <v>77</v>
      </c>
      <c r="BK265" s="227">
        <f>ROUND(I265*H265,1)</f>
        <v>0</v>
      </c>
      <c r="BL265" s="16" t="s">
        <v>140</v>
      </c>
      <c r="BM265" s="16" t="s">
        <v>585</v>
      </c>
    </row>
    <row r="266" s="14" customFormat="1">
      <c r="B266" s="254"/>
      <c r="C266" s="255"/>
      <c r="D266" s="230" t="s">
        <v>142</v>
      </c>
      <c r="E266" s="256" t="s">
        <v>1</v>
      </c>
      <c r="F266" s="257" t="s">
        <v>586</v>
      </c>
      <c r="G266" s="255"/>
      <c r="H266" s="256" t="s">
        <v>1</v>
      </c>
      <c r="I266" s="258"/>
      <c r="J266" s="255"/>
      <c r="K266" s="255"/>
      <c r="L266" s="259"/>
      <c r="M266" s="260"/>
      <c r="N266" s="261"/>
      <c r="O266" s="261"/>
      <c r="P266" s="261"/>
      <c r="Q266" s="261"/>
      <c r="R266" s="261"/>
      <c r="S266" s="261"/>
      <c r="T266" s="262"/>
      <c r="AT266" s="263" t="s">
        <v>142</v>
      </c>
      <c r="AU266" s="263" t="s">
        <v>79</v>
      </c>
      <c r="AV266" s="14" t="s">
        <v>77</v>
      </c>
      <c r="AW266" s="14" t="s">
        <v>32</v>
      </c>
      <c r="AX266" s="14" t="s">
        <v>70</v>
      </c>
      <c r="AY266" s="263" t="s">
        <v>133</v>
      </c>
    </row>
    <row r="267" s="12" customFormat="1">
      <c r="B267" s="228"/>
      <c r="C267" s="229"/>
      <c r="D267" s="230" t="s">
        <v>142</v>
      </c>
      <c r="E267" s="231" t="s">
        <v>1</v>
      </c>
      <c r="F267" s="232" t="s">
        <v>587</v>
      </c>
      <c r="G267" s="229"/>
      <c r="H267" s="233">
        <v>228</v>
      </c>
      <c r="I267" s="234"/>
      <c r="J267" s="229"/>
      <c r="K267" s="229"/>
      <c r="L267" s="235"/>
      <c r="M267" s="236"/>
      <c r="N267" s="237"/>
      <c r="O267" s="237"/>
      <c r="P267" s="237"/>
      <c r="Q267" s="237"/>
      <c r="R267" s="237"/>
      <c r="S267" s="237"/>
      <c r="T267" s="238"/>
      <c r="AT267" s="239" t="s">
        <v>142</v>
      </c>
      <c r="AU267" s="239" t="s">
        <v>79</v>
      </c>
      <c r="AV267" s="12" t="s">
        <v>79</v>
      </c>
      <c r="AW267" s="12" t="s">
        <v>32</v>
      </c>
      <c r="AX267" s="12" t="s">
        <v>70</v>
      </c>
      <c r="AY267" s="239" t="s">
        <v>133</v>
      </c>
    </row>
    <row r="268" s="14" customFormat="1">
      <c r="B268" s="254"/>
      <c r="C268" s="255"/>
      <c r="D268" s="230" t="s">
        <v>142</v>
      </c>
      <c r="E268" s="256" t="s">
        <v>1</v>
      </c>
      <c r="F268" s="257" t="s">
        <v>588</v>
      </c>
      <c r="G268" s="255"/>
      <c r="H268" s="256" t="s">
        <v>1</v>
      </c>
      <c r="I268" s="258"/>
      <c r="J268" s="255"/>
      <c r="K268" s="255"/>
      <c r="L268" s="259"/>
      <c r="M268" s="260"/>
      <c r="N268" s="261"/>
      <c r="O268" s="261"/>
      <c r="P268" s="261"/>
      <c r="Q268" s="261"/>
      <c r="R268" s="261"/>
      <c r="S268" s="261"/>
      <c r="T268" s="262"/>
      <c r="AT268" s="263" t="s">
        <v>142</v>
      </c>
      <c r="AU268" s="263" t="s">
        <v>79</v>
      </c>
      <c r="AV268" s="14" t="s">
        <v>77</v>
      </c>
      <c r="AW268" s="14" t="s">
        <v>32</v>
      </c>
      <c r="AX268" s="14" t="s">
        <v>70</v>
      </c>
      <c r="AY268" s="263" t="s">
        <v>133</v>
      </c>
    </row>
    <row r="269" s="12" customFormat="1">
      <c r="B269" s="228"/>
      <c r="C269" s="229"/>
      <c r="D269" s="230" t="s">
        <v>142</v>
      </c>
      <c r="E269" s="231" t="s">
        <v>1</v>
      </c>
      <c r="F269" s="232" t="s">
        <v>587</v>
      </c>
      <c r="G269" s="229"/>
      <c r="H269" s="233">
        <v>228</v>
      </c>
      <c r="I269" s="234"/>
      <c r="J269" s="229"/>
      <c r="K269" s="229"/>
      <c r="L269" s="235"/>
      <c r="M269" s="236"/>
      <c r="N269" s="237"/>
      <c r="O269" s="237"/>
      <c r="P269" s="237"/>
      <c r="Q269" s="237"/>
      <c r="R269" s="237"/>
      <c r="S269" s="237"/>
      <c r="T269" s="238"/>
      <c r="AT269" s="239" t="s">
        <v>142</v>
      </c>
      <c r="AU269" s="239" t="s">
        <v>79</v>
      </c>
      <c r="AV269" s="12" t="s">
        <v>79</v>
      </c>
      <c r="AW269" s="12" t="s">
        <v>32</v>
      </c>
      <c r="AX269" s="12" t="s">
        <v>70</v>
      </c>
      <c r="AY269" s="239" t="s">
        <v>133</v>
      </c>
    </row>
    <row r="270" s="13" customFormat="1">
      <c r="B270" s="243"/>
      <c r="C270" s="244"/>
      <c r="D270" s="230" t="s">
        <v>142</v>
      </c>
      <c r="E270" s="245" t="s">
        <v>1</v>
      </c>
      <c r="F270" s="246" t="s">
        <v>177</v>
      </c>
      <c r="G270" s="244"/>
      <c r="H270" s="247">
        <v>456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AT270" s="253" t="s">
        <v>142</v>
      </c>
      <c r="AU270" s="253" t="s">
        <v>79</v>
      </c>
      <c r="AV270" s="13" t="s">
        <v>140</v>
      </c>
      <c r="AW270" s="13" t="s">
        <v>32</v>
      </c>
      <c r="AX270" s="13" t="s">
        <v>77</v>
      </c>
      <c r="AY270" s="253" t="s">
        <v>133</v>
      </c>
    </row>
    <row r="271" s="1" customFormat="1" ht="16.5" customHeight="1">
      <c r="B271" s="37"/>
      <c r="C271" s="217" t="s">
        <v>589</v>
      </c>
      <c r="D271" s="217" t="s">
        <v>135</v>
      </c>
      <c r="E271" s="218" t="s">
        <v>590</v>
      </c>
      <c r="F271" s="219" t="s">
        <v>591</v>
      </c>
      <c r="G271" s="220" t="s">
        <v>191</v>
      </c>
      <c r="H271" s="221">
        <v>16.640000000000001</v>
      </c>
      <c r="I271" s="222"/>
      <c r="J271" s="221">
        <f>ROUND(I271*H271,1)</f>
        <v>0</v>
      </c>
      <c r="K271" s="219" t="s">
        <v>1</v>
      </c>
      <c r="L271" s="42"/>
      <c r="M271" s="223" t="s">
        <v>1</v>
      </c>
      <c r="N271" s="224" t="s">
        <v>41</v>
      </c>
      <c r="O271" s="78"/>
      <c r="P271" s="225">
        <f>O271*H271</f>
        <v>0</v>
      </c>
      <c r="Q271" s="225">
        <v>0</v>
      </c>
      <c r="R271" s="225">
        <f>Q271*H271</f>
        <v>0</v>
      </c>
      <c r="S271" s="225">
        <v>0</v>
      </c>
      <c r="T271" s="226">
        <f>S271*H271</f>
        <v>0</v>
      </c>
      <c r="AR271" s="16" t="s">
        <v>140</v>
      </c>
      <c r="AT271" s="16" t="s">
        <v>135</v>
      </c>
      <c r="AU271" s="16" t="s">
        <v>79</v>
      </c>
      <c r="AY271" s="16" t="s">
        <v>133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6" t="s">
        <v>77</v>
      </c>
      <c r="BK271" s="227">
        <f>ROUND(I271*H271,1)</f>
        <v>0</v>
      </c>
      <c r="BL271" s="16" t="s">
        <v>140</v>
      </c>
      <c r="BM271" s="16" t="s">
        <v>592</v>
      </c>
    </row>
    <row r="272" s="12" customFormat="1">
      <c r="B272" s="228"/>
      <c r="C272" s="229"/>
      <c r="D272" s="230" t="s">
        <v>142</v>
      </c>
      <c r="E272" s="231" t="s">
        <v>1</v>
      </c>
      <c r="F272" s="232" t="s">
        <v>593</v>
      </c>
      <c r="G272" s="229"/>
      <c r="H272" s="233">
        <v>16.640000000000001</v>
      </c>
      <c r="I272" s="234"/>
      <c r="J272" s="229"/>
      <c r="K272" s="229"/>
      <c r="L272" s="235"/>
      <c r="M272" s="236"/>
      <c r="N272" s="237"/>
      <c r="O272" s="237"/>
      <c r="P272" s="237"/>
      <c r="Q272" s="237"/>
      <c r="R272" s="237"/>
      <c r="S272" s="237"/>
      <c r="T272" s="238"/>
      <c r="AT272" s="239" t="s">
        <v>142</v>
      </c>
      <c r="AU272" s="239" t="s">
        <v>79</v>
      </c>
      <c r="AV272" s="12" t="s">
        <v>79</v>
      </c>
      <c r="AW272" s="12" t="s">
        <v>32</v>
      </c>
      <c r="AX272" s="12" t="s">
        <v>77</v>
      </c>
      <c r="AY272" s="239" t="s">
        <v>133</v>
      </c>
    </row>
    <row r="273" s="1" customFormat="1" ht="16.5" customHeight="1">
      <c r="B273" s="37"/>
      <c r="C273" s="217" t="s">
        <v>594</v>
      </c>
      <c r="D273" s="217" t="s">
        <v>135</v>
      </c>
      <c r="E273" s="218" t="s">
        <v>595</v>
      </c>
      <c r="F273" s="219" t="s">
        <v>596</v>
      </c>
      <c r="G273" s="220" t="s">
        <v>186</v>
      </c>
      <c r="H273" s="221">
        <v>324</v>
      </c>
      <c r="I273" s="222"/>
      <c r="J273" s="221">
        <f>ROUND(I273*H273,1)</f>
        <v>0</v>
      </c>
      <c r="K273" s="219" t="s">
        <v>1</v>
      </c>
      <c r="L273" s="42"/>
      <c r="M273" s="223" t="s">
        <v>1</v>
      </c>
      <c r="N273" s="224" t="s">
        <v>41</v>
      </c>
      <c r="O273" s="78"/>
      <c r="P273" s="225">
        <f>O273*H273</f>
        <v>0</v>
      </c>
      <c r="Q273" s="225">
        <v>0</v>
      </c>
      <c r="R273" s="225">
        <f>Q273*H273</f>
        <v>0</v>
      </c>
      <c r="S273" s="225">
        <v>0</v>
      </c>
      <c r="T273" s="226">
        <f>S273*H273</f>
        <v>0</v>
      </c>
      <c r="AR273" s="16" t="s">
        <v>140</v>
      </c>
      <c r="AT273" s="16" t="s">
        <v>135</v>
      </c>
      <c r="AU273" s="16" t="s">
        <v>79</v>
      </c>
      <c r="AY273" s="16" t="s">
        <v>133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6" t="s">
        <v>77</v>
      </c>
      <c r="BK273" s="227">
        <f>ROUND(I273*H273,1)</f>
        <v>0</v>
      </c>
      <c r="BL273" s="16" t="s">
        <v>140</v>
      </c>
      <c r="BM273" s="16" t="s">
        <v>597</v>
      </c>
    </row>
    <row r="274" s="12" customFormat="1">
      <c r="B274" s="228"/>
      <c r="C274" s="229"/>
      <c r="D274" s="230" t="s">
        <v>142</v>
      </c>
      <c r="E274" s="231" t="s">
        <v>1</v>
      </c>
      <c r="F274" s="232" t="s">
        <v>598</v>
      </c>
      <c r="G274" s="229"/>
      <c r="H274" s="233">
        <v>324</v>
      </c>
      <c r="I274" s="234"/>
      <c r="J274" s="229"/>
      <c r="K274" s="229"/>
      <c r="L274" s="235"/>
      <c r="M274" s="236"/>
      <c r="N274" s="237"/>
      <c r="O274" s="237"/>
      <c r="P274" s="237"/>
      <c r="Q274" s="237"/>
      <c r="R274" s="237"/>
      <c r="S274" s="237"/>
      <c r="T274" s="238"/>
      <c r="AT274" s="239" t="s">
        <v>142</v>
      </c>
      <c r="AU274" s="239" t="s">
        <v>79</v>
      </c>
      <c r="AV274" s="12" t="s">
        <v>79</v>
      </c>
      <c r="AW274" s="12" t="s">
        <v>32</v>
      </c>
      <c r="AX274" s="12" t="s">
        <v>77</v>
      </c>
      <c r="AY274" s="239" t="s">
        <v>133</v>
      </c>
    </row>
    <row r="275" s="1" customFormat="1" ht="16.5" customHeight="1">
      <c r="B275" s="37"/>
      <c r="C275" s="217" t="s">
        <v>599</v>
      </c>
      <c r="D275" s="217" t="s">
        <v>135</v>
      </c>
      <c r="E275" s="218" t="s">
        <v>600</v>
      </c>
      <c r="F275" s="219" t="s">
        <v>601</v>
      </c>
      <c r="G275" s="220" t="s">
        <v>186</v>
      </c>
      <c r="H275" s="221">
        <v>324</v>
      </c>
      <c r="I275" s="222"/>
      <c r="J275" s="221">
        <f>ROUND(I275*H275,1)</f>
        <v>0</v>
      </c>
      <c r="K275" s="219" t="s">
        <v>1</v>
      </c>
      <c r="L275" s="42"/>
      <c r="M275" s="223" t="s">
        <v>1</v>
      </c>
      <c r="N275" s="224" t="s">
        <v>41</v>
      </c>
      <c r="O275" s="78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AR275" s="16" t="s">
        <v>140</v>
      </c>
      <c r="AT275" s="16" t="s">
        <v>135</v>
      </c>
      <c r="AU275" s="16" t="s">
        <v>79</v>
      </c>
      <c r="AY275" s="16" t="s">
        <v>133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6" t="s">
        <v>77</v>
      </c>
      <c r="BK275" s="227">
        <f>ROUND(I275*H275,1)</f>
        <v>0</v>
      </c>
      <c r="BL275" s="16" t="s">
        <v>140</v>
      </c>
      <c r="BM275" s="16" t="s">
        <v>602</v>
      </c>
    </row>
    <row r="276" s="12" customFormat="1">
      <c r="B276" s="228"/>
      <c r="C276" s="229"/>
      <c r="D276" s="230" t="s">
        <v>142</v>
      </c>
      <c r="E276" s="231" t="s">
        <v>1</v>
      </c>
      <c r="F276" s="232" t="s">
        <v>598</v>
      </c>
      <c r="G276" s="229"/>
      <c r="H276" s="233">
        <v>324</v>
      </c>
      <c r="I276" s="234"/>
      <c r="J276" s="229"/>
      <c r="K276" s="229"/>
      <c r="L276" s="235"/>
      <c r="M276" s="236"/>
      <c r="N276" s="237"/>
      <c r="O276" s="237"/>
      <c r="P276" s="237"/>
      <c r="Q276" s="237"/>
      <c r="R276" s="237"/>
      <c r="S276" s="237"/>
      <c r="T276" s="238"/>
      <c r="AT276" s="239" t="s">
        <v>142</v>
      </c>
      <c r="AU276" s="239" t="s">
        <v>79</v>
      </c>
      <c r="AV276" s="12" t="s">
        <v>79</v>
      </c>
      <c r="AW276" s="12" t="s">
        <v>32</v>
      </c>
      <c r="AX276" s="12" t="s">
        <v>77</v>
      </c>
      <c r="AY276" s="239" t="s">
        <v>133</v>
      </c>
    </row>
    <row r="277" s="1" customFormat="1" ht="16.5" customHeight="1">
      <c r="B277" s="37"/>
      <c r="C277" s="217" t="s">
        <v>603</v>
      </c>
      <c r="D277" s="217" t="s">
        <v>135</v>
      </c>
      <c r="E277" s="218" t="s">
        <v>604</v>
      </c>
      <c r="F277" s="219" t="s">
        <v>605</v>
      </c>
      <c r="G277" s="220" t="s">
        <v>403</v>
      </c>
      <c r="H277" s="221">
        <v>1</v>
      </c>
      <c r="I277" s="222"/>
      <c r="J277" s="221">
        <f>ROUND(I277*H277,1)</f>
        <v>0</v>
      </c>
      <c r="K277" s="219" t="s">
        <v>1</v>
      </c>
      <c r="L277" s="42"/>
      <c r="M277" s="223" t="s">
        <v>1</v>
      </c>
      <c r="N277" s="224" t="s">
        <v>41</v>
      </c>
      <c r="O277" s="78"/>
      <c r="P277" s="225">
        <f>O277*H277</f>
        <v>0</v>
      </c>
      <c r="Q277" s="225">
        <v>0</v>
      </c>
      <c r="R277" s="225">
        <f>Q277*H277</f>
        <v>0</v>
      </c>
      <c r="S277" s="225">
        <v>0</v>
      </c>
      <c r="T277" s="226">
        <f>S277*H277</f>
        <v>0</v>
      </c>
      <c r="AR277" s="16" t="s">
        <v>140</v>
      </c>
      <c r="AT277" s="16" t="s">
        <v>135</v>
      </c>
      <c r="AU277" s="16" t="s">
        <v>79</v>
      </c>
      <c r="AY277" s="16" t="s">
        <v>133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6" t="s">
        <v>77</v>
      </c>
      <c r="BK277" s="227">
        <f>ROUND(I277*H277,1)</f>
        <v>0</v>
      </c>
      <c r="BL277" s="16" t="s">
        <v>140</v>
      </c>
      <c r="BM277" s="16" t="s">
        <v>606</v>
      </c>
    </row>
    <row r="278" s="12" customFormat="1">
      <c r="B278" s="228"/>
      <c r="C278" s="229"/>
      <c r="D278" s="230" t="s">
        <v>142</v>
      </c>
      <c r="E278" s="231" t="s">
        <v>1</v>
      </c>
      <c r="F278" s="232" t="s">
        <v>77</v>
      </c>
      <c r="G278" s="229"/>
      <c r="H278" s="233">
        <v>1</v>
      </c>
      <c r="I278" s="234"/>
      <c r="J278" s="229"/>
      <c r="K278" s="229"/>
      <c r="L278" s="235"/>
      <c r="M278" s="236"/>
      <c r="N278" s="237"/>
      <c r="O278" s="237"/>
      <c r="P278" s="237"/>
      <c r="Q278" s="237"/>
      <c r="R278" s="237"/>
      <c r="S278" s="237"/>
      <c r="T278" s="238"/>
      <c r="AT278" s="239" t="s">
        <v>142</v>
      </c>
      <c r="AU278" s="239" t="s">
        <v>79</v>
      </c>
      <c r="AV278" s="12" t="s">
        <v>79</v>
      </c>
      <c r="AW278" s="12" t="s">
        <v>32</v>
      </c>
      <c r="AX278" s="12" t="s">
        <v>77</v>
      </c>
      <c r="AY278" s="239" t="s">
        <v>133</v>
      </c>
    </row>
    <row r="279" s="1" customFormat="1" ht="22.5" customHeight="1">
      <c r="B279" s="37"/>
      <c r="C279" s="217" t="s">
        <v>607</v>
      </c>
      <c r="D279" s="217" t="s">
        <v>135</v>
      </c>
      <c r="E279" s="218" t="s">
        <v>608</v>
      </c>
      <c r="F279" s="219" t="s">
        <v>609</v>
      </c>
      <c r="G279" s="220" t="s">
        <v>403</v>
      </c>
      <c r="H279" s="221">
        <v>2</v>
      </c>
      <c r="I279" s="222"/>
      <c r="J279" s="221">
        <f>ROUND(I279*H279,1)</f>
        <v>0</v>
      </c>
      <c r="K279" s="219" t="s">
        <v>1</v>
      </c>
      <c r="L279" s="42"/>
      <c r="M279" s="223" t="s">
        <v>1</v>
      </c>
      <c r="N279" s="224" t="s">
        <v>41</v>
      </c>
      <c r="O279" s="78"/>
      <c r="P279" s="225">
        <f>O279*H279</f>
        <v>0</v>
      </c>
      <c r="Q279" s="225">
        <v>0</v>
      </c>
      <c r="R279" s="225">
        <f>Q279*H279</f>
        <v>0</v>
      </c>
      <c r="S279" s="225">
        <v>0</v>
      </c>
      <c r="T279" s="226">
        <f>S279*H279</f>
        <v>0</v>
      </c>
      <c r="AR279" s="16" t="s">
        <v>140</v>
      </c>
      <c r="AT279" s="16" t="s">
        <v>135</v>
      </c>
      <c r="AU279" s="16" t="s">
        <v>79</v>
      </c>
      <c r="AY279" s="16" t="s">
        <v>133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6" t="s">
        <v>77</v>
      </c>
      <c r="BK279" s="227">
        <f>ROUND(I279*H279,1)</f>
        <v>0</v>
      </c>
      <c r="BL279" s="16" t="s">
        <v>140</v>
      </c>
      <c r="BM279" s="16" t="s">
        <v>610</v>
      </c>
    </row>
    <row r="280" s="14" customFormat="1">
      <c r="B280" s="254"/>
      <c r="C280" s="255"/>
      <c r="D280" s="230" t="s">
        <v>142</v>
      </c>
      <c r="E280" s="256" t="s">
        <v>1</v>
      </c>
      <c r="F280" s="257" t="s">
        <v>611</v>
      </c>
      <c r="G280" s="255"/>
      <c r="H280" s="256" t="s">
        <v>1</v>
      </c>
      <c r="I280" s="258"/>
      <c r="J280" s="255"/>
      <c r="K280" s="255"/>
      <c r="L280" s="259"/>
      <c r="M280" s="260"/>
      <c r="N280" s="261"/>
      <c r="O280" s="261"/>
      <c r="P280" s="261"/>
      <c r="Q280" s="261"/>
      <c r="R280" s="261"/>
      <c r="S280" s="261"/>
      <c r="T280" s="262"/>
      <c r="AT280" s="263" t="s">
        <v>142</v>
      </c>
      <c r="AU280" s="263" t="s">
        <v>79</v>
      </c>
      <c r="AV280" s="14" t="s">
        <v>77</v>
      </c>
      <c r="AW280" s="14" t="s">
        <v>32</v>
      </c>
      <c r="AX280" s="14" t="s">
        <v>70</v>
      </c>
      <c r="AY280" s="263" t="s">
        <v>133</v>
      </c>
    </row>
    <row r="281" s="14" customFormat="1">
      <c r="B281" s="254"/>
      <c r="C281" s="255"/>
      <c r="D281" s="230" t="s">
        <v>142</v>
      </c>
      <c r="E281" s="256" t="s">
        <v>1</v>
      </c>
      <c r="F281" s="257" t="s">
        <v>612</v>
      </c>
      <c r="G281" s="255"/>
      <c r="H281" s="256" t="s">
        <v>1</v>
      </c>
      <c r="I281" s="258"/>
      <c r="J281" s="255"/>
      <c r="K281" s="255"/>
      <c r="L281" s="259"/>
      <c r="M281" s="260"/>
      <c r="N281" s="261"/>
      <c r="O281" s="261"/>
      <c r="P281" s="261"/>
      <c r="Q281" s="261"/>
      <c r="R281" s="261"/>
      <c r="S281" s="261"/>
      <c r="T281" s="262"/>
      <c r="AT281" s="263" t="s">
        <v>142</v>
      </c>
      <c r="AU281" s="263" t="s">
        <v>79</v>
      </c>
      <c r="AV281" s="14" t="s">
        <v>77</v>
      </c>
      <c r="AW281" s="14" t="s">
        <v>32</v>
      </c>
      <c r="AX281" s="14" t="s">
        <v>70</v>
      </c>
      <c r="AY281" s="263" t="s">
        <v>133</v>
      </c>
    </row>
    <row r="282" s="12" customFormat="1">
      <c r="B282" s="228"/>
      <c r="C282" s="229"/>
      <c r="D282" s="230" t="s">
        <v>142</v>
      </c>
      <c r="E282" s="231" t="s">
        <v>1</v>
      </c>
      <c r="F282" s="232" t="s">
        <v>79</v>
      </c>
      <c r="G282" s="229"/>
      <c r="H282" s="233">
        <v>2</v>
      </c>
      <c r="I282" s="234"/>
      <c r="J282" s="229"/>
      <c r="K282" s="229"/>
      <c r="L282" s="235"/>
      <c r="M282" s="236"/>
      <c r="N282" s="237"/>
      <c r="O282" s="237"/>
      <c r="P282" s="237"/>
      <c r="Q282" s="237"/>
      <c r="R282" s="237"/>
      <c r="S282" s="237"/>
      <c r="T282" s="238"/>
      <c r="AT282" s="239" t="s">
        <v>142</v>
      </c>
      <c r="AU282" s="239" t="s">
        <v>79</v>
      </c>
      <c r="AV282" s="12" t="s">
        <v>79</v>
      </c>
      <c r="AW282" s="12" t="s">
        <v>32</v>
      </c>
      <c r="AX282" s="12" t="s">
        <v>77</v>
      </c>
      <c r="AY282" s="239" t="s">
        <v>133</v>
      </c>
    </row>
    <row r="283" s="11" customFormat="1" ht="22.8" customHeight="1">
      <c r="B283" s="201"/>
      <c r="C283" s="202"/>
      <c r="D283" s="203" t="s">
        <v>69</v>
      </c>
      <c r="E283" s="215" t="s">
        <v>152</v>
      </c>
      <c r="F283" s="215" t="s">
        <v>153</v>
      </c>
      <c r="G283" s="202"/>
      <c r="H283" s="202"/>
      <c r="I283" s="205"/>
      <c r="J283" s="216">
        <f>BK283</f>
        <v>0</v>
      </c>
      <c r="K283" s="202"/>
      <c r="L283" s="207"/>
      <c r="M283" s="208"/>
      <c r="N283" s="209"/>
      <c r="O283" s="209"/>
      <c r="P283" s="210">
        <f>SUM(P284:P299)</f>
        <v>0</v>
      </c>
      <c r="Q283" s="209"/>
      <c r="R283" s="210">
        <f>SUM(R284:R299)</f>
        <v>0</v>
      </c>
      <c r="S283" s="209"/>
      <c r="T283" s="211">
        <f>SUM(T284:T299)</f>
        <v>0</v>
      </c>
      <c r="AR283" s="212" t="s">
        <v>77</v>
      </c>
      <c r="AT283" s="213" t="s">
        <v>69</v>
      </c>
      <c r="AU283" s="213" t="s">
        <v>77</v>
      </c>
      <c r="AY283" s="212" t="s">
        <v>133</v>
      </c>
      <c r="BK283" s="214">
        <f>SUM(BK284:BK299)</f>
        <v>0</v>
      </c>
    </row>
    <row r="284" s="1" customFormat="1" ht="16.5" customHeight="1">
      <c r="B284" s="37"/>
      <c r="C284" s="217" t="s">
        <v>613</v>
      </c>
      <c r="D284" s="217" t="s">
        <v>135</v>
      </c>
      <c r="E284" s="218" t="s">
        <v>154</v>
      </c>
      <c r="F284" s="219" t="s">
        <v>155</v>
      </c>
      <c r="G284" s="220" t="s">
        <v>156</v>
      </c>
      <c r="H284" s="221">
        <v>293.07999999999998</v>
      </c>
      <c r="I284" s="222"/>
      <c r="J284" s="221">
        <f>ROUND(I284*H284,1)</f>
        <v>0</v>
      </c>
      <c r="K284" s="219" t="s">
        <v>1</v>
      </c>
      <c r="L284" s="42"/>
      <c r="M284" s="223" t="s">
        <v>1</v>
      </c>
      <c r="N284" s="224" t="s">
        <v>41</v>
      </c>
      <c r="O284" s="78"/>
      <c r="P284" s="225">
        <f>O284*H284</f>
        <v>0</v>
      </c>
      <c r="Q284" s="225">
        <v>0</v>
      </c>
      <c r="R284" s="225">
        <f>Q284*H284</f>
        <v>0</v>
      </c>
      <c r="S284" s="225">
        <v>0</v>
      </c>
      <c r="T284" s="226">
        <f>S284*H284</f>
        <v>0</v>
      </c>
      <c r="AR284" s="16" t="s">
        <v>140</v>
      </c>
      <c r="AT284" s="16" t="s">
        <v>135</v>
      </c>
      <c r="AU284" s="16" t="s">
        <v>79</v>
      </c>
      <c r="AY284" s="16" t="s">
        <v>133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6" t="s">
        <v>77</v>
      </c>
      <c r="BK284" s="227">
        <f>ROUND(I284*H284,1)</f>
        <v>0</v>
      </c>
      <c r="BL284" s="16" t="s">
        <v>140</v>
      </c>
      <c r="BM284" s="16" t="s">
        <v>432</v>
      </c>
    </row>
    <row r="285" s="1" customFormat="1" ht="16.5" customHeight="1">
      <c r="B285" s="37"/>
      <c r="C285" s="217" t="s">
        <v>614</v>
      </c>
      <c r="D285" s="217" t="s">
        <v>135</v>
      </c>
      <c r="E285" s="218" t="s">
        <v>158</v>
      </c>
      <c r="F285" s="219" t="s">
        <v>159</v>
      </c>
      <c r="G285" s="220" t="s">
        <v>156</v>
      </c>
      <c r="H285" s="221">
        <v>155.94999999999999</v>
      </c>
      <c r="I285" s="222"/>
      <c r="J285" s="221">
        <f>ROUND(I285*H285,1)</f>
        <v>0</v>
      </c>
      <c r="K285" s="219" t="s">
        <v>139</v>
      </c>
      <c r="L285" s="42"/>
      <c r="M285" s="223" t="s">
        <v>1</v>
      </c>
      <c r="N285" s="224" t="s">
        <v>41</v>
      </c>
      <c r="O285" s="78"/>
      <c r="P285" s="225">
        <f>O285*H285</f>
        <v>0</v>
      </c>
      <c r="Q285" s="225">
        <v>0</v>
      </c>
      <c r="R285" s="225">
        <f>Q285*H285</f>
        <v>0</v>
      </c>
      <c r="S285" s="225">
        <v>0</v>
      </c>
      <c r="T285" s="226">
        <f>S285*H285</f>
        <v>0</v>
      </c>
      <c r="AR285" s="16" t="s">
        <v>140</v>
      </c>
      <c r="AT285" s="16" t="s">
        <v>135</v>
      </c>
      <c r="AU285" s="16" t="s">
        <v>79</v>
      </c>
      <c r="AY285" s="16" t="s">
        <v>133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6" t="s">
        <v>77</v>
      </c>
      <c r="BK285" s="227">
        <f>ROUND(I285*H285,1)</f>
        <v>0</v>
      </c>
      <c r="BL285" s="16" t="s">
        <v>140</v>
      </c>
      <c r="BM285" s="16" t="s">
        <v>434</v>
      </c>
    </row>
    <row r="286" s="12" customFormat="1">
      <c r="B286" s="228"/>
      <c r="C286" s="229"/>
      <c r="D286" s="230" t="s">
        <v>142</v>
      </c>
      <c r="E286" s="231" t="s">
        <v>1</v>
      </c>
      <c r="F286" s="232" t="s">
        <v>615</v>
      </c>
      <c r="G286" s="229"/>
      <c r="H286" s="233">
        <v>76.159999999999997</v>
      </c>
      <c r="I286" s="234"/>
      <c r="J286" s="229"/>
      <c r="K286" s="229"/>
      <c r="L286" s="235"/>
      <c r="M286" s="236"/>
      <c r="N286" s="237"/>
      <c r="O286" s="237"/>
      <c r="P286" s="237"/>
      <c r="Q286" s="237"/>
      <c r="R286" s="237"/>
      <c r="S286" s="237"/>
      <c r="T286" s="238"/>
      <c r="AT286" s="239" t="s">
        <v>142</v>
      </c>
      <c r="AU286" s="239" t="s">
        <v>79</v>
      </c>
      <c r="AV286" s="12" t="s">
        <v>79</v>
      </c>
      <c r="AW286" s="12" t="s">
        <v>32</v>
      </c>
      <c r="AX286" s="12" t="s">
        <v>70</v>
      </c>
      <c r="AY286" s="239" t="s">
        <v>133</v>
      </c>
    </row>
    <row r="287" s="12" customFormat="1">
      <c r="B287" s="228"/>
      <c r="C287" s="229"/>
      <c r="D287" s="230" t="s">
        <v>142</v>
      </c>
      <c r="E287" s="231" t="s">
        <v>1</v>
      </c>
      <c r="F287" s="232" t="s">
        <v>436</v>
      </c>
      <c r="G287" s="229"/>
      <c r="H287" s="233">
        <v>0</v>
      </c>
      <c r="I287" s="234"/>
      <c r="J287" s="229"/>
      <c r="K287" s="229"/>
      <c r="L287" s="235"/>
      <c r="M287" s="236"/>
      <c r="N287" s="237"/>
      <c r="O287" s="237"/>
      <c r="P287" s="237"/>
      <c r="Q287" s="237"/>
      <c r="R287" s="237"/>
      <c r="S287" s="237"/>
      <c r="T287" s="238"/>
      <c r="AT287" s="239" t="s">
        <v>142</v>
      </c>
      <c r="AU287" s="239" t="s">
        <v>79</v>
      </c>
      <c r="AV287" s="12" t="s">
        <v>79</v>
      </c>
      <c r="AW287" s="12" t="s">
        <v>32</v>
      </c>
      <c r="AX287" s="12" t="s">
        <v>70</v>
      </c>
      <c r="AY287" s="239" t="s">
        <v>133</v>
      </c>
    </row>
    <row r="288" s="12" customFormat="1">
      <c r="B288" s="228"/>
      <c r="C288" s="229"/>
      <c r="D288" s="230" t="s">
        <v>142</v>
      </c>
      <c r="E288" s="231" t="s">
        <v>1</v>
      </c>
      <c r="F288" s="232" t="s">
        <v>616</v>
      </c>
      <c r="G288" s="229"/>
      <c r="H288" s="233">
        <v>79.790000000000006</v>
      </c>
      <c r="I288" s="234"/>
      <c r="J288" s="229"/>
      <c r="K288" s="229"/>
      <c r="L288" s="235"/>
      <c r="M288" s="236"/>
      <c r="N288" s="237"/>
      <c r="O288" s="237"/>
      <c r="P288" s="237"/>
      <c r="Q288" s="237"/>
      <c r="R288" s="237"/>
      <c r="S288" s="237"/>
      <c r="T288" s="238"/>
      <c r="AT288" s="239" t="s">
        <v>142</v>
      </c>
      <c r="AU288" s="239" t="s">
        <v>79</v>
      </c>
      <c r="AV288" s="12" t="s">
        <v>79</v>
      </c>
      <c r="AW288" s="12" t="s">
        <v>32</v>
      </c>
      <c r="AX288" s="12" t="s">
        <v>70</v>
      </c>
      <c r="AY288" s="239" t="s">
        <v>133</v>
      </c>
    </row>
    <row r="289" s="12" customFormat="1">
      <c r="B289" s="228"/>
      <c r="C289" s="229"/>
      <c r="D289" s="230" t="s">
        <v>142</v>
      </c>
      <c r="E289" s="231" t="s">
        <v>1</v>
      </c>
      <c r="F289" s="232" t="s">
        <v>438</v>
      </c>
      <c r="G289" s="229"/>
      <c r="H289" s="233">
        <v>0</v>
      </c>
      <c r="I289" s="234"/>
      <c r="J289" s="229"/>
      <c r="K289" s="229"/>
      <c r="L289" s="235"/>
      <c r="M289" s="236"/>
      <c r="N289" s="237"/>
      <c r="O289" s="237"/>
      <c r="P289" s="237"/>
      <c r="Q289" s="237"/>
      <c r="R289" s="237"/>
      <c r="S289" s="237"/>
      <c r="T289" s="238"/>
      <c r="AT289" s="239" t="s">
        <v>142</v>
      </c>
      <c r="AU289" s="239" t="s">
        <v>79</v>
      </c>
      <c r="AV289" s="12" t="s">
        <v>79</v>
      </c>
      <c r="AW289" s="12" t="s">
        <v>32</v>
      </c>
      <c r="AX289" s="12" t="s">
        <v>70</v>
      </c>
      <c r="AY289" s="239" t="s">
        <v>133</v>
      </c>
    </row>
    <row r="290" s="13" customFormat="1">
      <c r="B290" s="243"/>
      <c r="C290" s="244"/>
      <c r="D290" s="230" t="s">
        <v>142</v>
      </c>
      <c r="E290" s="245" t="s">
        <v>1</v>
      </c>
      <c r="F290" s="246" t="s">
        <v>177</v>
      </c>
      <c r="G290" s="244"/>
      <c r="H290" s="247">
        <v>155.94999999999999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AT290" s="253" t="s">
        <v>142</v>
      </c>
      <c r="AU290" s="253" t="s">
        <v>79</v>
      </c>
      <c r="AV290" s="13" t="s">
        <v>140</v>
      </c>
      <c r="AW290" s="13" t="s">
        <v>32</v>
      </c>
      <c r="AX290" s="13" t="s">
        <v>77</v>
      </c>
      <c r="AY290" s="253" t="s">
        <v>133</v>
      </c>
    </row>
    <row r="291" s="1" customFormat="1" ht="16.5" customHeight="1">
      <c r="B291" s="37"/>
      <c r="C291" s="217" t="s">
        <v>617</v>
      </c>
      <c r="D291" s="217" t="s">
        <v>135</v>
      </c>
      <c r="E291" s="218" t="s">
        <v>440</v>
      </c>
      <c r="F291" s="219" t="s">
        <v>441</v>
      </c>
      <c r="G291" s="220" t="s">
        <v>156</v>
      </c>
      <c r="H291" s="221">
        <v>137.13999999999999</v>
      </c>
      <c r="I291" s="222"/>
      <c r="J291" s="221">
        <f>ROUND(I291*H291,1)</f>
        <v>0</v>
      </c>
      <c r="K291" s="219" t="s">
        <v>139</v>
      </c>
      <c r="L291" s="42"/>
      <c r="M291" s="223" t="s">
        <v>1</v>
      </c>
      <c r="N291" s="224" t="s">
        <v>41</v>
      </c>
      <c r="O291" s="78"/>
      <c r="P291" s="225">
        <f>O291*H291</f>
        <v>0</v>
      </c>
      <c r="Q291" s="225">
        <v>0</v>
      </c>
      <c r="R291" s="225">
        <f>Q291*H291</f>
        <v>0</v>
      </c>
      <c r="S291" s="225">
        <v>0</v>
      </c>
      <c r="T291" s="226">
        <f>S291*H291</f>
        <v>0</v>
      </c>
      <c r="AR291" s="16" t="s">
        <v>140</v>
      </c>
      <c r="AT291" s="16" t="s">
        <v>135</v>
      </c>
      <c r="AU291" s="16" t="s">
        <v>79</v>
      </c>
      <c r="AY291" s="16" t="s">
        <v>133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6" t="s">
        <v>77</v>
      </c>
      <c r="BK291" s="227">
        <f>ROUND(I291*H291,1)</f>
        <v>0</v>
      </c>
      <c r="BL291" s="16" t="s">
        <v>140</v>
      </c>
      <c r="BM291" s="16" t="s">
        <v>442</v>
      </c>
    </row>
    <row r="292" s="12" customFormat="1">
      <c r="B292" s="228"/>
      <c r="C292" s="229"/>
      <c r="D292" s="230" t="s">
        <v>142</v>
      </c>
      <c r="E292" s="231" t="s">
        <v>1</v>
      </c>
      <c r="F292" s="232" t="s">
        <v>443</v>
      </c>
      <c r="G292" s="229"/>
      <c r="H292" s="233">
        <v>0</v>
      </c>
      <c r="I292" s="234"/>
      <c r="J292" s="229"/>
      <c r="K292" s="229"/>
      <c r="L292" s="235"/>
      <c r="M292" s="236"/>
      <c r="N292" s="237"/>
      <c r="O292" s="237"/>
      <c r="P292" s="237"/>
      <c r="Q292" s="237"/>
      <c r="R292" s="237"/>
      <c r="S292" s="237"/>
      <c r="T292" s="238"/>
      <c r="AT292" s="239" t="s">
        <v>142</v>
      </c>
      <c r="AU292" s="239" t="s">
        <v>79</v>
      </c>
      <c r="AV292" s="12" t="s">
        <v>79</v>
      </c>
      <c r="AW292" s="12" t="s">
        <v>32</v>
      </c>
      <c r="AX292" s="12" t="s">
        <v>70</v>
      </c>
      <c r="AY292" s="239" t="s">
        <v>133</v>
      </c>
    </row>
    <row r="293" s="12" customFormat="1">
      <c r="B293" s="228"/>
      <c r="C293" s="229"/>
      <c r="D293" s="230" t="s">
        <v>142</v>
      </c>
      <c r="E293" s="231" t="s">
        <v>1</v>
      </c>
      <c r="F293" s="232" t="s">
        <v>444</v>
      </c>
      <c r="G293" s="229"/>
      <c r="H293" s="233">
        <v>0</v>
      </c>
      <c r="I293" s="234"/>
      <c r="J293" s="229"/>
      <c r="K293" s="229"/>
      <c r="L293" s="235"/>
      <c r="M293" s="236"/>
      <c r="N293" s="237"/>
      <c r="O293" s="237"/>
      <c r="P293" s="237"/>
      <c r="Q293" s="237"/>
      <c r="R293" s="237"/>
      <c r="S293" s="237"/>
      <c r="T293" s="238"/>
      <c r="AT293" s="239" t="s">
        <v>142</v>
      </c>
      <c r="AU293" s="239" t="s">
        <v>79</v>
      </c>
      <c r="AV293" s="12" t="s">
        <v>79</v>
      </c>
      <c r="AW293" s="12" t="s">
        <v>32</v>
      </c>
      <c r="AX293" s="12" t="s">
        <v>70</v>
      </c>
      <c r="AY293" s="239" t="s">
        <v>133</v>
      </c>
    </row>
    <row r="294" s="12" customFormat="1">
      <c r="B294" s="228"/>
      <c r="C294" s="229"/>
      <c r="D294" s="230" t="s">
        <v>142</v>
      </c>
      <c r="E294" s="231" t="s">
        <v>1</v>
      </c>
      <c r="F294" s="232" t="s">
        <v>445</v>
      </c>
      <c r="G294" s="229"/>
      <c r="H294" s="233">
        <v>0</v>
      </c>
      <c r="I294" s="234"/>
      <c r="J294" s="229"/>
      <c r="K294" s="229"/>
      <c r="L294" s="235"/>
      <c r="M294" s="236"/>
      <c r="N294" s="237"/>
      <c r="O294" s="237"/>
      <c r="P294" s="237"/>
      <c r="Q294" s="237"/>
      <c r="R294" s="237"/>
      <c r="S294" s="237"/>
      <c r="T294" s="238"/>
      <c r="AT294" s="239" t="s">
        <v>142</v>
      </c>
      <c r="AU294" s="239" t="s">
        <v>79</v>
      </c>
      <c r="AV294" s="12" t="s">
        <v>79</v>
      </c>
      <c r="AW294" s="12" t="s">
        <v>32</v>
      </c>
      <c r="AX294" s="12" t="s">
        <v>70</v>
      </c>
      <c r="AY294" s="239" t="s">
        <v>133</v>
      </c>
    </row>
    <row r="295" s="12" customFormat="1">
      <c r="B295" s="228"/>
      <c r="C295" s="229"/>
      <c r="D295" s="230" t="s">
        <v>142</v>
      </c>
      <c r="E295" s="231" t="s">
        <v>1</v>
      </c>
      <c r="F295" s="232" t="s">
        <v>446</v>
      </c>
      <c r="G295" s="229"/>
      <c r="H295" s="233">
        <v>0</v>
      </c>
      <c r="I295" s="234"/>
      <c r="J295" s="229"/>
      <c r="K295" s="229"/>
      <c r="L295" s="235"/>
      <c r="M295" s="236"/>
      <c r="N295" s="237"/>
      <c r="O295" s="237"/>
      <c r="P295" s="237"/>
      <c r="Q295" s="237"/>
      <c r="R295" s="237"/>
      <c r="S295" s="237"/>
      <c r="T295" s="238"/>
      <c r="AT295" s="239" t="s">
        <v>142</v>
      </c>
      <c r="AU295" s="239" t="s">
        <v>79</v>
      </c>
      <c r="AV295" s="12" t="s">
        <v>79</v>
      </c>
      <c r="AW295" s="12" t="s">
        <v>32</v>
      </c>
      <c r="AX295" s="12" t="s">
        <v>70</v>
      </c>
      <c r="AY295" s="239" t="s">
        <v>133</v>
      </c>
    </row>
    <row r="296" s="12" customFormat="1">
      <c r="B296" s="228"/>
      <c r="C296" s="229"/>
      <c r="D296" s="230" t="s">
        <v>142</v>
      </c>
      <c r="E296" s="231" t="s">
        <v>1</v>
      </c>
      <c r="F296" s="232" t="s">
        <v>618</v>
      </c>
      <c r="G296" s="229"/>
      <c r="H296" s="233">
        <v>137.13999999999999</v>
      </c>
      <c r="I296" s="234"/>
      <c r="J296" s="229"/>
      <c r="K296" s="229"/>
      <c r="L296" s="235"/>
      <c r="M296" s="236"/>
      <c r="N296" s="237"/>
      <c r="O296" s="237"/>
      <c r="P296" s="237"/>
      <c r="Q296" s="237"/>
      <c r="R296" s="237"/>
      <c r="S296" s="237"/>
      <c r="T296" s="238"/>
      <c r="AT296" s="239" t="s">
        <v>142</v>
      </c>
      <c r="AU296" s="239" t="s">
        <v>79</v>
      </c>
      <c r="AV296" s="12" t="s">
        <v>79</v>
      </c>
      <c r="AW296" s="12" t="s">
        <v>32</v>
      </c>
      <c r="AX296" s="12" t="s">
        <v>70</v>
      </c>
      <c r="AY296" s="239" t="s">
        <v>133</v>
      </c>
    </row>
    <row r="297" s="12" customFormat="1">
      <c r="B297" s="228"/>
      <c r="C297" s="229"/>
      <c r="D297" s="230" t="s">
        <v>142</v>
      </c>
      <c r="E297" s="231" t="s">
        <v>1</v>
      </c>
      <c r="F297" s="232" t="s">
        <v>448</v>
      </c>
      <c r="G297" s="229"/>
      <c r="H297" s="233">
        <v>0</v>
      </c>
      <c r="I297" s="234"/>
      <c r="J297" s="229"/>
      <c r="K297" s="229"/>
      <c r="L297" s="235"/>
      <c r="M297" s="236"/>
      <c r="N297" s="237"/>
      <c r="O297" s="237"/>
      <c r="P297" s="237"/>
      <c r="Q297" s="237"/>
      <c r="R297" s="237"/>
      <c r="S297" s="237"/>
      <c r="T297" s="238"/>
      <c r="AT297" s="239" t="s">
        <v>142</v>
      </c>
      <c r="AU297" s="239" t="s">
        <v>79</v>
      </c>
      <c r="AV297" s="12" t="s">
        <v>79</v>
      </c>
      <c r="AW297" s="12" t="s">
        <v>32</v>
      </c>
      <c r="AX297" s="12" t="s">
        <v>70</v>
      </c>
      <c r="AY297" s="239" t="s">
        <v>133</v>
      </c>
    </row>
    <row r="298" s="12" customFormat="1">
      <c r="B298" s="228"/>
      <c r="C298" s="229"/>
      <c r="D298" s="230" t="s">
        <v>142</v>
      </c>
      <c r="E298" s="231" t="s">
        <v>1</v>
      </c>
      <c r="F298" s="232" t="s">
        <v>449</v>
      </c>
      <c r="G298" s="229"/>
      <c r="H298" s="233">
        <v>0</v>
      </c>
      <c r="I298" s="234"/>
      <c r="J298" s="229"/>
      <c r="K298" s="229"/>
      <c r="L298" s="235"/>
      <c r="M298" s="236"/>
      <c r="N298" s="237"/>
      <c r="O298" s="237"/>
      <c r="P298" s="237"/>
      <c r="Q298" s="237"/>
      <c r="R298" s="237"/>
      <c r="S298" s="237"/>
      <c r="T298" s="238"/>
      <c r="AT298" s="239" t="s">
        <v>142</v>
      </c>
      <c r="AU298" s="239" t="s">
        <v>79</v>
      </c>
      <c r="AV298" s="12" t="s">
        <v>79</v>
      </c>
      <c r="AW298" s="12" t="s">
        <v>32</v>
      </c>
      <c r="AX298" s="12" t="s">
        <v>70</v>
      </c>
      <c r="AY298" s="239" t="s">
        <v>133</v>
      </c>
    </row>
    <row r="299" s="13" customFormat="1">
      <c r="B299" s="243"/>
      <c r="C299" s="244"/>
      <c r="D299" s="230" t="s">
        <v>142</v>
      </c>
      <c r="E299" s="245" t="s">
        <v>1</v>
      </c>
      <c r="F299" s="246" t="s">
        <v>177</v>
      </c>
      <c r="G299" s="244"/>
      <c r="H299" s="247">
        <v>137.13999999999999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AT299" s="253" t="s">
        <v>142</v>
      </c>
      <c r="AU299" s="253" t="s">
        <v>79</v>
      </c>
      <c r="AV299" s="13" t="s">
        <v>140</v>
      </c>
      <c r="AW299" s="13" t="s">
        <v>32</v>
      </c>
      <c r="AX299" s="13" t="s">
        <v>77</v>
      </c>
      <c r="AY299" s="253" t="s">
        <v>133</v>
      </c>
    </row>
    <row r="300" s="11" customFormat="1" ht="22.8" customHeight="1">
      <c r="B300" s="201"/>
      <c r="C300" s="202"/>
      <c r="D300" s="203" t="s">
        <v>69</v>
      </c>
      <c r="E300" s="215" t="s">
        <v>450</v>
      </c>
      <c r="F300" s="215" t="s">
        <v>451</v>
      </c>
      <c r="G300" s="202"/>
      <c r="H300" s="202"/>
      <c r="I300" s="205"/>
      <c r="J300" s="216">
        <f>BK300</f>
        <v>0</v>
      </c>
      <c r="K300" s="202"/>
      <c r="L300" s="207"/>
      <c r="M300" s="208"/>
      <c r="N300" s="209"/>
      <c r="O300" s="209"/>
      <c r="P300" s="210">
        <f>P301</f>
        <v>0</v>
      </c>
      <c r="Q300" s="209"/>
      <c r="R300" s="210">
        <f>R301</f>
        <v>0</v>
      </c>
      <c r="S300" s="209"/>
      <c r="T300" s="211">
        <f>T301</f>
        <v>0</v>
      </c>
      <c r="AR300" s="212" t="s">
        <v>77</v>
      </c>
      <c r="AT300" s="213" t="s">
        <v>69</v>
      </c>
      <c r="AU300" s="213" t="s">
        <v>77</v>
      </c>
      <c r="AY300" s="212" t="s">
        <v>133</v>
      </c>
      <c r="BK300" s="214">
        <f>BK301</f>
        <v>0</v>
      </c>
    </row>
    <row r="301" s="1" customFormat="1" ht="16.5" customHeight="1">
      <c r="B301" s="37"/>
      <c r="C301" s="217" t="s">
        <v>619</v>
      </c>
      <c r="D301" s="217" t="s">
        <v>135</v>
      </c>
      <c r="E301" s="218" t="s">
        <v>453</v>
      </c>
      <c r="F301" s="219" t="s">
        <v>454</v>
      </c>
      <c r="G301" s="220" t="s">
        <v>156</v>
      </c>
      <c r="H301" s="221">
        <v>607.19000000000005</v>
      </c>
      <c r="I301" s="222"/>
      <c r="J301" s="221">
        <f>ROUND(I301*H301,1)</f>
        <v>0</v>
      </c>
      <c r="K301" s="219" t="s">
        <v>139</v>
      </c>
      <c r="L301" s="42"/>
      <c r="M301" s="223" t="s">
        <v>1</v>
      </c>
      <c r="N301" s="224" t="s">
        <v>41</v>
      </c>
      <c r="O301" s="78"/>
      <c r="P301" s="225">
        <f>O301*H301</f>
        <v>0</v>
      </c>
      <c r="Q301" s="225">
        <v>0</v>
      </c>
      <c r="R301" s="225">
        <f>Q301*H301</f>
        <v>0</v>
      </c>
      <c r="S301" s="225">
        <v>0</v>
      </c>
      <c r="T301" s="226">
        <f>S301*H301</f>
        <v>0</v>
      </c>
      <c r="AR301" s="16" t="s">
        <v>140</v>
      </c>
      <c r="AT301" s="16" t="s">
        <v>135</v>
      </c>
      <c r="AU301" s="16" t="s">
        <v>79</v>
      </c>
      <c r="AY301" s="16" t="s">
        <v>133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6" t="s">
        <v>77</v>
      </c>
      <c r="BK301" s="227">
        <f>ROUND(I301*H301,1)</f>
        <v>0</v>
      </c>
      <c r="BL301" s="16" t="s">
        <v>140</v>
      </c>
      <c r="BM301" s="16" t="s">
        <v>620</v>
      </c>
    </row>
    <row r="302" s="11" customFormat="1" ht="25.92" customHeight="1">
      <c r="B302" s="201"/>
      <c r="C302" s="202"/>
      <c r="D302" s="203" t="s">
        <v>69</v>
      </c>
      <c r="E302" s="204" t="s">
        <v>277</v>
      </c>
      <c r="F302" s="204" t="s">
        <v>456</v>
      </c>
      <c r="G302" s="202"/>
      <c r="H302" s="202"/>
      <c r="I302" s="205"/>
      <c r="J302" s="206">
        <f>BK302</f>
        <v>0</v>
      </c>
      <c r="K302" s="202"/>
      <c r="L302" s="207"/>
      <c r="M302" s="208"/>
      <c r="N302" s="209"/>
      <c r="O302" s="209"/>
      <c r="P302" s="210">
        <f>P303</f>
        <v>0</v>
      </c>
      <c r="Q302" s="209"/>
      <c r="R302" s="210">
        <f>R303</f>
        <v>0.054000000000000006</v>
      </c>
      <c r="S302" s="209"/>
      <c r="T302" s="211">
        <f>T303</f>
        <v>0</v>
      </c>
      <c r="AR302" s="212" t="s">
        <v>90</v>
      </c>
      <c r="AT302" s="213" t="s">
        <v>69</v>
      </c>
      <c r="AU302" s="213" t="s">
        <v>70</v>
      </c>
      <c r="AY302" s="212" t="s">
        <v>133</v>
      </c>
      <c r="BK302" s="214">
        <f>BK303</f>
        <v>0</v>
      </c>
    </row>
    <row r="303" s="11" customFormat="1" ht="22.8" customHeight="1">
      <c r="B303" s="201"/>
      <c r="C303" s="202"/>
      <c r="D303" s="203" t="s">
        <v>69</v>
      </c>
      <c r="E303" s="215" t="s">
        <v>457</v>
      </c>
      <c r="F303" s="215" t="s">
        <v>458</v>
      </c>
      <c r="G303" s="202"/>
      <c r="H303" s="202"/>
      <c r="I303" s="205"/>
      <c r="J303" s="216">
        <f>BK303</f>
        <v>0</v>
      </c>
      <c r="K303" s="202"/>
      <c r="L303" s="207"/>
      <c r="M303" s="208"/>
      <c r="N303" s="209"/>
      <c r="O303" s="209"/>
      <c r="P303" s="210">
        <f>SUM(P304:P307)</f>
        <v>0</v>
      </c>
      <c r="Q303" s="209"/>
      <c r="R303" s="210">
        <f>SUM(R304:R307)</f>
        <v>0.054000000000000006</v>
      </c>
      <c r="S303" s="209"/>
      <c r="T303" s="211">
        <f>SUM(T304:T307)</f>
        <v>0</v>
      </c>
      <c r="AR303" s="212" t="s">
        <v>90</v>
      </c>
      <c r="AT303" s="213" t="s">
        <v>69</v>
      </c>
      <c r="AU303" s="213" t="s">
        <v>77</v>
      </c>
      <c r="AY303" s="212" t="s">
        <v>133</v>
      </c>
      <c r="BK303" s="214">
        <f>SUM(BK304:BK307)</f>
        <v>0</v>
      </c>
    </row>
    <row r="304" s="1" customFormat="1" ht="16.5" customHeight="1">
      <c r="B304" s="37"/>
      <c r="C304" s="217" t="s">
        <v>621</v>
      </c>
      <c r="D304" s="217" t="s">
        <v>135</v>
      </c>
      <c r="E304" s="218" t="s">
        <v>460</v>
      </c>
      <c r="F304" s="219" t="s">
        <v>461</v>
      </c>
      <c r="G304" s="220" t="s">
        <v>186</v>
      </c>
      <c r="H304" s="221">
        <v>300</v>
      </c>
      <c r="I304" s="222"/>
      <c r="J304" s="221">
        <f>ROUND(I304*H304,1)</f>
        <v>0</v>
      </c>
      <c r="K304" s="219" t="s">
        <v>342</v>
      </c>
      <c r="L304" s="42"/>
      <c r="M304" s="223" t="s">
        <v>1</v>
      </c>
      <c r="N304" s="224" t="s">
        <v>41</v>
      </c>
      <c r="O304" s="78"/>
      <c r="P304" s="225">
        <f>O304*H304</f>
        <v>0</v>
      </c>
      <c r="Q304" s="225">
        <v>0</v>
      </c>
      <c r="R304" s="225">
        <f>Q304*H304</f>
        <v>0</v>
      </c>
      <c r="S304" s="225">
        <v>0</v>
      </c>
      <c r="T304" s="226">
        <f>S304*H304</f>
        <v>0</v>
      </c>
      <c r="AR304" s="16" t="s">
        <v>462</v>
      </c>
      <c r="AT304" s="16" t="s">
        <v>135</v>
      </c>
      <c r="AU304" s="16" t="s">
        <v>79</v>
      </c>
      <c r="AY304" s="16" t="s">
        <v>133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6" t="s">
        <v>77</v>
      </c>
      <c r="BK304" s="227">
        <f>ROUND(I304*H304,1)</f>
        <v>0</v>
      </c>
      <c r="BL304" s="16" t="s">
        <v>462</v>
      </c>
      <c r="BM304" s="16" t="s">
        <v>463</v>
      </c>
    </row>
    <row r="305" s="12" customFormat="1">
      <c r="B305" s="228"/>
      <c r="C305" s="229"/>
      <c r="D305" s="230" t="s">
        <v>142</v>
      </c>
      <c r="E305" s="231" t="s">
        <v>1</v>
      </c>
      <c r="F305" s="232" t="s">
        <v>622</v>
      </c>
      <c r="G305" s="229"/>
      <c r="H305" s="233">
        <v>300</v>
      </c>
      <c r="I305" s="234"/>
      <c r="J305" s="229"/>
      <c r="K305" s="229"/>
      <c r="L305" s="235"/>
      <c r="M305" s="236"/>
      <c r="N305" s="237"/>
      <c r="O305" s="237"/>
      <c r="P305" s="237"/>
      <c r="Q305" s="237"/>
      <c r="R305" s="237"/>
      <c r="S305" s="237"/>
      <c r="T305" s="238"/>
      <c r="AT305" s="239" t="s">
        <v>142</v>
      </c>
      <c r="AU305" s="239" t="s">
        <v>79</v>
      </c>
      <c r="AV305" s="12" t="s">
        <v>79</v>
      </c>
      <c r="AW305" s="12" t="s">
        <v>32</v>
      </c>
      <c r="AX305" s="12" t="s">
        <v>77</v>
      </c>
      <c r="AY305" s="239" t="s">
        <v>133</v>
      </c>
    </row>
    <row r="306" s="1" customFormat="1" ht="16.5" customHeight="1">
      <c r="B306" s="37"/>
      <c r="C306" s="264" t="s">
        <v>623</v>
      </c>
      <c r="D306" s="264" t="s">
        <v>277</v>
      </c>
      <c r="E306" s="265" t="s">
        <v>465</v>
      </c>
      <c r="F306" s="266" t="s">
        <v>466</v>
      </c>
      <c r="G306" s="267" t="s">
        <v>186</v>
      </c>
      <c r="H306" s="268">
        <v>300</v>
      </c>
      <c r="I306" s="269"/>
      <c r="J306" s="268">
        <f>ROUND(I306*H306,1)</f>
        <v>0</v>
      </c>
      <c r="K306" s="266" t="s">
        <v>342</v>
      </c>
      <c r="L306" s="270"/>
      <c r="M306" s="271" t="s">
        <v>1</v>
      </c>
      <c r="N306" s="272" t="s">
        <v>41</v>
      </c>
      <c r="O306" s="78"/>
      <c r="P306" s="225">
        <f>O306*H306</f>
        <v>0</v>
      </c>
      <c r="Q306" s="225">
        <v>0.00018000000000000001</v>
      </c>
      <c r="R306" s="225">
        <f>Q306*H306</f>
        <v>0.054000000000000006</v>
      </c>
      <c r="S306" s="225">
        <v>0</v>
      </c>
      <c r="T306" s="226">
        <f>S306*H306</f>
        <v>0</v>
      </c>
      <c r="AR306" s="16" t="s">
        <v>467</v>
      </c>
      <c r="AT306" s="16" t="s">
        <v>277</v>
      </c>
      <c r="AU306" s="16" t="s">
        <v>79</v>
      </c>
      <c r="AY306" s="16" t="s">
        <v>133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6" t="s">
        <v>77</v>
      </c>
      <c r="BK306" s="227">
        <f>ROUND(I306*H306,1)</f>
        <v>0</v>
      </c>
      <c r="BL306" s="16" t="s">
        <v>467</v>
      </c>
      <c r="BM306" s="16" t="s">
        <v>468</v>
      </c>
    </row>
    <row r="307" s="12" customFormat="1">
      <c r="B307" s="228"/>
      <c r="C307" s="229"/>
      <c r="D307" s="230" t="s">
        <v>142</v>
      </c>
      <c r="E307" s="231" t="s">
        <v>1</v>
      </c>
      <c r="F307" s="232" t="s">
        <v>622</v>
      </c>
      <c r="G307" s="229"/>
      <c r="H307" s="233">
        <v>300</v>
      </c>
      <c r="I307" s="234"/>
      <c r="J307" s="229"/>
      <c r="K307" s="229"/>
      <c r="L307" s="235"/>
      <c r="M307" s="240"/>
      <c r="N307" s="241"/>
      <c r="O307" s="241"/>
      <c r="P307" s="241"/>
      <c r="Q307" s="241"/>
      <c r="R307" s="241"/>
      <c r="S307" s="241"/>
      <c r="T307" s="242"/>
      <c r="AT307" s="239" t="s">
        <v>142</v>
      </c>
      <c r="AU307" s="239" t="s">
        <v>79</v>
      </c>
      <c r="AV307" s="12" t="s">
        <v>79</v>
      </c>
      <c r="AW307" s="12" t="s">
        <v>32</v>
      </c>
      <c r="AX307" s="12" t="s">
        <v>77</v>
      </c>
      <c r="AY307" s="239" t="s">
        <v>133</v>
      </c>
    </row>
    <row r="308" s="1" customFormat="1" ht="6.96" customHeight="1">
      <c r="B308" s="56"/>
      <c r="C308" s="57"/>
      <c r="D308" s="57"/>
      <c r="E308" s="57"/>
      <c r="F308" s="57"/>
      <c r="G308" s="57"/>
      <c r="H308" s="57"/>
      <c r="I308" s="167"/>
      <c r="J308" s="57"/>
      <c r="K308" s="57"/>
      <c r="L308" s="42"/>
    </row>
  </sheetData>
  <sheetProtection sheet="1" autoFilter="0" formatColumns="0" formatRows="0" objects="1" scenarios="1" spinCount="100000" saltValue="oNZxo+gOEIG3b79I9WUEXnDTKt0PgzLCjzjRbubZHofjY6WACUuPGmIoQeFIXJ9JBIH648L81jWiK/1xgpzVOg==" hashValue="M5ADWbS3sVSdCF2zBNoyfeM33Yiq1EQcAqe38UH5n8z00OkkTQAJ97jNQeC4h43KeBLyeLc6dpIj1HG6iUFriQ==" algorithmName="SHA-512" password="CC3D"/>
  <autoFilter ref="C103:K30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90:H90"/>
    <mergeCell ref="E94:H94"/>
    <mergeCell ref="E92:H92"/>
    <mergeCell ref="E96:H9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97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79</v>
      </c>
    </row>
    <row r="4" ht="24.96" customHeight="1">
      <c r="B4" s="19"/>
      <c r="D4" s="140" t="s">
        <v>104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1" t="s">
        <v>16</v>
      </c>
      <c r="L6" s="19"/>
    </row>
    <row r="7" ht="16.5" customHeight="1">
      <c r="B7" s="19"/>
      <c r="E7" s="142" t="str">
        <f>'Rekapitulace stavby'!K6</f>
        <v>PÍSKOVÁ LHOTA, ZÁMOSTÍ SPLAŠKOVÁ KANALIZACE- Neuznatelné náklady stavby</v>
      </c>
      <c r="F7" s="141"/>
      <c r="G7" s="141"/>
      <c r="H7" s="141"/>
      <c r="L7" s="19"/>
    </row>
    <row r="8">
      <c r="B8" s="19"/>
      <c r="D8" s="141" t="s">
        <v>105</v>
      </c>
      <c r="L8" s="19"/>
    </row>
    <row r="9" ht="16.5" customHeight="1">
      <c r="B9" s="19"/>
      <c r="E9" s="142" t="s">
        <v>106</v>
      </c>
      <c r="L9" s="19"/>
    </row>
    <row r="10" ht="12" customHeight="1">
      <c r="B10" s="19"/>
      <c r="D10" s="141" t="s">
        <v>107</v>
      </c>
      <c r="L10" s="19"/>
    </row>
    <row r="11" s="1" customFormat="1" ht="16.5" customHeight="1">
      <c r="B11" s="42"/>
      <c r="E11" s="141" t="s">
        <v>162</v>
      </c>
      <c r="F11" s="1"/>
      <c r="G11" s="1"/>
      <c r="H11" s="1"/>
      <c r="I11" s="143"/>
      <c r="L11" s="42"/>
    </row>
    <row r="12" s="1" customFormat="1" ht="12" customHeight="1">
      <c r="B12" s="42"/>
      <c r="D12" s="141" t="s">
        <v>163</v>
      </c>
      <c r="I12" s="143"/>
      <c r="L12" s="42"/>
    </row>
    <row r="13" s="1" customFormat="1" ht="36.96" customHeight="1">
      <c r="B13" s="42"/>
      <c r="E13" s="144" t="s">
        <v>624</v>
      </c>
      <c r="F13" s="1"/>
      <c r="G13" s="1"/>
      <c r="H13" s="1"/>
      <c r="I13" s="143"/>
      <c r="L13" s="42"/>
    </row>
    <row r="14" s="1" customFormat="1">
      <c r="B14" s="42"/>
      <c r="I14" s="143"/>
      <c r="L14" s="42"/>
    </row>
    <row r="15" s="1" customFormat="1" ht="12" customHeight="1">
      <c r="B15" s="42"/>
      <c r="D15" s="141" t="s">
        <v>18</v>
      </c>
      <c r="F15" s="16" t="s">
        <v>1</v>
      </c>
      <c r="I15" s="145" t="s">
        <v>19</v>
      </c>
      <c r="J15" s="16" t="s">
        <v>1</v>
      </c>
      <c r="L15" s="42"/>
    </row>
    <row r="16" s="1" customFormat="1" ht="12" customHeight="1">
      <c r="B16" s="42"/>
      <c r="D16" s="141" t="s">
        <v>20</v>
      </c>
      <c r="F16" s="16" t="s">
        <v>21</v>
      </c>
      <c r="I16" s="145" t="s">
        <v>22</v>
      </c>
      <c r="J16" s="146" t="str">
        <f>'Rekapitulace stavby'!AN8</f>
        <v>29. 11. 2018</v>
      </c>
      <c r="L16" s="42"/>
    </row>
    <row r="17" s="1" customFormat="1" ht="10.8" customHeight="1">
      <c r="B17" s="42"/>
      <c r="I17" s="143"/>
      <c r="L17" s="42"/>
    </row>
    <row r="18" s="1" customFormat="1" ht="12" customHeight="1">
      <c r="B18" s="42"/>
      <c r="D18" s="141" t="s">
        <v>24</v>
      </c>
      <c r="I18" s="145" t="s">
        <v>25</v>
      </c>
      <c r="J18" s="16" t="s">
        <v>1</v>
      </c>
      <c r="L18" s="42"/>
    </row>
    <row r="19" s="1" customFormat="1" ht="18" customHeight="1">
      <c r="B19" s="42"/>
      <c r="E19" s="16" t="s">
        <v>26</v>
      </c>
      <c r="I19" s="145" t="s">
        <v>27</v>
      </c>
      <c r="J19" s="16" t="s">
        <v>1</v>
      </c>
      <c r="L19" s="42"/>
    </row>
    <row r="20" s="1" customFormat="1" ht="6.96" customHeight="1">
      <c r="B20" s="42"/>
      <c r="I20" s="143"/>
      <c r="L20" s="42"/>
    </row>
    <row r="21" s="1" customFormat="1" ht="12" customHeight="1">
      <c r="B21" s="42"/>
      <c r="D21" s="141" t="s">
        <v>28</v>
      </c>
      <c r="I21" s="145" t="s">
        <v>25</v>
      </c>
      <c r="J21" s="32" t="str">
        <f>'Rekapitulace stavby'!AN13</f>
        <v>Vyplň údaj</v>
      </c>
      <c r="L21" s="42"/>
    </row>
    <row r="22" s="1" customFormat="1" ht="18" customHeight="1">
      <c r="B22" s="42"/>
      <c r="E22" s="32" t="str">
        <f>'Rekapitulace stavby'!E14</f>
        <v>Vyplň údaj</v>
      </c>
      <c r="F22" s="16"/>
      <c r="G22" s="16"/>
      <c r="H22" s="16"/>
      <c r="I22" s="145" t="s">
        <v>27</v>
      </c>
      <c r="J22" s="32" t="str">
        <f>'Rekapitulace stavby'!AN14</f>
        <v>Vyplň údaj</v>
      </c>
      <c r="L22" s="42"/>
    </row>
    <row r="23" s="1" customFormat="1" ht="6.96" customHeight="1">
      <c r="B23" s="42"/>
      <c r="I23" s="143"/>
      <c r="L23" s="42"/>
    </row>
    <row r="24" s="1" customFormat="1" ht="12" customHeight="1">
      <c r="B24" s="42"/>
      <c r="D24" s="141" t="s">
        <v>30</v>
      </c>
      <c r="I24" s="145" t="s">
        <v>25</v>
      </c>
      <c r="J24" s="16" t="s">
        <v>1</v>
      </c>
      <c r="L24" s="42"/>
    </row>
    <row r="25" s="1" customFormat="1" ht="18" customHeight="1">
      <c r="B25" s="42"/>
      <c r="E25" s="16" t="s">
        <v>31</v>
      </c>
      <c r="I25" s="145" t="s">
        <v>27</v>
      </c>
      <c r="J25" s="16" t="s">
        <v>1</v>
      </c>
      <c r="L25" s="42"/>
    </row>
    <row r="26" s="1" customFormat="1" ht="6.96" customHeight="1">
      <c r="B26" s="42"/>
      <c r="I26" s="143"/>
      <c r="L26" s="42"/>
    </row>
    <row r="27" s="1" customFormat="1" ht="12" customHeight="1">
      <c r="B27" s="42"/>
      <c r="D27" s="141" t="s">
        <v>33</v>
      </c>
      <c r="I27" s="145" t="s">
        <v>25</v>
      </c>
      <c r="J27" s="16" t="str">
        <f>IF('Rekapitulace stavby'!AN19="","",'Rekapitulace stavby'!AN19)</f>
        <v/>
      </c>
      <c r="L27" s="42"/>
    </row>
    <row r="28" s="1" customFormat="1" ht="18" customHeight="1">
      <c r="B28" s="42"/>
      <c r="E28" s="16" t="str">
        <f>IF('Rekapitulace stavby'!E20="","",'Rekapitulace stavby'!E20)</f>
        <v xml:space="preserve"> </v>
      </c>
      <c r="I28" s="145" t="s">
        <v>27</v>
      </c>
      <c r="J28" s="16" t="str">
        <f>IF('Rekapitulace stavby'!AN20="","",'Rekapitulace stavby'!AN20)</f>
        <v/>
      </c>
      <c r="L28" s="42"/>
    </row>
    <row r="29" s="1" customFormat="1" ht="6.96" customHeight="1">
      <c r="B29" s="42"/>
      <c r="I29" s="143"/>
      <c r="L29" s="42"/>
    </row>
    <row r="30" s="1" customFormat="1" ht="12" customHeight="1">
      <c r="B30" s="42"/>
      <c r="D30" s="141" t="s">
        <v>35</v>
      </c>
      <c r="I30" s="143"/>
      <c r="L30" s="42"/>
    </row>
    <row r="31" s="7" customFormat="1" ht="16.5" customHeight="1">
      <c r="B31" s="147"/>
      <c r="E31" s="148" t="s">
        <v>1</v>
      </c>
      <c r="F31" s="148"/>
      <c r="G31" s="148"/>
      <c r="H31" s="148"/>
      <c r="I31" s="149"/>
      <c r="L31" s="147"/>
    </row>
    <row r="32" s="1" customFormat="1" ht="6.96" customHeight="1">
      <c r="B32" s="42"/>
      <c r="I32" s="143"/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50"/>
      <c r="J33" s="70"/>
      <c r="K33" s="70"/>
      <c r="L33" s="42"/>
    </row>
    <row r="34" s="1" customFormat="1" ht="25.44" customHeight="1">
      <c r="B34" s="42"/>
      <c r="D34" s="151" t="s">
        <v>36</v>
      </c>
      <c r="I34" s="143"/>
      <c r="J34" s="152">
        <f>ROUND(J104, 1)</f>
        <v>0</v>
      </c>
      <c r="L34" s="42"/>
    </row>
    <row r="35" s="1" customFormat="1" ht="6.96" customHeight="1">
      <c r="B35" s="42"/>
      <c r="D35" s="70"/>
      <c r="E35" s="70"/>
      <c r="F35" s="70"/>
      <c r="G35" s="70"/>
      <c r="H35" s="70"/>
      <c r="I35" s="150"/>
      <c r="J35" s="70"/>
      <c r="K35" s="70"/>
      <c r="L35" s="42"/>
    </row>
    <row r="36" s="1" customFormat="1" ht="14.4" customHeight="1">
      <c r="B36" s="42"/>
      <c r="F36" s="153" t="s">
        <v>38</v>
      </c>
      <c r="I36" s="154" t="s">
        <v>37</v>
      </c>
      <c r="J36" s="153" t="s">
        <v>39</v>
      </c>
      <c r="L36" s="42"/>
    </row>
    <row r="37" s="1" customFormat="1" ht="14.4" customHeight="1">
      <c r="B37" s="42"/>
      <c r="D37" s="141" t="s">
        <v>40</v>
      </c>
      <c r="E37" s="141" t="s">
        <v>41</v>
      </c>
      <c r="F37" s="155">
        <f>ROUND((SUM(BE104:BE360)),  1)</f>
        <v>0</v>
      </c>
      <c r="I37" s="156">
        <v>0.20999999999999999</v>
      </c>
      <c r="J37" s="155">
        <f>ROUND(((SUM(BE104:BE360))*I37),  1)</f>
        <v>0</v>
      </c>
      <c r="L37" s="42"/>
    </row>
    <row r="38" s="1" customFormat="1" ht="14.4" customHeight="1">
      <c r="B38" s="42"/>
      <c r="E38" s="141" t="s">
        <v>42</v>
      </c>
      <c r="F38" s="155">
        <f>ROUND((SUM(BF104:BF360)),  1)</f>
        <v>0</v>
      </c>
      <c r="I38" s="156">
        <v>0.14999999999999999</v>
      </c>
      <c r="J38" s="155">
        <f>ROUND(((SUM(BF104:BF360))*I38),  1)</f>
        <v>0</v>
      </c>
      <c r="L38" s="42"/>
    </row>
    <row r="39" hidden="1" s="1" customFormat="1" ht="14.4" customHeight="1">
      <c r="B39" s="42"/>
      <c r="E39" s="141" t="s">
        <v>43</v>
      </c>
      <c r="F39" s="155">
        <f>ROUND((SUM(BG104:BG360)),  1)</f>
        <v>0</v>
      </c>
      <c r="I39" s="156">
        <v>0.20999999999999999</v>
      </c>
      <c r="J39" s="155">
        <f>0</f>
        <v>0</v>
      </c>
      <c r="L39" s="42"/>
    </row>
    <row r="40" hidden="1" s="1" customFormat="1" ht="14.4" customHeight="1">
      <c r="B40" s="42"/>
      <c r="E40" s="141" t="s">
        <v>44</v>
      </c>
      <c r="F40" s="155">
        <f>ROUND((SUM(BH104:BH360)),  1)</f>
        <v>0</v>
      </c>
      <c r="I40" s="156">
        <v>0.14999999999999999</v>
      </c>
      <c r="J40" s="155">
        <f>0</f>
        <v>0</v>
      </c>
      <c r="L40" s="42"/>
    </row>
    <row r="41" hidden="1" s="1" customFormat="1" ht="14.4" customHeight="1">
      <c r="B41" s="42"/>
      <c r="E41" s="141" t="s">
        <v>45</v>
      </c>
      <c r="F41" s="155">
        <f>ROUND((SUM(BI104:BI360)),  1)</f>
        <v>0</v>
      </c>
      <c r="I41" s="156">
        <v>0</v>
      </c>
      <c r="J41" s="155">
        <f>0</f>
        <v>0</v>
      </c>
      <c r="L41" s="42"/>
    </row>
    <row r="42" s="1" customFormat="1" ht="6.96" customHeight="1">
      <c r="B42" s="42"/>
      <c r="I42" s="143"/>
      <c r="L42" s="42"/>
    </row>
    <row r="43" s="1" customFormat="1" ht="25.44" customHeight="1">
      <c r="B43" s="42"/>
      <c r="C43" s="157"/>
      <c r="D43" s="158" t="s">
        <v>46</v>
      </c>
      <c r="E43" s="159"/>
      <c r="F43" s="159"/>
      <c r="G43" s="160" t="s">
        <v>47</v>
      </c>
      <c r="H43" s="161" t="s">
        <v>48</v>
      </c>
      <c r="I43" s="162"/>
      <c r="J43" s="163">
        <f>SUM(J34:J41)</f>
        <v>0</v>
      </c>
      <c r="K43" s="164"/>
      <c r="L43" s="42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2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2"/>
    </row>
    <row r="49" s="1" customFormat="1" ht="24.96" customHeight="1">
      <c r="B49" s="37"/>
      <c r="C49" s="22" t="s">
        <v>109</v>
      </c>
      <c r="D49" s="38"/>
      <c r="E49" s="38"/>
      <c r="F49" s="38"/>
      <c r="G49" s="38"/>
      <c r="H49" s="38"/>
      <c r="I49" s="143"/>
      <c r="J49" s="38"/>
      <c r="K49" s="38"/>
      <c r="L49" s="42"/>
    </row>
    <row r="50" s="1" customFormat="1" ht="6.96" customHeight="1">
      <c r="B50" s="37"/>
      <c r="C50" s="38"/>
      <c r="D50" s="38"/>
      <c r="E50" s="38"/>
      <c r="F50" s="38"/>
      <c r="G50" s="38"/>
      <c r="H50" s="38"/>
      <c r="I50" s="143"/>
      <c r="J50" s="38"/>
      <c r="K50" s="38"/>
      <c r="L50" s="42"/>
    </row>
    <row r="51" s="1" customFormat="1" ht="12" customHeight="1">
      <c r="B51" s="37"/>
      <c r="C51" s="31" t="s">
        <v>16</v>
      </c>
      <c r="D51" s="38"/>
      <c r="E51" s="38"/>
      <c r="F51" s="38"/>
      <c r="G51" s="38"/>
      <c r="H51" s="38"/>
      <c r="I51" s="143"/>
      <c r="J51" s="38"/>
      <c r="K51" s="38"/>
      <c r="L51" s="42"/>
    </row>
    <row r="52" s="1" customFormat="1" ht="16.5" customHeight="1">
      <c r="B52" s="37"/>
      <c r="C52" s="38"/>
      <c r="D52" s="38"/>
      <c r="E52" s="171" t="str">
        <f>E7</f>
        <v>PÍSKOVÁ LHOTA, ZÁMOSTÍ SPLAŠKOVÁ KANALIZACE- Neuznatelné náklady stavby</v>
      </c>
      <c r="F52" s="31"/>
      <c r="G52" s="31"/>
      <c r="H52" s="31"/>
      <c r="I52" s="143"/>
      <c r="J52" s="38"/>
      <c r="K52" s="38"/>
      <c r="L52" s="42"/>
    </row>
    <row r="53" ht="12" customHeight="1">
      <c r="B53" s="20"/>
      <c r="C53" s="31" t="s">
        <v>105</v>
      </c>
      <c r="D53" s="21"/>
      <c r="E53" s="21"/>
      <c r="F53" s="21"/>
      <c r="G53" s="21"/>
      <c r="H53" s="21"/>
      <c r="I53" s="136"/>
      <c r="J53" s="21"/>
      <c r="K53" s="21"/>
      <c r="L53" s="19"/>
    </row>
    <row r="54" ht="16.5" customHeight="1">
      <c r="B54" s="20"/>
      <c r="C54" s="21"/>
      <c r="D54" s="21"/>
      <c r="E54" s="171" t="s">
        <v>106</v>
      </c>
      <c r="F54" s="21"/>
      <c r="G54" s="21"/>
      <c r="H54" s="21"/>
      <c r="I54" s="136"/>
      <c r="J54" s="21"/>
      <c r="K54" s="21"/>
      <c r="L54" s="19"/>
    </row>
    <row r="55" ht="12" customHeight="1">
      <c r="B55" s="20"/>
      <c r="C55" s="31" t="s">
        <v>107</v>
      </c>
      <c r="D55" s="21"/>
      <c r="E55" s="21"/>
      <c r="F55" s="21"/>
      <c r="G55" s="21"/>
      <c r="H55" s="21"/>
      <c r="I55" s="136"/>
      <c r="J55" s="21"/>
      <c r="K55" s="21"/>
      <c r="L55" s="19"/>
    </row>
    <row r="56" s="1" customFormat="1" ht="16.5" customHeight="1">
      <c r="B56" s="37"/>
      <c r="C56" s="38"/>
      <c r="D56" s="38"/>
      <c r="E56" s="31" t="s">
        <v>162</v>
      </c>
      <c r="F56" s="38"/>
      <c r="G56" s="38"/>
      <c r="H56" s="38"/>
      <c r="I56" s="143"/>
      <c r="J56" s="38"/>
      <c r="K56" s="38"/>
      <c r="L56" s="42"/>
    </row>
    <row r="57" s="1" customFormat="1" ht="12" customHeight="1">
      <c r="B57" s="37"/>
      <c r="C57" s="31" t="s">
        <v>163</v>
      </c>
      <c r="D57" s="38"/>
      <c r="E57" s="38"/>
      <c r="F57" s="38"/>
      <c r="G57" s="38"/>
      <c r="H57" s="38"/>
      <c r="I57" s="143"/>
      <c r="J57" s="38"/>
      <c r="K57" s="38"/>
      <c r="L57" s="42"/>
    </row>
    <row r="58" s="1" customFormat="1" ht="16.5" customHeight="1">
      <c r="B58" s="37"/>
      <c r="C58" s="38"/>
      <c r="D58" s="38"/>
      <c r="E58" s="63" t="str">
        <f>E13</f>
        <v>R3 - Vodovodní řad R3</v>
      </c>
      <c r="F58" s="38"/>
      <c r="G58" s="38"/>
      <c r="H58" s="38"/>
      <c r="I58" s="143"/>
      <c r="J58" s="38"/>
      <c r="K58" s="38"/>
      <c r="L58" s="42"/>
    </row>
    <row r="59" s="1" customFormat="1" ht="6.96" customHeight="1">
      <c r="B59" s="37"/>
      <c r="C59" s="38"/>
      <c r="D59" s="38"/>
      <c r="E59" s="38"/>
      <c r="F59" s="38"/>
      <c r="G59" s="38"/>
      <c r="H59" s="38"/>
      <c r="I59" s="143"/>
      <c r="J59" s="38"/>
      <c r="K59" s="38"/>
      <c r="L59" s="42"/>
    </row>
    <row r="60" s="1" customFormat="1" ht="12" customHeight="1">
      <c r="B60" s="37"/>
      <c r="C60" s="31" t="s">
        <v>20</v>
      </c>
      <c r="D60" s="38"/>
      <c r="E60" s="38"/>
      <c r="F60" s="26" t="str">
        <f>F16</f>
        <v>Písková Lhota, Zámostí</v>
      </c>
      <c r="G60" s="38"/>
      <c r="H60" s="38"/>
      <c r="I60" s="145" t="s">
        <v>22</v>
      </c>
      <c r="J60" s="66" t="str">
        <f>IF(J16="","",J16)</f>
        <v>29. 11. 2018</v>
      </c>
      <c r="K60" s="38"/>
      <c r="L60" s="42"/>
    </row>
    <row r="61" s="1" customFormat="1" ht="6.96" customHeight="1">
      <c r="B61" s="37"/>
      <c r="C61" s="38"/>
      <c r="D61" s="38"/>
      <c r="E61" s="38"/>
      <c r="F61" s="38"/>
      <c r="G61" s="38"/>
      <c r="H61" s="38"/>
      <c r="I61" s="143"/>
      <c r="J61" s="38"/>
      <c r="K61" s="38"/>
      <c r="L61" s="42"/>
    </row>
    <row r="62" s="1" customFormat="1" ht="13.65" customHeight="1">
      <c r="B62" s="37"/>
      <c r="C62" s="31" t="s">
        <v>24</v>
      </c>
      <c r="D62" s="38"/>
      <c r="E62" s="38"/>
      <c r="F62" s="26" t="str">
        <f>E19</f>
        <v>Vodovody a kanalizace Mladá Boleslav, a.s.</v>
      </c>
      <c r="G62" s="38"/>
      <c r="H62" s="38"/>
      <c r="I62" s="145" t="s">
        <v>30</v>
      </c>
      <c r="J62" s="35" t="str">
        <f>E25</f>
        <v>Ing Pter Švanda a kol.</v>
      </c>
      <c r="K62" s="38"/>
      <c r="L62" s="42"/>
    </row>
    <row r="63" s="1" customFormat="1" ht="13.65" customHeight="1">
      <c r="B63" s="37"/>
      <c r="C63" s="31" t="s">
        <v>28</v>
      </c>
      <c r="D63" s="38"/>
      <c r="E63" s="38"/>
      <c r="F63" s="26" t="str">
        <f>IF(E22="","",E22)</f>
        <v>Vyplň údaj</v>
      </c>
      <c r="G63" s="38"/>
      <c r="H63" s="38"/>
      <c r="I63" s="145" t="s">
        <v>33</v>
      </c>
      <c r="J63" s="35" t="str">
        <f>E28</f>
        <v xml:space="preserve"> </v>
      </c>
      <c r="K63" s="38"/>
      <c r="L63" s="42"/>
    </row>
    <row r="64" s="1" customFormat="1" ht="10.32" customHeight="1">
      <c r="B64" s="37"/>
      <c r="C64" s="38"/>
      <c r="D64" s="38"/>
      <c r="E64" s="38"/>
      <c r="F64" s="38"/>
      <c r="G64" s="38"/>
      <c r="H64" s="38"/>
      <c r="I64" s="143"/>
      <c r="J64" s="38"/>
      <c r="K64" s="38"/>
      <c r="L64" s="42"/>
    </row>
    <row r="65" s="1" customFormat="1" ht="29.28" customHeight="1">
      <c r="B65" s="37"/>
      <c r="C65" s="172" t="s">
        <v>110</v>
      </c>
      <c r="D65" s="173"/>
      <c r="E65" s="173"/>
      <c r="F65" s="173"/>
      <c r="G65" s="173"/>
      <c r="H65" s="173"/>
      <c r="I65" s="174"/>
      <c r="J65" s="175" t="s">
        <v>111</v>
      </c>
      <c r="K65" s="173"/>
      <c r="L65" s="42"/>
    </row>
    <row r="66" s="1" customFormat="1" ht="10.32" customHeight="1">
      <c r="B66" s="37"/>
      <c r="C66" s="38"/>
      <c r="D66" s="38"/>
      <c r="E66" s="38"/>
      <c r="F66" s="38"/>
      <c r="G66" s="38"/>
      <c r="H66" s="38"/>
      <c r="I66" s="143"/>
      <c r="J66" s="38"/>
      <c r="K66" s="38"/>
      <c r="L66" s="42"/>
    </row>
    <row r="67" s="1" customFormat="1" ht="22.8" customHeight="1">
      <c r="B67" s="37"/>
      <c r="C67" s="176" t="s">
        <v>112</v>
      </c>
      <c r="D67" s="38"/>
      <c r="E67" s="38"/>
      <c r="F67" s="38"/>
      <c r="G67" s="38"/>
      <c r="H67" s="38"/>
      <c r="I67" s="143"/>
      <c r="J67" s="97">
        <f>J104</f>
        <v>0</v>
      </c>
      <c r="K67" s="38"/>
      <c r="L67" s="42"/>
      <c r="AU67" s="16" t="s">
        <v>113</v>
      </c>
    </row>
    <row r="68" s="8" customFormat="1" ht="24.96" customHeight="1">
      <c r="B68" s="177"/>
      <c r="C68" s="178"/>
      <c r="D68" s="179" t="s">
        <v>114</v>
      </c>
      <c r="E68" s="180"/>
      <c r="F68" s="180"/>
      <c r="G68" s="180"/>
      <c r="H68" s="180"/>
      <c r="I68" s="181"/>
      <c r="J68" s="182">
        <f>J105</f>
        <v>0</v>
      </c>
      <c r="K68" s="178"/>
      <c r="L68" s="183"/>
    </row>
    <row r="69" s="9" customFormat="1" ht="19.92" customHeight="1">
      <c r="B69" s="184"/>
      <c r="C69" s="121"/>
      <c r="D69" s="185" t="s">
        <v>115</v>
      </c>
      <c r="E69" s="186"/>
      <c r="F69" s="186"/>
      <c r="G69" s="186"/>
      <c r="H69" s="186"/>
      <c r="I69" s="187"/>
      <c r="J69" s="188">
        <f>J106</f>
        <v>0</v>
      </c>
      <c r="K69" s="121"/>
      <c r="L69" s="189"/>
    </row>
    <row r="70" s="9" customFormat="1" ht="19.92" customHeight="1">
      <c r="B70" s="184"/>
      <c r="C70" s="121"/>
      <c r="D70" s="185" t="s">
        <v>470</v>
      </c>
      <c r="E70" s="186"/>
      <c r="F70" s="186"/>
      <c r="G70" s="186"/>
      <c r="H70" s="186"/>
      <c r="I70" s="187"/>
      <c r="J70" s="188">
        <f>J173</f>
        <v>0</v>
      </c>
      <c r="K70" s="121"/>
      <c r="L70" s="189"/>
    </row>
    <row r="71" s="9" customFormat="1" ht="19.92" customHeight="1">
      <c r="B71" s="184"/>
      <c r="C71" s="121"/>
      <c r="D71" s="185" t="s">
        <v>165</v>
      </c>
      <c r="E71" s="186"/>
      <c r="F71" s="186"/>
      <c r="G71" s="186"/>
      <c r="H71" s="186"/>
      <c r="I71" s="187"/>
      <c r="J71" s="188">
        <f>J175</f>
        <v>0</v>
      </c>
      <c r="K71" s="121"/>
      <c r="L71" s="189"/>
    </row>
    <row r="72" s="9" customFormat="1" ht="19.92" customHeight="1">
      <c r="B72" s="184"/>
      <c r="C72" s="121"/>
      <c r="D72" s="185" t="s">
        <v>116</v>
      </c>
      <c r="E72" s="186"/>
      <c r="F72" s="186"/>
      <c r="G72" s="186"/>
      <c r="H72" s="186"/>
      <c r="I72" s="187"/>
      <c r="J72" s="188">
        <f>J188</f>
        <v>0</v>
      </c>
      <c r="K72" s="121"/>
      <c r="L72" s="189"/>
    </row>
    <row r="73" s="9" customFormat="1" ht="19.92" customHeight="1">
      <c r="B73" s="184"/>
      <c r="C73" s="121"/>
      <c r="D73" s="185" t="s">
        <v>166</v>
      </c>
      <c r="E73" s="186"/>
      <c r="F73" s="186"/>
      <c r="G73" s="186"/>
      <c r="H73" s="186"/>
      <c r="I73" s="187"/>
      <c r="J73" s="188">
        <f>J211</f>
        <v>0</v>
      </c>
      <c r="K73" s="121"/>
      <c r="L73" s="189"/>
    </row>
    <row r="74" s="9" customFormat="1" ht="19.92" customHeight="1">
      <c r="B74" s="184"/>
      <c r="C74" s="121"/>
      <c r="D74" s="185" t="s">
        <v>167</v>
      </c>
      <c r="E74" s="186"/>
      <c r="F74" s="186"/>
      <c r="G74" s="186"/>
      <c r="H74" s="186"/>
      <c r="I74" s="187"/>
      <c r="J74" s="188">
        <f>J217</f>
        <v>0</v>
      </c>
      <c r="K74" s="121"/>
      <c r="L74" s="189"/>
    </row>
    <row r="75" s="9" customFormat="1" ht="19.92" customHeight="1">
      <c r="B75" s="184"/>
      <c r="C75" s="121"/>
      <c r="D75" s="185" t="s">
        <v>471</v>
      </c>
      <c r="E75" s="186"/>
      <c r="F75" s="186"/>
      <c r="G75" s="186"/>
      <c r="H75" s="186"/>
      <c r="I75" s="187"/>
      <c r="J75" s="188">
        <f>J289</f>
        <v>0</v>
      </c>
      <c r="K75" s="121"/>
      <c r="L75" s="189"/>
    </row>
    <row r="76" s="9" customFormat="1" ht="19.92" customHeight="1">
      <c r="B76" s="184"/>
      <c r="C76" s="121"/>
      <c r="D76" s="185" t="s">
        <v>472</v>
      </c>
      <c r="E76" s="186"/>
      <c r="F76" s="186"/>
      <c r="G76" s="186"/>
      <c r="H76" s="186"/>
      <c r="I76" s="187"/>
      <c r="J76" s="188">
        <f>J295</f>
        <v>0</v>
      </c>
      <c r="K76" s="121"/>
      <c r="L76" s="189"/>
    </row>
    <row r="77" s="9" customFormat="1" ht="19.92" customHeight="1">
      <c r="B77" s="184"/>
      <c r="C77" s="121"/>
      <c r="D77" s="185" t="s">
        <v>117</v>
      </c>
      <c r="E77" s="186"/>
      <c r="F77" s="186"/>
      <c r="G77" s="186"/>
      <c r="H77" s="186"/>
      <c r="I77" s="187"/>
      <c r="J77" s="188">
        <f>J336</f>
        <v>0</v>
      </c>
      <c r="K77" s="121"/>
      <c r="L77" s="189"/>
    </row>
    <row r="78" s="9" customFormat="1" ht="19.92" customHeight="1">
      <c r="B78" s="184"/>
      <c r="C78" s="121"/>
      <c r="D78" s="185" t="s">
        <v>169</v>
      </c>
      <c r="E78" s="186"/>
      <c r="F78" s="186"/>
      <c r="G78" s="186"/>
      <c r="H78" s="186"/>
      <c r="I78" s="187"/>
      <c r="J78" s="188">
        <f>J353</f>
        <v>0</v>
      </c>
      <c r="K78" s="121"/>
      <c r="L78" s="189"/>
    </row>
    <row r="79" s="8" customFormat="1" ht="24.96" customHeight="1">
      <c r="B79" s="177"/>
      <c r="C79" s="178"/>
      <c r="D79" s="179" t="s">
        <v>170</v>
      </c>
      <c r="E79" s="180"/>
      <c r="F79" s="180"/>
      <c r="G79" s="180"/>
      <c r="H79" s="180"/>
      <c r="I79" s="181"/>
      <c r="J79" s="182">
        <f>J355</f>
        <v>0</v>
      </c>
      <c r="K79" s="178"/>
      <c r="L79" s="183"/>
    </row>
    <row r="80" s="9" customFormat="1" ht="19.92" customHeight="1">
      <c r="B80" s="184"/>
      <c r="C80" s="121"/>
      <c r="D80" s="185" t="s">
        <v>171</v>
      </c>
      <c r="E80" s="186"/>
      <c r="F80" s="186"/>
      <c r="G80" s="186"/>
      <c r="H80" s="186"/>
      <c r="I80" s="187"/>
      <c r="J80" s="188">
        <f>J356</f>
        <v>0</v>
      </c>
      <c r="K80" s="121"/>
      <c r="L80" s="189"/>
    </row>
    <row r="81" s="1" customFormat="1" ht="21.84" customHeight="1">
      <c r="B81" s="37"/>
      <c r="C81" s="38"/>
      <c r="D81" s="38"/>
      <c r="E81" s="38"/>
      <c r="F81" s="38"/>
      <c r="G81" s="38"/>
      <c r="H81" s="38"/>
      <c r="I81" s="143"/>
      <c r="J81" s="38"/>
      <c r="K81" s="38"/>
      <c r="L81" s="42"/>
    </row>
    <row r="82" s="1" customFormat="1" ht="6.96" customHeight="1">
      <c r="B82" s="56"/>
      <c r="C82" s="57"/>
      <c r="D82" s="57"/>
      <c r="E82" s="57"/>
      <c r="F82" s="57"/>
      <c r="G82" s="57"/>
      <c r="H82" s="57"/>
      <c r="I82" s="167"/>
      <c r="J82" s="57"/>
      <c r="K82" s="57"/>
      <c r="L82" s="42"/>
    </row>
    <row r="86" s="1" customFormat="1" ht="6.96" customHeight="1">
      <c r="B86" s="58"/>
      <c r="C86" s="59"/>
      <c r="D86" s="59"/>
      <c r="E86" s="59"/>
      <c r="F86" s="59"/>
      <c r="G86" s="59"/>
      <c r="H86" s="59"/>
      <c r="I86" s="170"/>
      <c r="J86" s="59"/>
      <c r="K86" s="59"/>
      <c r="L86" s="42"/>
    </row>
    <row r="87" s="1" customFormat="1" ht="24.96" customHeight="1">
      <c r="B87" s="37"/>
      <c r="C87" s="22" t="s">
        <v>118</v>
      </c>
      <c r="D87" s="38"/>
      <c r="E87" s="38"/>
      <c r="F87" s="38"/>
      <c r="G87" s="38"/>
      <c r="H87" s="38"/>
      <c r="I87" s="143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43"/>
      <c r="J88" s="38"/>
      <c r="K88" s="38"/>
      <c r="L88" s="42"/>
    </row>
    <row r="89" s="1" customFormat="1" ht="12" customHeight="1">
      <c r="B89" s="37"/>
      <c r="C89" s="31" t="s">
        <v>16</v>
      </c>
      <c r="D89" s="38"/>
      <c r="E89" s="38"/>
      <c r="F89" s="38"/>
      <c r="G89" s="38"/>
      <c r="H89" s="38"/>
      <c r="I89" s="143"/>
      <c r="J89" s="38"/>
      <c r="K89" s="38"/>
      <c r="L89" s="42"/>
    </row>
    <row r="90" s="1" customFormat="1" ht="16.5" customHeight="1">
      <c r="B90" s="37"/>
      <c r="C90" s="38"/>
      <c r="D90" s="38"/>
      <c r="E90" s="171" t="str">
        <f>E7</f>
        <v>PÍSKOVÁ LHOTA, ZÁMOSTÍ SPLAŠKOVÁ KANALIZACE- Neuznatelné náklady stavby</v>
      </c>
      <c r="F90" s="31"/>
      <c r="G90" s="31"/>
      <c r="H90" s="31"/>
      <c r="I90" s="143"/>
      <c r="J90" s="38"/>
      <c r="K90" s="38"/>
      <c r="L90" s="42"/>
    </row>
    <row r="91" ht="12" customHeight="1">
      <c r="B91" s="20"/>
      <c r="C91" s="31" t="s">
        <v>105</v>
      </c>
      <c r="D91" s="21"/>
      <c r="E91" s="21"/>
      <c r="F91" s="21"/>
      <c r="G91" s="21"/>
      <c r="H91" s="21"/>
      <c r="I91" s="136"/>
      <c r="J91" s="21"/>
      <c r="K91" s="21"/>
      <c r="L91" s="19"/>
    </row>
    <row r="92" ht="16.5" customHeight="1">
      <c r="B92" s="20"/>
      <c r="C92" s="21"/>
      <c r="D92" s="21"/>
      <c r="E92" s="171" t="s">
        <v>106</v>
      </c>
      <c r="F92" s="21"/>
      <c r="G92" s="21"/>
      <c r="H92" s="21"/>
      <c r="I92" s="136"/>
      <c r="J92" s="21"/>
      <c r="K92" s="21"/>
      <c r="L92" s="19"/>
    </row>
    <row r="93" ht="12" customHeight="1">
      <c r="B93" s="20"/>
      <c r="C93" s="31" t="s">
        <v>107</v>
      </c>
      <c r="D93" s="21"/>
      <c r="E93" s="21"/>
      <c r="F93" s="21"/>
      <c r="G93" s="21"/>
      <c r="H93" s="21"/>
      <c r="I93" s="136"/>
      <c r="J93" s="21"/>
      <c r="K93" s="21"/>
      <c r="L93" s="19"/>
    </row>
    <row r="94" s="1" customFormat="1" ht="16.5" customHeight="1">
      <c r="B94" s="37"/>
      <c r="C94" s="38"/>
      <c r="D94" s="38"/>
      <c r="E94" s="31" t="s">
        <v>162</v>
      </c>
      <c r="F94" s="38"/>
      <c r="G94" s="38"/>
      <c r="H94" s="38"/>
      <c r="I94" s="143"/>
      <c r="J94" s="38"/>
      <c r="K94" s="38"/>
      <c r="L94" s="42"/>
    </row>
    <row r="95" s="1" customFormat="1" ht="12" customHeight="1">
      <c r="B95" s="37"/>
      <c r="C95" s="31" t="s">
        <v>163</v>
      </c>
      <c r="D95" s="38"/>
      <c r="E95" s="38"/>
      <c r="F95" s="38"/>
      <c r="G95" s="38"/>
      <c r="H95" s="38"/>
      <c r="I95" s="143"/>
      <c r="J95" s="38"/>
      <c r="K95" s="38"/>
      <c r="L95" s="42"/>
    </row>
    <row r="96" s="1" customFormat="1" ht="16.5" customHeight="1">
      <c r="B96" s="37"/>
      <c r="C96" s="38"/>
      <c r="D96" s="38"/>
      <c r="E96" s="63" t="str">
        <f>E13</f>
        <v>R3 - Vodovodní řad R3</v>
      </c>
      <c r="F96" s="38"/>
      <c r="G96" s="38"/>
      <c r="H96" s="38"/>
      <c r="I96" s="143"/>
      <c r="J96" s="38"/>
      <c r="K96" s="38"/>
      <c r="L96" s="42"/>
    </row>
    <row r="97" s="1" customFormat="1" ht="6.96" customHeight="1">
      <c r="B97" s="37"/>
      <c r="C97" s="38"/>
      <c r="D97" s="38"/>
      <c r="E97" s="38"/>
      <c r="F97" s="38"/>
      <c r="G97" s="38"/>
      <c r="H97" s="38"/>
      <c r="I97" s="143"/>
      <c r="J97" s="38"/>
      <c r="K97" s="38"/>
      <c r="L97" s="42"/>
    </row>
    <row r="98" s="1" customFormat="1" ht="12" customHeight="1">
      <c r="B98" s="37"/>
      <c r="C98" s="31" t="s">
        <v>20</v>
      </c>
      <c r="D98" s="38"/>
      <c r="E98" s="38"/>
      <c r="F98" s="26" t="str">
        <f>F16</f>
        <v>Písková Lhota, Zámostí</v>
      </c>
      <c r="G98" s="38"/>
      <c r="H98" s="38"/>
      <c r="I98" s="145" t="s">
        <v>22</v>
      </c>
      <c r="J98" s="66" t="str">
        <f>IF(J16="","",J16)</f>
        <v>29. 11. 2018</v>
      </c>
      <c r="K98" s="38"/>
      <c r="L98" s="42"/>
    </row>
    <row r="99" s="1" customFormat="1" ht="6.96" customHeight="1">
      <c r="B99" s="37"/>
      <c r="C99" s="38"/>
      <c r="D99" s="38"/>
      <c r="E99" s="38"/>
      <c r="F99" s="38"/>
      <c r="G99" s="38"/>
      <c r="H99" s="38"/>
      <c r="I99" s="143"/>
      <c r="J99" s="38"/>
      <c r="K99" s="38"/>
      <c r="L99" s="42"/>
    </row>
    <row r="100" s="1" customFormat="1" ht="13.65" customHeight="1">
      <c r="B100" s="37"/>
      <c r="C100" s="31" t="s">
        <v>24</v>
      </c>
      <c r="D100" s="38"/>
      <c r="E100" s="38"/>
      <c r="F100" s="26" t="str">
        <f>E19</f>
        <v>Vodovody a kanalizace Mladá Boleslav, a.s.</v>
      </c>
      <c r="G100" s="38"/>
      <c r="H100" s="38"/>
      <c r="I100" s="145" t="s">
        <v>30</v>
      </c>
      <c r="J100" s="35" t="str">
        <f>E25</f>
        <v>Ing Pter Švanda a kol.</v>
      </c>
      <c r="K100" s="38"/>
      <c r="L100" s="42"/>
    </row>
    <row r="101" s="1" customFormat="1" ht="13.65" customHeight="1">
      <c r="B101" s="37"/>
      <c r="C101" s="31" t="s">
        <v>28</v>
      </c>
      <c r="D101" s="38"/>
      <c r="E101" s="38"/>
      <c r="F101" s="26" t="str">
        <f>IF(E22="","",E22)</f>
        <v>Vyplň údaj</v>
      </c>
      <c r="G101" s="38"/>
      <c r="H101" s="38"/>
      <c r="I101" s="145" t="s">
        <v>33</v>
      </c>
      <c r="J101" s="35" t="str">
        <f>E28</f>
        <v xml:space="preserve"> </v>
      </c>
      <c r="K101" s="38"/>
      <c r="L101" s="42"/>
    </row>
    <row r="102" s="1" customFormat="1" ht="10.32" customHeight="1">
      <c r="B102" s="37"/>
      <c r="C102" s="38"/>
      <c r="D102" s="38"/>
      <c r="E102" s="38"/>
      <c r="F102" s="38"/>
      <c r="G102" s="38"/>
      <c r="H102" s="38"/>
      <c r="I102" s="143"/>
      <c r="J102" s="38"/>
      <c r="K102" s="38"/>
      <c r="L102" s="42"/>
    </row>
    <row r="103" s="10" customFormat="1" ht="29.28" customHeight="1">
      <c r="B103" s="190"/>
      <c r="C103" s="191" t="s">
        <v>119</v>
      </c>
      <c r="D103" s="192" t="s">
        <v>55</v>
      </c>
      <c r="E103" s="192" t="s">
        <v>51</v>
      </c>
      <c r="F103" s="192" t="s">
        <v>52</v>
      </c>
      <c r="G103" s="192" t="s">
        <v>120</v>
      </c>
      <c r="H103" s="192" t="s">
        <v>121</v>
      </c>
      <c r="I103" s="193" t="s">
        <v>122</v>
      </c>
      <c r="J103" s="194" t="s">
        <v>111</v>
      </c>
      <c r="K103" s="195" t="s">
        <v>123</v>
      </c>
      <c r="L103" s="196"/>
      <c r="M103" s="87" t="s">
        <v>1</v>
      </c>
      <c r="N103" s="88" t="s">
        <v>40</v>
      </c>
      <c r="O103" s="88" t="s">
        <v>124</v>
      </c>
      <c r="P103" s="88" t="s">
        <v>125</v>
      </c>
      <c r="Q103" s="88" t="s">
        <v>126</v>
      </c>
      <c r="R103" s="88" t="s">
        <v>127</v>
      </c>
      <c r="S103" s="88" t="s">
        <v>128</v>
      </c>
      <c r="T103" s="89" t="s">
        <v>129</v>
      </c>
    </row>
    <row r="104" s="1" customFormat="1" ht="22.8" customHeight="1">
      <c r="B104" s="37"/>
      <c r="C104" s="94" t="s">
        <v>130</v>
      </c>
      <c r="D104" s="38"/>
      <c r="E104" s="38"/>
      <c r="F104" s="38"/>
      <c r="G104" s="38"/>
      <c r="H104" s="38"/>
      <c r="I104" s="143"/>
      <c r="J104" s="197">
        <f>BK104</f>
        <v>0</v>
      </c>
      <c r="K104" s="38"/>
      <c r="L104" s="42"/>
      <c r="M104" s="90"/>
      <c r="N104" s="91"/>
      <c r="O104" s="91"/>
      <c r="P104" s="198">
        <f>P105+P355</f>
        <v>0</v>
      </c>
      <c r="Q104" s="91"/>
      <c r="R104" s="198">
        <f>R105+R355</f>
        <v>1505.9477004999999</v>
      </c>
      <c r="S104" s="91"/>
      <c r="T104" s="199">
        <f>T105+T355</f>
        <v>789.0494799999999</v>
      </c>
      <c r="AT104" s="16" t="s">
        <v>69</v>
      </c>
      <c r="AU104" s="16" t="s">
        <v>113</v>
      </c>
      <c r="BK104" s="200">
        <f>BK105+BK355</f>
        <v>0</v>
      </c>
    </row>
    <row r="105" s="11" customFormat="1" ht="25.92" customHeight="1">
      <c r="B105" s="201"/>
      <c r="C105" s="202"/>
      <c r="D105" s="203" t="s">
        <v>69</v>
      </c>
      <c r="E105" s="204" t="s">
        <v>131</v>
      </c>
      <c r="F105" s="204" t="s">
        <v>132</v>
      </c>
      <c r="G105" s="202"/>
      <c r="H105" s="202"/>
      <c r="I105" s="205"/>
      <c r="J105" s="206">
        <f>BK105</f>
        <v>0</v>
      </c>
      <c r="K105" s="202"/>
      <c r="L105" s="207"/>
      <c r="M105" s="208"/>
      <c r="N105" s="209"/>
      <c r="O105" s="209"/>
      <c r="P105" s="210">
        <f>P106+P173+P175+P188+P211+P217+P289+P295+P336+P353</f>
        <v>0</v>
      </c>
      <c r="Q105" s="209"/>
      <c r="R105" s="210">
        <f>R106+R173+R175+R188+R211+R217+R289+R295+R336+R353</f>
        <v>1505.8082004999999</v>
      </c>
      <c r="S105" s="209"/>
      <c r="T105" s="211">
        <f>T106+T173+T175+T188+T211+T217+T289+T295+T336+T353</f>
        <v>789.0494799999999</v>
      </c>
      <c r="AR105" s="212" t="s">
        <v>77</v>
      </c>
      <c r="AT105" s="213" t="s">
        <v>69</v>
      </c>
      <c r="AU105" s="213" t="s">
        <v>70</v>
      </c>
      <c r="AY105" s="212" t="s">
        <v>133</v>
      </c>
      <c r="BK105" s="214">
        <f>BK106+BK173+BK175+BK188+BK211+BK217+BK289+BK295+BK336+BK353</f>
        <v>0</v>
      </c>
    </row>
    <row r="106" s="11" customFormat="1" ht="22.8" customHeight="1">
      <c r="B106" s="201"/>
      <c r="C106" s="202"/>
      <c r="D106" s="203" t="s">
        <v>69</v>
      </c>
      <c r="E106" s="215" t="s">
        <v>77</v>
      </c>
      <c r="F106" s="215" t="s">
        <v>134</v>
      </c>
      <c r="G106" s="202"/>
      <c r="H106" s="202"/>
      <c r="I106" s="205"/>
      <c r="J106" s="216">
        <f>BK106</f>
        <v>0</v>
      </c>
      <c r="K106" s="202"/>
      <c r="L106" s="207"/>
      <c r="M106" s="208"/>
      <c r="N106" s="209"/>
      <c r="O106" s="209"/>
      <c r="P106" s="210">
        <f>SUM(P107:P172)</f>
        <v>0</v>
      </c>
      <c r="Q106" s="209"/>
      <c r="R106" s="210">
        <f>SUM(R107:R172)</f>
        <v>589.15627169999993</v>
      </c>
      <c r="S106" s="209"/>
      <c r="T106" s="211">
        <f>SUM(T107:T172)</f>
        <v>789.0494799999999</v>
      </c>
      <c r="AR106" s="212" t="s">
        <v>77</v>
      </c>
      <c r="AT106" s="213" t="s">
        <v>69</v>
      </c>
      <c r="AU106" s="213" t="s">
        <v>77</v>
      </c>
      <c r="AY106" s="212" t="s">
        <v>133</v>
      </c>
      <c r="BK106" s="214">
        <f>SUM(BK107:BK172)</f>
        <v>0</v>
      </c>
    </row>
    <row r="107" s="1" customFormat="1" ht="16.5" customHeight="1">
      <c r="B107" s="37"/>
      <c r="C107" s="217" t="s">
        <v>79</v>
      </c>
      <c r="D107" s="217" t="s">
        <v>135</v>
      </c>
      <c r="E107" s="218" t="s">
        <v>172</v>
      </c>
      <c r="F107" s="219" t="s">
        <v>173</v>
      </c>
      <c r="G107" s="220" t="s">
        <v>138</v>
      </c>
      <c r="H107" s="221">
        <v>814.45000000000005</v>
      </c>
      <c r="I107" s="222"/>
      <c r="J107" s="221">
        <f>ROUND(I107*H107,1)</f>
        <v>0</v>
      </c>
      <c r="K107" s="219" t="s">
        <v>139</v>
      </c>
      <c r="L107" s="42"/>
      <c r="M107" s="223" t="s">
        <v>1</v>
      </c>
      <c r="N107" s="224" t="s">
        <v>41</v>
      </c>
      <c r="O107" s="78"/>
      <c r="P107" s="225">
        <f>O107*H107</f>
        <v>0</v>
      </c>
      <c r="Q107" s="225">
        <v>0</v>
      </c>
      <c r="R107" s="225">
        <f>Q107*H107</f>
        <v>0</v>
      </c>
      <c r="S107" s="225">
        <v>0.44</v>
      </c>
      <c r="T107" s="226">
        <f>S107*H107</f>
        <v>358.358</v>
      </c>
      <c r="AR107" s="16" t="s">
        <v>140</v>
      </c>
      <c r="AT107" s="16" t="s">
        <v>135</v>
      </c>
      <c r="AU107" s="16" t="s">
        <v>79</v>
      </c>
      <c r="AY107" s="16" t="s">
        <v>133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6" t="s">
        <v>77</v>
      </c>
      <c r="BK107" s="227">
        <f>ROUND(I107*H107,1)</f>
        <v>0</v>
      </c>
      <c r="BL107" s="16" t="s">
        <v>140</v>
      </c>
      <c r="BM107" s="16" t="s">
        <v>174</v>
      </c>
    </row>
    <row r="108" s="12" customFormat="1">
      <c r="B108" s="228"/>
      <c r="C108" s="229"/>
      <c r="D108" s="230" t="s">
        <v>142</v>
      </c>
      <c r="E108" s="231" t="s">
        <v>1</v>
      </c>
      <c r="F108" s="232" t="s">
        <v>625</v>
      </c>
      <c r="G108" s="229"/>
      <c r="H108" s="233">
        <v>523.5</v>
      </c>
      <c r="I108" s="234"/>
      <c r="J108" s="229"/>
      <c r="K108" s="229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142</v>
      </c>
      <c r="AU108" s="239" t="s">
        <v>79</v>
      </c>
      <c r="AV108" s="12" t="s">
        <v>79</v>
      </c>
      <c r="AW108" s="12" t="s">
        <v>32</v>
      </c>
      <c r="AX108" s="12" t="s">
        <v>70</v>
      </c>
      <c r="AY108" s="239" t="s">
        <v>133</v>
      </c>
    </row>
    <row r="109" s="12" customFormat="1">
      <c r="B109" s="228"/>
      <c r="C109" s="229"/>
      <c r="D109" s="230" t="s">
        <v>142</v>
      </c>
      <c r="E109" s="231" t="s">
        <v>1</v>
      </c>
      <c r="F109" s="232" t="s">
        <v>626</v>
      </c>
      <c r="G109" s="229"/>
      <c r="H109" s="233">
        <v>290.94999999999999</v>
      </c>
      <c r="I109" s="234"/>
      <c r="J109" s="229"/>
      <c r="K109" s="229"/>
      <c r="L109" s="235"/>
      <c r="M109" s="236"/>
      <c r="N109" s="237"/>
      <c r="O109" s="237"/>
      <c r="P109" s="237"/>
      <c r="Q109" s="237"/>
      <c r="R109" s="237"/>
      <c r="S109" s="237"/>
      <c r="T109" s="238"/>
      <c r="AT109" s="239" t="s">
        <v>142</v>
      </c>
      <c r="AU109" s="239" t="s">
        <v>79</v>
      </c>
      <c r="AV109" s="12" t="s">
        <v>79</v>
      </c>
      <c r="AW109" s="12" t="s">
        <v>32</v>
      </c>
      <c r="AX109" s="12" t="s">
        <v>70</v>
      </c>
      <c r="AY109" s="239" t="s">
        <v>133</v>
      </c>
    </row>
    <row r="110" s="13" customFormat="1">
      <c r="B110" s="243"/>
      <c r="C110" s="244"/>
      <c r="D110" s="230" t="s">
        <v>142</v>
      </c>
      <c r="E110" s="245" t="s">
        <v>1</v>
      </c>
      <c r="F110" s="246" t="s">
        <v>177</v>
      </c>
      <c r="G110" s="244"/>
      <c r="H110" s="247">
        <v>814.45000000000005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AT110" s="253" t="s">
        <v>142</v>
      </c>
      <c r="AU110" s="253" t="s">
        <v>79</v>
      </c>
      <c r="AV110" s="13" t="s">
        <v>140</v>
      </c>
      <c r="AW110" s="13" t="s">
        <v>32</v>
      </c>
      <c r="AX110" s="13" t="s">
        <v>77</v>
      </c>
      <c r="AY110" s="253" t="s">
        <v>133</v>
      </c>
    </row>
    <row r="111" s="1" customFormat="1" ht="16.5" customHeight="1">
      <c r="B111" s="37"/>
      <c r="C111" s="217" t="s">
        <v>90</v>
      </c>
      <c r="D111" s="217" t="s">
        <v>135</v>
      </c>
      <c r="E111" s="218" t="s">
        <v>627</v>
      </c>
      <c r="F111" s="219" t="s">
        <v>628</v>
      </c>
      <c r="G111" s="220" t="s">
        <v>138</v>
      </c>
      <c r="H111" s="221">
        <v>290.94999999999999</v>
      </c>
      <c r="I111" s="222"/>
      <c r="J111" s="221">
        <f>ROUND(I111*H111,1)</f>
        <v>0</v>
      </c>
      <c r="K111" s="219" t="s">
        <v>139</v>
      </c>
      <c r="L111" s="42"/>
      <c r="M111" s="223" t="s">
        <v>1</v>
      </c>
      <c r="N111" s="224" t="s">
        <v>41</v>
      </c>
      <c r="O111" s="78"/>
      <c r="P111" s="225">
        <f>O111*H111</f>
        <v>0</v>
      </c>
      <c r="Q111" s="225">
        <v>0</v>
      </c>
      <c r="R111" s="225">
        <f>Q111*H111</f>
        <v>0</v>
      </c>
      <c r="S111" s="225">
        <v>0.57999999999999996</v>
      </c>
      <c r="T111" s="226">
        <f>S111*H111</f>
        <v>168.75099999999998</v>
      </c>
      <c r="AR111" s="16" t="s">
        <v>140</v>
      </c>
      <c r="AT111" s="16" t="s">
        <v>135</v>
      </c>
      <c r="AU111" s="16" t="s">
        <v>79</v>
      </c>
      <c r="AY111" s="16" t="s">
        <v>133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6" t="s">
        <v>77</v>
      </c>
      <c r="BK111" s="227">
        <f>ROUND(I111*H111,1)</f>
        <v>0</v>
      </c>
      <c r="BL111" s="16" t="s">
        <v>140</v>
      </c>
      <c r="BM111" s="16" t="s">
        <v>629</v>
      </c>
    </row>
    <row r="112" s="12" customFormat="1">
      <c r="B112" s="228"/>
      <c r="C112" s="229"/>
      <c r="D112" s="230" t="s">
        <v>142</v>
      </c>
      <c r="E112" s="231" t="s">
        <v>1</v>
      </c>
      <c r="F112" s="232" t="s">
        <v>626</v>
      </c>
      <c r="G112" s="229"/>
      <c r="H112" s="233">
        <v>290.94999999999999</v>
      </c>
      <c r="I112" s="234"/>
      <c r="J112" s="229"/>
      <c r="K112" s="229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142</v>
      </c>
      <c r="AU112" s="239" t="s">
        <v>79</v>
      </c>
      <c r="AV112" s="12" t="s">
        <v>79</v>
      </c>
      <c r="AW112" s="12" t="s">
        <v>32</v>
      </c>
      <c r="AX112" s="12" t="s">
        <v>77</v>
      </c>
      <c r="AY112" s="239" t="s">
        <v>133</v>
      </c>
    </row>
    <row r="113" s="1" customFormat="1" ht="16.5" customHeight="1">
      <c r="B113" s="37"/>
      <c r="C113" s="217" t="s">
        <v>140</v>
      </c>
      <c r="D113" s="217" t="s">
        <v>135</v>
      </c>
      <c r="E113" s="218" t="s">
        <v>136</v>
      </c>
      <c r="F113" s="219" t="s">
        <v>137</v>
      </c>
      <c r="G113" s="220" t="s">
        <v>138</v>
      </c>
      <c r="H113" s="221">
        <v>999.40999999999997</v>
      </c>
      <c r="I113" s="222"/>
      <c r="J113" s="221">
        <f>ROUND(I113*H113,1)</f>
        <v>0</v>
      </c>
      <c r="K113" s="219" t="s">
        <v>139</v>
      </c>
      <c r="L113" s="42"/>
      <c r="M113" s="223" t="s">
        <v>1</v>
      </c>
      <c r="N113" s="224" t="s">
        <v>41</v>
      </c>
      <c r="O113" s="78"/>
      <c r="P113" s="225">
        <f>O113*H113</f>
        <v>0</v>
      </c>
      <c r="Q113" s="225">
        <v>5.0000000000000002E-05</v>
      </c>
      <c r="R113" s="225">
        <f>Q113*H113</f>
        <v>0.049970500000000001</v>
      </c>
      <c r="S113" s="225">
        <v>0.128</v>
      </c>
      <c r="T113" s="226">
        <f>S113*H113</f>
        <v>127.92448</v>
      </c>
      <c r="AR113" s="16" t="s">
        <v>140</v>
      </c>
      <c r="AT113" s="16" t="s">
        <v>135</v>
      </c>
      <c r="AU113" s="16" t="s">
        <v>79</v>
      </c>
      <c r="AY113" s="16" t="s">
        <v>133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6" t="s">
        <v>77</v>
      </c>
      <c r="BK113" s="227">
        <f>ROUND(I113*H113,1)</f>
        <v>0</v>
      </c>
      <c r="BL113" s="16" t="s">
        <v>140</v>
      </c>
      <c r="BM113" s="16" t="s">
        <v>178</v>
      </c>
    </row>
    <row r="114" s="12" customFormat="1">
      <c r="B114" s="228"/>
      <c r="C114" s="229"/>
      <c r="D114" s="230" t="s">
        <v>142</v>
      </c>
      <c r="E114" s="231" t="s">
        <v>1</v>
      </c>
      <c r="F114" s="232" t="s">
        <v>630</v>
      </c>
      <c r="G114" s="229"/>
      <c r="H114" s="233">
        <v>999.40999999999997</v>
      </c>
      <c r="I114" s="234"/>
      <c r="J114" s="229"/>
      <c r="K114" s="229"/>
      <c r="L114" s="235"/>
      <c r="M114" s="236"/>
      <c r="N114" s="237"/>
      <c r="O114" s="237"/>
      <c r="P114" s="237"/>
      <c r="Q114" s="237"/>
      <c r="R114" s="237"/>
      <c r="S114" s="237"/>
      <c r="T114" s="238"/>
      <c r="AT114" s="239" t="s">
        <v>142</v>
      </c>
      <c r="AU114" s="239" t="s">
        <v>79</v>
      </c>
      <c r="AV114" s="12" t="s">
        <v>79</v>
      </c>
      <c r="AW114" s="12" t="s">
        <v>32</v>
      </c>
      <c r="AX114" s="12" t="s">
        <v>70</v>
      </c>
      <c r="AY114" s="239" t="s">
        <v>133</v>
      </c>
    </row>
    <row r="115" s="12" customFormat="1">
      <c r="B115" s="228"/>
      <c r="C115" s="229"/>
      <c r="D115" s="230" t="s">
        <v>142</v>
      </c>
      <c r="E115" s="231" t="s">
        <v>1</v>
      </c>
      <c r="F115" s="232" t="s">
        <v>180</v>
      </c>
      <c r="G115" s="229"/>
      <c r="H115" s="233">
        <v>0</v>
      </c>
      <c r="I115" s="234"/>
      <c r="J115" s="229"/>
      <c r="K115" s="229"/>
      <c r="L115" s="235"/>
      <c r="M115" s="236"/>
      <c r="N115" s="237"/>
      <c r="O115" s="237"/>
      <c r="P115" s="237"/>
      <c r="Q115" s="237"/>
      <c r="R115" s="237"/>
      <c r="S115" s="237"/>
      <c r="T115" s="238"/>
      <c r="AT115" s="239" t="s">
        <v>142</v>
      </c>
      <c r="AU115" s="239" t="s">
        <v>79</v>
      </c>
      <c r="AV115" s="12" t="s">
        <v>79</v>
      </c>
      <c r="AW115" s="12" t="s">
        <v>32</v>
      </c>
      <c r="AX115" s="12" t="s">
        <v>70</v>
      </c>
      <c r="AY115" s="239" t="s">
        <v>133</v>
      </c>
    </row>
    <row r="116" s="13" customFormat="1">
      <c r="B116" s="243"/>
      <c r="C116" s="244"/>
      <c r="D116" s="230" t="s">
        <v>142</v>
      </c>
      <c r="E116" s="245" t="s">
        <v>1</v>
      </c>
      <c r="F116" s="246" t="s">
        <v>177</v>
      </c>
      <c r="G116" s="244"/>
      <c r="H116" s="247">
        <v>999.40999999999997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AT116" s="253" t="s">
        <v>142</v>
      </c>
      <c r="AU116" s="253" t="s">
        <v>79</v>
      </c>
      <c r="AV116" s="13" t="s">
        <v>140</v>
      </c>
      <c r="AW116" s="13" t="s">
        <v>32</v>
      </c>
      <c r="AX116" s="13" t="s">
        <v>77</v>
      </c>
      <c r="AY116" s="253" t="s">
        <v>133</v>
      </c>
    </row>
    <row r="117" s="1" customFormat="1" ht="16.5" customHeight="1">
      <c r="B117" s="37"/>
      <c r="C117" s="217" t="s">
        <v>144</v>
      </c>
      <c r="D117" s="217" t="s">
        <v>135</v>
      </c>
      <c r="E117" s="218" t="s">
        <v>181</v>
      </c>
      <c r="F117" s="219" t="s">
        <v>182</v>
      </c>
      <c r="G117" s="220" t="s">
        <v>138</v>
      </c>
      <c r="H117" s="221">
        <v>523.5</v>
      </c>
      <c r="I117" s="222"/>
      <c r="J117" s="221">
        <f>ROUND(I117*H117,1)</f>
        <v>0</v>
      </c>
      <c r="K117" s="219" t="s">
        <v>139</v>
      </c>
      <c r="L117" s="42"/>
      <c r="M117" s="223" t="s">
        <v>1</v>
      </c>
      <c r="N117" s="224" t="s">
        <v>41</v>
      </c>
      <c r="O117" s="78"/>
      <c r="P117" s="225">
        <f>O117*H117</f>
        <v>0</v>
      </c>
      <c r="Q117" s="225">
        <v>9.0000000000000006E-05</v>
      </c>
      <c r="R117" s="225">
        <f>Q117*H117</f>
        <v>0.047115000000000004</v>
      </c>
      <c r="S117" s="225">
        <v>0.25600000000000001</v>
      </c>
      <c r="T117" s="226">
        <f>S117*H117</f>
        <v>134.01599999999999</v>
      </c>
      <c r="AR117" s="16" t="s">
        <v>140</v>
      </c>
      <c r="AT117" s="16" t="s">
        <v>135</v>
      </c>
      <c r="AU117" s="16" t="s">
        <v>79</v>
      </c>
      <c r="AY117" s="16" t="s">
        <v>133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6" t="s">
        <v>77</v>
      </c>
      <c r="BK117" s="227">
        <f>ROUND(I117*H117,1)</f>
        <v>0</v>
      </c>
      <c r="BL117" s="16" t="s">
        <v>140</v>
      </c>
      <c r="BM117" s="16" t="s">
        <v>183</v>
      </c>
    </row>
    <row r="118" s="12" customFormat="1">
      <c r="B118" s="228"/>
      <c r="C118" s="229"/>
      <c r="D118" s="230" t="s">
        <v>142</v>
      </c>
      <c r="E118" s="231" t="s">
        <v>1</v>
      </c>
      <c r="F118" s="232" t="s">
        <v>625</v>
      </c>
      <c r="G118" s="229"/>
      <c r="H118" s="233">
        <v>523.5</v>
      </c>
      <c r="I118" s="234"/>
      <c r="J118" s="229"/>
      <c r="K118" s="229"/>
      <c r="L118" s="235"/>
      <c r="M118" s="236"/>
      <c r="N118" s="237"/>
      <c r="O118" s="237"/>
      <c r="P118" s="237"/>
      <c r="Q118" s="237"/>
      <c r="R118" s="237"/>
      <c r="S118" s="237"/>
      <c r="T118" s="238"/>
      <c r="AT118" s="239" t="s">
        <v>142</v>
      </c>
      <c r="AU118" s="239" t="s">
        <v>79</v>
      </c>
      <c r="AV118" s="12" t="s">
        <v>79</v>
      </c>
      <c r="AW118" s="12" t="s">
        <v>32</v>
      </c>
      <c r="AX118" s="12" t="s">
        <v>70</v>
      </c>
      <c r="AY118" s="239" t="s">
        <v>133</v>
      </c>
    </row>
    <row r="119" s="12" customFormat="1">
      <c r="B119" s="228"/>
      <c r="C119" s="229"/>
      <c r="D119" s="230" t="s">
        <v>142</v>
      </c>
      <c r="E119" s="231" t="s">
        <v>1</v>
      </c>
      <c r="F119" s="232" t="s">
        <v>176</v>
      </c>
      <c r="G119" s="229"/>
      <c r="H119" s="233">
        <v>0</v>
      </c>
      <c r="I119" s="234"/>
      <c r="J119" s="229"/>
      <c r="K119" s="229"/>
      <c r="L119" s="235"/>
      <c r="M119" s="236"/>
      <c r="N119" s="237"/>
      <c r="O119" s="237"/>
      <c r="P119" s="237"/>
      <c r="Q119" s="237"/>
      <c r="R119" s="237"/>
      <c r="S119" s="237"/>
      <c r="T119" s="238"/>
      <c r="AT119" s="239" t="s">
        <v>142</v>
      </c>
      <c r="AU119" s="239" t="s">
        <v>79</v>
      </c>
      <c r="AV119" s="12" t="s">
        <v>79</v>
      </c>
      <c r="AW119" s="12" t="s">
        <v>32</v>
      </c>
      <c r="AX119" s="12" t="s">
        <v>70</v>
      </c>
      <c r="AY119" s="239" t="s">
        <v>133</v>
      </c>
    </row>
    <row r="120" s="13" customFormat="1">
      <c r="B120" s="243"/>
      <c r="C120" s="244"/>
      <c r="D120" s="230" t="s">
        <v>142</v>
      </c>
      <c r="E120" s="245" t="s">
        <v>1</v>
      </c>
      <c r="F120" s="246" t="s">
        <v>177</v>
      </c>
      <c r="G120" s="244"/>
      <c r="H120" s="247">
        <v>523.5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AT120" s="253" t="s">
        <v>142</v>
      </c>
      <c r="AU120" s="253" t="s">
        <v>79</v>
      </c>
      <c r="AV120" s="13" t="s">
        <v>140</v>
      </c>
      <c r="AW120" s="13" t="s">
        <v>32</v>
      </c>
      <c r="AX120" s="13" t="s">
        <v>77</v>
      </c>
      <c r="AY120" s="253" t="s">
        <v>133</v>
      </c>
    </row>
    <row r="121" s="1" customFormat="1" ht="16.5" customHeight="1">
      <c r="B121" s="37"/>
      <c r="C121" s="217" t="s">
        <v>188</v>
      </c>
      <c r="D121" s="217" t="s">
        <v>135</v>
      </c>
      <c r="E121" s="218" t="s">
        <v>184</v>
      </c>
      <c r="F121" s="219" t="s">
        <v>185</v>
      </c>
      <c r="G121" s="220" t="s">
        <v>186</v>
      </c>
      <c r="H121" s="221">
        <v>25</v>
      </c>
      <c r="I121" s="222"/>
      <c r="J121" s="221">
        <f>ROUND(I121*H121,1)</f>
        <v>0</v>
      </c>
      <c r="K121" s="219" t="s">
        <v>139</v>
      </c>
      <c r="L121" s="42"/>
      <c r="M121" s="223" t="s">
        <v>1</v>
      </c>
      <c r="N121" s="224" t="s">
        <v>41</v>
      </c>
      <c r="O121" s="78"/>
      <c r="P121" s="225">
        <f>O121*H121</f>
        <v>0</v>
      </c>
      <c r="Q121" s="225">
        <v>0.01068</v>
      </c>
      <c r="R121" s="225">
        <f>Q121*H121</f>
        <v>0.26700000000000002</v>
      </c>
      <c r="S121" s="225">
        <v>0</v>
      </c>
      <c r="T121" s="226">
        <f>S121*H121</f>
        <v>0</v>
      </c>
      <c r="AR121" s="16" t="s">
        <v>140</v>
      </c>
      <c r="AT121" s="16" t="s">
        <v>135</v>
      </c>
      <c r="AU121" s="16" t="s">
        <v>79</v>
      </c>
      <c r="AY121" s="16" t="s">
        <v>133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6" t="s">
        <v>77</v>
      </c>
      <c r="BK121" s="227">
        <f>ROUND(I121*H121,1)</f>
        <v>0</v>
      </c>
      <c r="BL121" s="16" t="s">
        <v>140</v>
      </c>
      <c r="BM121" s="16" t="s">
        <v>187</v>
      </c>
    </row>
    <row r="122" s="12" customFormat="1">
      <c r="B122" s="228"/>
      <c r="C122" s="229"/>
      <c r="D122" s="230" t="s">
        <v>142</v>
      </c>
      <c r="E122" s="231" t="s">
        <v>1</v>
      </c>
      <c r="F122" s="232" t="s">
        <v>288</v>
      </c>
      <c r="G122" s="229"/>
      <c r="H122" s="233">
        <v>25</v>
      </c>
      <c r="I122" s="234"/>
      <c r="J122" s="229"/>
      <c r="K122" s="229"/>
      <c r="L122" s="235"/>
      <c r="M122" s="236"/>
      <c r="N122" s="237"/>
      <c r="O122" s="237"/>
      <c r="P122" s="237"/>
      <c r="Q122" s="237"/>
      <c r="R122" s="237"/>
      <c r="S122" s="237"/>
      <c r="T122" s="238"/>
      <c r="AT122" s="239" t="s">
        <v>142</v>
      </c>
      <c r="AU122" s="239" t="s">
        <v>79</v>
      </c>
      <c r="AV122" s="12" t="s">
        <v>79</v>
      </c>
      <c r="AW122" s="12" t="s">
        <v>32</v>
      </c>
      <c r="AX122" s="12" t="s">
        <v>77</v>
      </c>
      <c r="AY122" s="239" t="s">
        <v>133</v>
      </c>
    </row>
    <row r="123" s="1" customFormat="1" ht="16.5" customHeight="1">
      <c r="B123" s="37"/>
      <c r="C123" s="217" t="s">
        <v>194</v>
      </c>
      <c r="D123" s="217" t="s">
        <v>135</v>
      </c>
      <c r="E123" s="218" t="s">
        <v>475</v>
      </c>
      <c r="F123" s="219" t="s">
        <v>476</v>
      </c>
      <c r="G123" s="220" t="s">
        <v>186</v>
      </c>
      <c r="H123" s="221">
        <v>20.899999999999999</v>
      </c>
      <c r="I123" s="222"/>
      <c r="J123" s="221">
        <f>ROUND(I123*H123,1)</f>
        <v>0</v>
      </c>
      <c r="K123" s="219" t="s">
        <v>139</v>
      </c>
      <c r="L123" s="42"/>
      <c r="M123" s="223" t="s">
        <v>1</v>
      </c>
      <c r="N123" s="224" t="s">
        <v>41</v>
      </c>
      <c r="O123" s="78"/>
      <c r="P123" s="225">
        <f>O123*H123</f>
        <v>0</v>
      </c>
      <c r="Q123" s="225">
        <v>0.036900000000000002</v>
      </c>
      <c r="R123" s="225">
        <f>Q123*H123</f>
        <v>0.77120999999999995</v>
      </c>
      <c r="S123" s="225">
        <v>0</v>
      </c>
      <c r="T123" s="226">
        <f>S123*H123</f>
        <v>0</v>
      </c>
      <c r="AR123" s="16" t="s">
        <v>140</v>
      </c>
      <c r="AT123" s="16" t="s">
        <v>135</v>
      </c>
      <c r="AU123" s="16" t="s">
        <v>79</v>
      </c>
      <c r="AY123" s="16" t="s">
        <v>133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6" t="s">
        <v>77</v>
      </c>
      <c r="BK123" s="227">
        <f>ROUND(I123*H123,1)</f>
        <v>0</v>
      </c>
      <c r="BL123" s="16" t="s">
        <v>140</v>
      </c>
      <c r="BM123" s="16" t="s">
        <v>477</v>
      </c>
    </row>
    <row r="124" s="12" customFormat="1">
      <c r="B124" s="228"/>
      <c r="C124" s="229"/>
      <c r="D124" s="230" t="s">
        <v>142</v>
      </c>
      <c r="E124" s="231" t="s">
        <v>1</v>
      </c>
      <c r="F124" s="232" t="s">
        <v>631</v>
      </c>
      <c r="G124" s="229"/>
      <c r="H124" s="233">
        <v>20.899999999999999</v>
      </c>
      <c r="I124" s="234"/>
      <c r="J124" s="229"/>
      <c r="K124" s="229"/>
      <c r="L124" s="235"/>
      <c r="M124" s="236"/>
      <c r="N124" s="237"/>
      <c r="O124" s="237"/>
      <c r="P124" s="237"/>
      <c r="Q124" s="237"/>
      <c r="R124" s="237"/>
      <c r="S124" s="237"/>
      <c r="T124" s="238"/>
      <c r="AT124" s="239" t="s">
        <v>142</v>
      </c>
      <c r="AU124" s="239" t="s">
        <v>79</v>
      </c>
      <c r="AV124" s="12" t="s">
        <v>79</v>
      </c>
      <c r="AW124" s="12" t="s">
        <v>32</v>
      </c>
      <c r="AX124" s="12" t="s">
        <v>77</v>
      </c>
      <c r="AY124" s="239" t="s">
        <v>133</v>
      </c>
    </row>
    <row r="125" s="1" customFormat="1" ht="16.5" customHeight="1">
      <c r="B125" s="37"/>
      <c r="C125" s="217" t="s">
        <v>199</v>
      </c>
      <c r="D125" s="217" t="s">
        <v>135</v>
      </c>
      <c r="E125" s="218" t="s">
        <v>195</v>
      </c>
      <c r="F125" s="219" t="s">
        <v>196</v>
      </c>
      <c r="G125" s="220" t="s">
        <v>191</v>
      </c>
      <c r="H125" s="221">
        <v>20.600000000000001</v>
      </c>
      <c r="I125" s="222"/>
      <c r="J125" s="221">
        <f>ROUND(I125*H125,1)</f>
        <v>0</v>
      </c>
      <c r="K125" s="219" t="s">
        <v>139</v>
      </c>
      <c r="L125" s="42"/>
      <c r="M125" s="223" t="s">
        <v>1</v>
      </c>
      <c r="N125" s="224" t="s">
        <v>41</v>
      </c>
      <c r="O125" s="78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AR125" s="16" t="s">
        <v>140</v>
      </c>
      <c r="AT125" s="16" t="s">
        <v>135</v>
      </c>
      <c r="AU125" s="16" t="s">
        <v>79</v>
      </c>
      <c r="AY125" s="16" t="s">
        <v>133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6" t="s">
        <v>77</v>
      </c>
      <c r="BK125" s="227">
        <f>ROUND(I125*H125,1)</f>
        <v>0</v>
      </c>
      <c r="BL125" s="16" t="s">
        <v>140</v>
      </c>
      <c r="BM125" s="16" t="s">
        <v>197</v>
      </c>
    </row>
    <row r="126" s="12" customFormat="1">
      <c r="B126" s="228"/>
      <c r="C126" s="229"/>
      <c r="D126" s="230" t="s">
        <v>142</v>
      </c>
      <c r="E126" s="231" t="s">
        <v>1</v>
      </c>
      <c r="F126" s="232" t="s">
        <v>632</v>
      </c>
      <c r="G126" s="229"/>
      <c r="H126" s="233">
        <v>20.600000000000001</v>
      </c>
      <c r="I126" s="234"/>
      <c r="J126" s="229"/>
      <c r="K126" s="229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142</v>
      </c>
      <c r="AU126" s="239" t="s">
        <v>79</v>
      </c>
      <c r="AV126" s="12" t="s">
        <v>79</v>
      </c>
      <c r="AW126" s="12" t="s">
        <v>32</v>
      </c>
      <c r="AX126" s="12" t="s">
        <v>77</v>
      </c>
      <c r="AY126" s="239" t="s">
        <v>133</v>
      </c>
    </row>
    <row r="127" s="1" customFormat="1" ht="16.5" customHeight="1">
      <c r="B127" s="37"/>
      <c r="C127" s="217" t="s">
        <v>204</v>
      </c>
      <c r="D127" s="217" t="s">
        <v>135</v>
      </c>
      <c r="E127" s="218" t="s">
        <v>200</v>
      </c>
      <c r="F127" s="219" t="s">
        <v>201</v>
      </c>
      <c r="G127" s="220" t="s">
        <v>191</v>
      </c>
      <c r="H127" s="221">
        <v>402.50999999999999</v>
      </c>
      <c r="I127" s="222"/>
      <c r="J127" s="221">
        <f>ROUND(I127*H127,1)</f>
        <v>0</v>
      </c>
      <c r="K127" s="219" t="s">
        <v>139</v>
      </c>
      <c r="L127" s="42"/>
      <c r="M127" s="223" t="s">
        <v>1</v>
      </c>
      <c r="N127" s="224" t="s">
        <v>41</v>
      </c>
      <c r="O127" s="78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AR127" s="16" t="s">
        <v>140</v>
      </c>
      <c r="AT127" s="16" t="s">
        <v>135</v>
      </c>
      <c r="AU127" s="16" t="s">
        <v>79</v>
      </c>
      <c r="AY127" s="16" t="s">
        <v>133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6" t="s">
        <v>77</v>
      </c>
      <c r="BK127" s="227">
        <f>ROUND(I127*H127,1)</f>
        <v>0</v>
      </c>
      <c r="BL127" s="16" t="s">
        <v>140</v>
      </c>
      <c r="BM127" s="16" t="s">
        <v>202</v>
      </c>
    </row>
    <row r="128" s="12" customFormat="1">
      <c r="B128" s="228"/>
      <c r="C128" s="229"/>
      <c r="D128" s="230" t="s">
        <v>142</v>
      </c>
      <c r="E128" s="231" t="s">
        <v>1</v>
      </c>
      <c r="F128" s="232" t="s">
        <v>633</v>
      </c>
      <c r="G128" s="229"/>
      <c r="H128" s="233">
        <v>402.50999999999999</v>
      </c>
      <c r="I128" s="234"/>
      <c r="J128" s="229"/>
      <c r="K128" s="229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142</v>
      </c>
      <c r="AU128" s="239" t="s">
        <v>79</v>
      </c>
      <c r="AV128" s="12" t="s">
        <v>79</v>
      </c>
      <c r="AW128" s="12" t="s">
        <v>32</v>
      </c>
      <c r="AX128" s="12" t="s">
        <v>77</v>
      </c>
      <c r="AY128" s="239" t="s">
        <v>133</v>
      </c>
    </row>
    <row r="129" s="1" customFormat="1" ht="16.5" customHeight="1">
      <c r="B129" s="37"/>
      <c r="C129" s="217" t="s">
        <v>209</v>
      </c>
      <c r="D129" s="217" t="s">
        <v>135</v>
      </c>
      <c r="E129" s="218" t="s">
        <v>205</v>
      </c>
      <c r="F129" s="219" t="s">
        <v>206</v>
      </c>
      <c r="G129" s="220" t="s">
        <v>191</v>
      </c>
      <c r="H129" s="221">
        <v>120.75</v>
      </c>
      <c r="I129" s="222"/>
      <c r="J129" s="221">
        <f>ROUND(I129*H129,1)</f>
        <v>0</v>
      </c>
      <c r="K129" s="219" t="s">
        <v>139</v>
      </c>
      <c r="L129" s="42"/>
      <c r="M129" s="223" t="s">
        <v>1</v>
      </c>
      <c r="N129" s="224" t="s">
        <v>41</v>
      </c>
      <c r="O129" s="78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AR129" s="16" t="s">
        <v>140</v>
      </c>
      <c r="AT129" s="16" t="s">
        <v>135</v>
      </c>
      <c r="AU129" s="16" t="s">
        <v>79</v>
      </c>
      <c r="AY129" s="16" t="s">
        <v>133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6" t="s">
        <v>77</v>
      </c>
      <c r="BK129" s="227">
        <f>ROUND(I129*H129,1)</f>
        <v>0</v>
      </c>
      <c r="BL129" s="16" t="s">
        <v>140</v>
      </c>
      <c r="BM129" s="16" t="s">
        <v>207</v>
      </c>
    </row>
    <row r="130" s="12" customFormat="1">
      <c r="B130" s="228"/>
      <c r="C130" s="229"/>
      <c r="D130" s="230" t="s">
        <v>142</v>
      </c>
      <c r="E130" s="231" t="s">
        <v>1</v>
      </c>
      <c r="F130" s="232" t="s">
        <v>634</v>
      </c>
      <c r="G130" s="229"/>
      <c r="H130" s="233">
        <v>120.75</v>
      </c>
      <c r="I130" s="234"/>
      <c r="J130" s="229"/>
      <c r="K130" s="229"/>
      <c r="L130" s="235"/>
      <c r="M130" s="236"/>
      <c r="N130" s="237"/>
      <c r="O130" s="237"/>
      <c r="P130" s="237"/>
      <c r="Q130" s="237"/>
      <c r="R130" s="237"/>
      <c r="S130" s="237"/>
      <c r="T130" s="238"/>
      <c r="AT130" s="239" t="s">
        <v>142</v>
      </c>
      <c r="AU130" s="239" t="s">
        <v>79</v>
      </c>
      <c r="AV130" s="12" t="s">
        <v>79</v>
      </c>
      <c r="AW130" s="12" t="s">
        <v>32</v>
      </c>
      <c r="AX130" s="12" t="s">
        <v>77</v>
      </c>
      <c r="AY130" s="239" t="s">
        <v>133</v>
      </c>
    </row>
    <row r="131" s="1" customFormat="1" ht="16.5" customHeight="1">
      <c r="B131" s="37"/>
      <c r="C131" s="217" t="s">
        <v>214</v>
      </c>
      <c r="D131" s="217" t="s">
        <v>135</v>
      </c>
      <c r="E131" s="218" t="s">
        <v>210</v>
      </c>
      <c r="F131" s="219" t="s">
        <v>211</v>
      </c>
      <c r="G131" s="220" t="s">
        <v>191</v>
      </c>
      <c r="H131" s="221">
        <v>383.29000000000002</v>
      </c>
      <c r="I131" s="222"/>
      <c r="J131" s="221">
        <f>ROUND(I131*H131,1)</f>
        <v>0</v>
      </c>
      <c r="K131" s="219" t="s">
        <v>139</v>
      </c>
      <c r="L131" s="42"/>
      <c r="M131" s="223" t="s">
        <v>1</v>
      </c>
      <c r="N131" s="224" t="s">
        <v>41</v>
      </c>
      <c r="O131" s="78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AR131" s="16" t="s">
        <v>140</v>
      </c>
      <c r="AT131" s="16" t="s">
        <v>135</v>
      </c>
      <c r="AU131" s="16" t="s">
        <v>79</v>
      </c>
      <c r="AY131" s="16" t="s">
        <v>133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6" t="s">
        <v>77</v>
      </c>
      <c r="BK131" s="227">
        <f>ROUND(I131*H131,1)</f>
        <v>0</v>
      </c>
      <c r="BL131" s="16" t="s">
        <v>140</v>
      </c>
      <c r="BM131" s="16" t="s">
        <v>212</v>
      </c>
    </row>
    <row r="132" s="12" customFormat="1">
      <c r="B132" s="228"/>
      <c r="C132" s="229"/>
      <c r="D132" s="230" t="s">
        <v>142</v>
      </c>
      <c r="E132" s="231" t="s">
        <v>1</v>
      </c>
      <c r="F132" s="232" t="s">
        <v>635</v>
      </c>
      <c r="G132" s="229"/>
      <c r="H132" s="233">
        <v>383.29000000000002</v>
      </c>
      <c r="I132" s="234"/>
      <c r="J132" s="229"/>
      <c r="K132" s="229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142</v>
      </c>
      <c r="AU132" s="239" t="s">
        <v>79</v>
      </c>
      <c r="AV132" s="12" t="s">
        <v>79</v>
      </c>
      <c r="AW132" s="12" t="s">
        <v>32</v>
      </c>
      <c r="AX132" s="12" t="s">
        <v>77</v>
      </c>
      <c r="AY132" s="239" t="s">
        <v>133</v>
      </c>
    </row>
    <row r="133" s="1" customFormat="1" ht="16.5" customHeight="1">
      <c r="B133" s="37"/>
      <c r="C133" s="217" t="s">
        <v>219</v>
      </c>
      <c r="D133" s="217" t="s">
        <v>135</v>
      </c>
      <c r="E133" s="218" t="s">
        <v>215</v>
      </c>
      <c r="F133" s="219" t="s">
        <v>216</v>
      </c>
      <c r="G133" s="220" t="s">
        <v>191</v>
      </c>
      <c r="H133" s="221">
        <v>114.99</v>
      </c>
      <c r="I133" s="222"/>
      <c r="J133" s="221">
        <f>ROUND(I133*H133,1)</f>
        <v>0</v>
      </c>
      <c r="K133" s="219" t="s">
        <v>139</v>
      </c>
      <c r="L133" s="42"/>
      <c r="M133" s="223" t="s">
        <v>1</v>
      </c>
      <c r="N133" s="224" t="s">
        <v>41</v>
      </c>
      <c r="O133" s="78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AR133" s="16" t="s">
        <v>140</v>
      </c>
      <c r="AT133" s="16" t="s">
        <v>135</v>
      </c>
      <c r="AU133" s="16" t="s">
        <v>79</v>
      </c>
      <c r="AY133" s="16" t="s">
        <v>133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6" t="s">
        <v>77</v>
      </c>
      <c r="BK133" s="227">
        <f>ROUND(I133*H133,1)</f>
        <v>0</v>
      </c>
      <c r="BL133" s="16" t="s">
        <v>140</v>
      </c>
      <c r="BM133" s="16" t="s">
        <v>217</v>
      </c>
    </row>
    <row r="134" s="12" customFormat="1">
      <c r="B134" s="228"/>
      <c r="C134" s="229"/>
      <c r="D134" s="230" t="s">
        <v>142</v>
      </c>
      <c r="E134" s="231" t="s">
        <v>1</v>
      </c>
      <c r="F134" s="232" t="s">
        <v>636</v>
      </c>
      <c r="G134" s="229"/>
      <c r="H134" s="233">
        <v>114.99</v>
      </c>
      <c r="I134" s="234"/>
      <c r="J134" s="229"/>
      <c r="K134" s="229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142</v>
      </c>
      <c r="AU134" s="239" t="s">
        <v>79</v>
      </c>
      <c r="AV134" s="12" t="s">
        <v>79</v>
      </c>
      <c r="AW134" s="12" t="s">
        <v>32</v>
      </c>
      <c r="AX134" s="12" t="s">
        <v>77</v>
      </c>
      <c r="AY134" s="239" t="s">
        <v>133</v>
      </c>
    </row>
    <row r="135" s="1" customFormat="1" ht="16.5" customHeight="1">
      <c r="B135" s="37"/>
      <c r="C135" s="217" t="s">
        <v>224</v>
      </c>
      <c r="D135" s="217" t="s">
        <v>135</v>
      </c>
      <c r="E135" s="218" t="s">
        <v>220</v>
      </c>
      <c r="F135" s="219" t="s">
        <v>221</v>
      </c>
      <c r="G135" s="220" t="s">
        <v>191</v>
      </c>
      <c r="H135" s="221">
        <v>98.730000000000004</v>
      </c>
      <c r="I135" s="222"/>
      <c r="J135" s="221">
        <f>ROUND(I135*H135,1)</f>
        <v>0</v>
      </c>
      <c r="K135" s="219" t="s">
        <v>1</v>
      </c>
      <c r="L135" s="42"/>
      <c r="M135" s="223" t="s">
        <v>1</v>
      </c>
      <c r="N135" s="224" t="s">
        <v>41</v>
      </c>
      <c r="O135" s="78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AR135" s="16" t="s">
        <v>140</v>
      </c>
      <c r="AT135" s="16" t="s">
        <v>135</v>
      </c>
      <c r="AU135" s="16" t="s">
        <v>79</v>
      </c>
      <c r="AY135" s="16" t="s">
        <v>133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6" t="s">
        <v>77</v>
      </c>
      <c r="BK135" s="227">
        <f>ROUND(I135*H135,1)</f>
        <v>0</v>
      </c>
      <c r="BL135" s="16" t="s">
        <v>140</v>
      </c>
      <c r="BM135" s="16" t="s">
        <v>222</v>
      </c>
    </row>
    <row r="136" s="12" customFormat="1">
      <c r="B136" s="228"/>
      <c r="C136" s="229"/>
      <c r="D136" s="230" t="s">
        <v>142</v>
      </c>
      <c r="E136" s="231" t="s">
        <v>1</v>
      </c>
      <c r="F136" s="232" t="s">
        <v>637</v>
      </c>
      <c r="G136" s="229"/>
      <c r="H136" s="233">
        <v>98.730000000000004</v>
      </c>
      <c r="I136" s="234"/>
      <c r="J136" s="229"/>
      <c r="K136" s="229"/>
      <c r="L136" s="235"/>
      <c r="M136" s="236"/>
      <c r="N136" s="237"/>
      <c r="O136" s="237"/>
      <c r="P136" s="237"/>
      <c r="Q136" s="237"/>
      <c r="R136" s="237"/>
      <c r="S136" s="237"/>
      <c r="T136" s="238"/>
      <c r="AT136" s="239" t="s">
        <v>142</v>
      </c>
      <c r="AU136" s="239" t="s">
        <v>79</v>
      </c>
      <c r="AV136" s="12" t="s">
        <v>79</v>
      </c>
      <c r="AW136" s="12" t="s">
        <v>32</v>
      </c>
      <c r="AX136" s="12" t="s">
        <v>77</v>
      </c>
      <c r="AY136" s="239" t="s">
        <v>133</v>
      </c>
    </row>
    <row r="137" s="1" customFormat="1" ht="16.5" customHeight="1">
      <c r="B137" s="37"/>
      <c r="C137" s="217" t="s">
        <v>229</v>
      </c>
      <c r="D137" s="217" t="s">
        <v>135</v>
      </c>
      <c r="E137" s="218" t="s">
        <v>225</v>
      </c>
      <c r="F137" s="219" t="s">
        <v>226</v>
      </c>
      <c r="G137" s="220" t="s">
        <v>191</v>
      </c>
      <c r="H137" s="221">
        <v>145.28</v>
      </c>
      <c r="I137" s="222"/>
      <c r="J137" s="221">
        <f>ROUND(I137*H137,1)</f>
        <v>0</v>
      </c>
      <c r="K137" s="219" t="s">
        <v>1</v>
      </c>
      <c r="L137" s="42"/>
      <c r="M137" s="223" t="s">
        <v>1</v>
      </c>
      <c r="N137" s="224" t="s">
        <v>41</v>
      </c>
      <c r="O137" s="78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AR137" s="16" t="s">
        <v>140</v>
      </c>
      <c r="AT137" s="16" t="s">
        <v>135</v>
      </c>
      <c r="AU137" s="16" t="s">
        <v>79</v>
      </c>
      <c r="AY137" s="16" t="s">
        <v>133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6" t="s">
        <v>77</v>
      </c>
      <c r="BK137" s="227">
        <f>ROUND(I137*H137,1)</f>
        <v>0</v>
      </c>
      <c r="BL137" s="16" t="s">
        <v>140</v>
      </c>
      <c r="BM137" s="16" t="s">
        <v>227</v>
      </c>
    </row>
    <row r="138" s="12" customFormat="1">
      <c r="B138" s="228"/>
      <c r="C138" s="229"/>
      <c r="D138" s="230" t="s">
        <v>142</v>
      </c>
      <c r="E138" s="231" t="s">
        <v>1</v>
      </c>
      <c r="F138" s="232" t="s">
        <v>638</v>
      </c>
      <c r="G138" s="229"/>
      <c r="H138" s="233">
        <v>145.28</v>
      </c>
      <c r="I138" s="234"/>
      <c r="J138" s="229"/>
      <c r="K138" s="229"/>
      <c r="L138" s="235"/>
      <c r="M138" s="236"/>
      <c r="N138" s="237"/>
      <c r="O138" s="237"/>
      <c r="P138" s="237"/>
      <c r="Q138" s="237"/>
      <c r="R138" s="237"/>
      <c r="S138" s="237"/>
      <c r="T138" s="238"/>
      <c r="AT138" s="239" t="s">
        <v>142</v>
      </c>
      <c r="AU138" s="239" t="s">
        <v>79</v>
      </c>
      <c r="AV138" s="12" t="s">
        <v>79</v>
      </c>
      <c r="AW138" s="12" t="s">
        <v>32</v>
      </c>
      <c r="AX138" s="12" t="s">
        <v>77</v>
      </c>
      <c r="AY138" s="239" t="s">
        <v>133</v>
      </c>
    </row>
    <row r="139" s="1" customFormat="1" ht="16.5" customHeight="1">
      <c r="B139" s="37"/>
      <c r="C139" s="217" t="s">
        <v>8</v>
      </c>
      <c r="D139" s="217" t="s">
        <v>135</v>
      </c>
      <c r="E139" s="218" t="s">
        <v>230</v>
      </c>
      <c r="F139" s="219" t="s">
        <v>231</v>
      </c>
      <c r="G139" s="220" t="s">
        <v>138</v>
      </c>
      <c r="H139" s="221">
        <v>2587.8899999999999</v>
      </c>
      <c r="I139" s="222"/>
      <c r="J139" s="221">
        <f>ROUND(I139*H139,1)</f>
        <v>0</v>
      </c>
      <c r="K139" s="219" t="s">
        <v>139</v>
      </c>
      <c r="L139" s="42"/>
      <c r="M139" s="223" t="s">
        <v>1</v>
      </c>
      <c r="N139" s="224" t="s">
        <v>41</v>
      </c>
      <c r="O139" s="78"/>
      <c r="P139" s="225">
        <f>O139*H139</f>
        <v>0</v>
      </c>
      <c r="Q139" s="225">
        <v>0.00058</v>
      </c>
      <c r="R139" s="225">
        <f>Q139*H139</f>
        <v>1.5009762</v>
      </c>
      <c r="S139" s="225">
        <v>0</v>
      </c>
      <c r="T139" s="226">
        <f>S139*H139</f>
        <v>0</v>
      </c>
      <c r="AR139" s="16" t="s">
        <v>140</v>
      </c>
      <c r="AT139" s="16" t="s">
        <v>135</v>
      </c>
      <c r="AU139" s="16" t="s">
        <v>79</v>
      </c>
      <c r="AY139" s="16" t="s">
        <v>133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6" t="s">
        <v>77</v>
      </c>
      <c r="BK139" s="227">
        <f>ROUND(I139*H139,1)</f>
        <v>0</v>
      </c>
      <c r="BL139" s="16" t="s">
        <v>140</v>
      </c>
      <c r="BM139" s="16" t="s">
        <v>232</v>
      </c>
    </row>
    <row r="140" s="12" customFormat="1">
      <c r="B140" s="228"/>
      <c r="C140" s="229"/>
      <c r="D140" s="230" t="s">
        <v>142</v>
      </c>
      <c r="E140" s="231" t="s">
        <v>1</v>
      </c>
      <c r="F140" s="232" t="s">
        <v>639</v>
      </c>
      <c r="G140" s="229"/>
      <c r="H140" s="233">
        <v>2587.8899999999999</v>
      </c>
      <c r="I140" s="234"/>
      <c r="J140" s="229"/>
      <c r="K140" s="229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142</v>
      </c>
      <c r="AU140" s="239" t="s">
        <v>79</v>
      </c>
      <c r="AV140" s="12" t="s">
        <v>79</v>
      </c>
      <c r="AW140" s="12" t="s">
        <v>32</v>
      </c>
      <c r="AX140" s="12" t="s">
        <v>77</v>
      </c>
      <c r="AY140" s="239" t="s">
        <v>133</v>
      </c>
    </row>
    <row r="141" s="1" customFormat="1" ht="16.5" customHeight="1">
      <c r="B141" s="37"/>
      <c r="C141" s="217" t="s">
        <v>237</v>
      </c>
      <c r="D141" s="217" t="s">
        <v>135</v>
      </c>
      <c r="E141" s="218" t="s">
        <v>234</v>
      </c>
      <c r="F141" s="219" t="s">
        <v>235</v>
      </c>
      <c r="G141" s="220" t="s">
        <v>138</v>
      </c>
      <c r="H141" s="221">
        <v>2587.8899999999999</v>
      </c>
      <c r="I141" s="222"/>
      <c r="J141" s="221">
        <f>ROUND(I141*H141,1)</f>
        <v>0</v>
      </c>
      <c r="K141" s="219" t="s">
        <v>139</v>
      </c>
      <c r="L141" s="42"/>
      <c r="M141" s="223" t="s">
        <v>1</v>
      </c>
      <c r="N141" s="224" t="s">
        <v>41</v>
      </c>
      <c r="O141" s="78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AR141" s="16" t="s">
        <v>140</v>
      </c>
      <c r="AT141" s="16" t="s">
        <v>135</v>
      </c>
      <c r="AU141" s="16" t="s">
        <v>79</v>
      </c>
      <c r="AY141" s="16" t="s">
        <v>133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6" t="s">
        <v>77</v>
      </c>
      <c r="BK141" s="227">
        <f>ROUND(I141*H141,1)</f>
        <v>0</v>
      </c>
      <c r="BL141" s="16" t="s">
        <v>140</v>
      </c>
      <c r="BM141" s="16" t="s">
        <v>236</v>
      </c>
    </row>
    <row r="142" s="12" customFormat="1">
      <c r="B142" s="228"/>
      <c r="C142" s="229"/>
      <c r="D142" s="230" t="s">
        <v>142</v>
      </c>
      <c r="E142" s="231" t="s">
        <v>1</v>
      </c>
      <c r="F142" s="232" t="s">
        <v>639</v>
      </c>
      <c r="G142" s="229"/>
      <c r="H142" s="233">
        <v>2587.8899999999999</v>
      </c>
      <c r="I142" s="234"/>
      <c r="J142" s="229"/>
      <c r="K142" s="229"/>
      <c r="L142" s="235"/>
      <c r="M142" s="236"/>
      <c r="N142" s="237"/>
      <c r="O142" s="237"/>
      <c r="P142" s="237"/>
      <c r="Q142" s="237"/>
      <c r="R142" s="237"/>
      <c r="S142" s="237"/>
      <c r="T142" s="238"/>
      <c r="AT142" s="239" t="s">
        <v>142</v>
      </c>
      <c r="AU142" s="239" t="s">
        <v>79</v>
      </c>
      <c r="AV142" s="12" t="s">
        <v>79</v>
      </c>
      <c r="AW142" s="12" t="s">
        <v>32</v>
      </c>
      <c r="AX142" s="12" t="s">
        <v>77</v>
      </c>
      <c r="AY142" s="239" t="s">
        <v>133</v>
      </c>
    </row>
    <row r="143" s="1" customFormat="1" ht="16.5" customHeight="1">
      <c r="B143" s="37"/>
      <c r="C143" s="217" t="s">
        <v>245</v>
      </c>
      <c r="D143" s="217" t="s">
        <v>135</v>
      </c>
      <c r="E143" s="218" t="s">
        <v>238</v>
      </c>
      <c r="F143" s="219" t="s">
        <v>239</v>
      </c>
      <c r="G143" s="220" t="s">
        <v>191</v>
      </c>
      <c r="H143" s="221">
        <v>1685.6900000000001</v>
      </c>
      <c r="I143" s="222"/>
      <c r="J143" s="221">
        <f>ROUND(I143*H143,1)</f>
        <v>0</v>
      </c>
      <c r="K143" s="219" t="s">
        <v>1</v>
      </c>
      <c r="L143" s="42"/>
      <c r="M143" s="223" t="s">
        <v>1</v>
      </c>
      <c r="N143" s="224" t="s">
        <v>41</v>
      </c>
      <c r="O143" s="78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AR143" s="16" t="s">
        <v>140</v>
      </c>
      <c r="AT143" s="16" t="s">
        <v>135</v>
      </c>
      <c r="AU143" s="16" t="s">
        <v>79</v>
      </c>
      <c r="AY143" s="16" t="s">
        <v>133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6" t="s">
        <v>77</v>
      </c>
      <c r="BK143" s="227">
        <f>ROUND(I143*H143,1)</f>
        <v>0</v>
      </c>
      <c r="BL143" s="16" t="s">
        <v>140</v>
      </c>
      <c r="BM143" s="16" t="s">
        <v>240</v>
      </c>
    </row>
    <row r="144" s="14" customFormat="1">
      <c r="B144" s="254"/>
      <c r="C144" s="255"/>
      <c r="D144" s="230" t="s">
        <v>142</v>
      </c>
      <c r="E144" s="256" t="s">
        <v>1</v>
      </c>
      <c r="F144" s="257" t="s">
        <v>241</v>
      </c>
      <c r="G144" s="255"/>
      <c r="H144" s="256" t="s">
        <v>1</v>
      </c>
      <c r="I144" s="258"/>
      <c r="J144" s="255"/>
      <c r="K144" s="255"/>
      <c r="L144" s="259"/>
      <c r="M144" s="260"/>
      <c r="N144" s="261"/>
      <c r="O144" s="261"/>
      <c r="P144" s="261"/>
      <c r="Q144" s="261"/>
      <c r="R144" s="261"/>
      <c r="S144" s="261"/>
      <c r="T144" s="262"/>
      <c r="AT144" s="263" t="s">
        <v>142</v>
      </c>
      <c r="AU144" s="263" t="s">
        <v>79</v>
      </c>
      <c r="AV144" s="14" t="s">
        <v>77</v>
      </c>
      <c r="AW144" s="14" t="s">
        <v>32</v>
      </c>
      <c r="AX144" s="14" t="s">
        <v>70</v>
      </c>
      <c r="AY144" s="263" t="s">
        <v>133</v>
      </c>
    </row>
    <row r="145" s="12" customFormat="1">
      <c r="B145" s="228"/>
      <c r="C145" s="229"/>
      <c r="D145" s="230" t="s">
        <v>142</v>
      </c>
      <c r="E145" s="231" t="s">
        <v>1</v>
      </c>
      <c r="F145" s="232" t="s">
        <v>640</v>
      </c>
      <c r="G145" s="229"/>
      <c r="H145" s="233">
        <v>1029.81</v>
      </c>
      <c r="I145" s="234"/>
      <c r="J145" s="229"/>
      <c r="K145" s="229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142</v>
      </c>
      <c r="AU145" s="239" t="s">
        <v>79</v>
      </c>
      <c r="AV145" s="12" t="s">
        <v>79</v>
      </c>
      <c r="AW145" s="12" t="s">
        <v>32</v>
      </c>
      <c r="AX145" s="12" t="s">
        <v>70</v>
      </c>
      <c r="AY145" s="239" t="s">
        <v>133</v>
      </c>
    </row>
    <row r="146" s="14" customFormat="1">
      <c r="B146" s="254"/>
      <c r="C146" s="255"/>
      <c r="D146" s="230" t="s">
        <v>142</v>
      </c>
      <c r="E146" s="256" t="s">
        <v>1</v>
      </c>
      <c r="F146" s="257" t="s">
        <v>243</v>
      </c>
      <c r="G146" s="255"/>
      <c r="H146" s="256" t="s">
        <v>1</v>
      </c>
      <c r="I146" s="258"/>
      <c r="J146" s="255"/>
      <c r="K146" s="255"/>
      <c r="L146" s="259"/>
      <c r="M146" s="260"/>
      <c r="N146" s="261"/>
      <c r="O146" s="261"/>
      <c r="P146" s="261"/>
      <c r="Q146" s="261"/>
      <c r="R146" s="261"/>
      <c r="S146" s="261"/>
      <c r="T146" s="262"/>
      <c r="AT146" s="263" t="s">
        <v>142</v>
      </c>
      <c r="AU146" s="263" t="s">
        <v>79</v>
      </c>
      <c r="AV146" s="14" t="s">
        <v>77</v>
      </c>
      <c r="AW146" s="14" t="s">
        <v>32</v>
      </c>
      <c r="AX146" s="14" t="s">
        <v>70</v>
      </c>
      <c r="AY146" s="263" t="s">
        <v>133</v>
      </c>
    </row>
    <row r="147" s="12" customFormat="1">
      <c r="B147" s="228"/>
      <c r="C147" s="229"/>
      <c r="D147" s="230" t="s">
        <v>142</v>
      </c>
      <c r="E147" s="231" t="s">
        <v>1</v>
      </c>
      <c r="F147" s="232" t="s">
        <v>641</v>
      </c>
      <c r="G147" s="229"/>
      <c r="H147" s="233">
        <v>655.88</v>
      </c>
      <c r="I147" s="234"/>
      <c r="J147" s="229"/>
      <c r="K147" s="229"/>
      <c r="L147" s="235"/>
      <c r="M147" s="236"/>
      <c r="N147" s="237"/>
      <c r="O147" s="237"/>
      <c r="P147" s="237"/>
      <c r="Q147" s="237"/>
      <c r="R147" s="237"/>
      <c r="S147" s="237"/>
      <c r="T147" s="238"/>
      <c r="AT147" s="239" t="s">
        <v>142</v>
      </c>
      <c r="AU147" s="239" t="s">
        <v>79</v>
      </c>
      <c r="AV147" s="12" t="s">
        <v>79</v>
      </c>
      <c r="AW147" s="12" t="s">
        <v>32</v>
      </c>
      <c r="AX147" s="12" t="s">
        <v>70</v>
      </c>
      <c r="AY147" s="239" t="s">
        <v>133</v>
      </c>
    </row>
    <row r="148" s="13" customFormat="1">
      <c r="B148" s="243"/>
      <c r="C148" s="244"/>
      <c r="D148" s="230" t="s">
        <v>142</v>
      </c>
      <c r="E148" s="245" t="s">
        <v>1</v>
      </c>
      <c r="F148" s="246" t="s">
        <v>177</v>
      </c>
      <c r="G148" s="244"/>
      <c r="H148" s="247">
        <v>1685.6900000000001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AT148" s="253" t="s">
        <v>142</v>
      </c>
      <c r="AU148" s="253" t="s">
        <v>79</v>
      </c>
      <c r="AV148" s="13" t="s">
        <v>140</v>
      </c>
      <c r="AW148" s="13" t="s">
        <v>32</v>
      </c>
      <c r="AX148" s="13" t="s">
        <v>77</v>
      </c>
      <c r="AY148" s="253" t="s">
        <v>133</v>
      </c>
    </row>
    <row r="149" s="1" customFormat="1" ht="16.5" customHeight="1">
      <c r="B149" s="37"/>
      <c r="C149" s="217" t="s">
        <v>251</v>
      </c>
      <c r="D149" s="217" t="s">
        <v>135</v>
      </c>
      <c r="E149" s="218" t="s">
        <v>246</v>
      </c>
      <c r="F149" s="219" t="s">
        <v>247</v>
      </c>
      <c r="G149" s="220" t="s">
        <v>191</v>
      </c>
      <c r="H149" s="221">
        <v>373.93000000000001</v>
      </c>
      <c r="I149" s="222"/>
      <c r="J149" s="221">
        <f>ROUND(I149*H149,1)</f>
        <v>0</v>
      </c>
      <c r="K149" s="219" t="s">
        <v>1</v>
      </c>
      <c r="L149" s="42"/>
      <c r="M149" s="223" t="s">
        <v>1</v>
      </c>
      <c r="N149" s="224" t="s">
        <v>41</v>
      </c>
      <c r="O149" s="78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AR149" s="16" t="s">
        <v>140</v>
      </c>
      <c r="AT149" s="16" t="s">
        <v>135</v>
      </c>
      <c r="AU149" s="16" t="s">
        <v>79</v>
      </c>
      <c r="AY149" s="16" t="s">
        <v>133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6" t="s">
        <v>77</v>
      </c>
      <c r="BK149" s="227">
        <f>ROUND(I149*H149,1)</f>
        <v>0</v>
      </c>
      <c r="BL149" s="16" t="s">
        <v>140</v>
      </c>
      <c r="BM149" s="16" t="s">
        <v>248</v>
      </c>
    </row>
    <row r="150" s="14" customFormat="1">
      <c r="B150" s="254"/>
      <c r="C150" s="255"/>
      <c r="D150" s="230" t="s">
        <v>142</v>
      </c>
      <c r="E150" s="256" t="s">
        <v>1</v>
      </c>
      <c r="F150" s="257" t="s">
        <v>249</v>
      </c>
      <c r="G150" s="255"/>
      <c r="H150" s="256" t="s">
        <v>1</v>
      </c>
      <c r="I150" s="258"/>
      <c r="J150" s="255"/>
      <c r="K150" s="255"/>
      <c r="L150" s="259"/>
      <c r="M150" s="260"/>
      <c r="N150" s="261"/>
      <c r="O150" s="261"/>
      <c r="P150" s="261"/>
      <c r="Q150" s="261"/>
      <c r="R150" s="261"/>
      <c r="S150" s="261"/>
      <c r="T150" s="262"/>
      <c r="AT150" s="263" t="s">
        <v>142</v>
      </c>
      <c r="AU150" s="263" t="s">
        <v>79</v>
      </c>
      <c r="AV150" s="14" t="s">
        <v>77</v>
      </c>
      <c r="AW150" s="14" t="s">
        <v>32</v>
      </c>
      <c r="AX150" s="14" t="s">
        <v>70</v>
      </c>
      <c r="AY150" s="263" t="s">
        <v>133</v>
      </c>
    </row>
    <row r="151" s="12" customFormat="1">
      <c r="B151" s="228"/>
      <c r="C151" s="229"/>
      <c r="D151" s="230" t="s">
        <v>142</v>
      </c>
      <c r="E151" s="231" t="s">
        <v>1</v>
      </c>
      <c r="F151" s="232" t="s">
        <v>642</v>
      </c>
      <c r="G151" s="229"/>
      <c r="H151" s="233">
        <v>373.93000000000001</v>
      </c>
      <c r="I151" s="234"/>
      <c r="J151" s="229"/>
      <c r="K151" s="229"/>
      <c r="L151" s="235"/>
      <c r="M151" s="236"/>
      <c r="N151" s="237"/>
      <c r="O151" s="237"/>
      <c r="P151" s="237"/>
      <c r="Q151" s="237"/>
      <c r="R151" s="237"/>
      <c r="S151" s="237"/>
      <c r="T151" s="238"/>
      <c r="AT151" s="239" t="s">
        <v>142</v>
      </c>
      <c r="AU151" s="239" t="s">
        <v>79</v>
      </c>
      <c r="AV151" s="12" t="s">
        <v>79</v>
      </c>
      <c r="AW151" s="12" t="s">
        <v>32</v>
      </c>
      <c r="AX151" s="12" t="s">
        <v>77</v>
      </c>
      <c r="AY151" s="239" t="s">
        <v>133</v>
      </c>
    </row>
    <row r="152" s="1" customFormat="1" ht="16.5" customHeight="1">
      <c r="B152" s="37"/>
      <c r="C152" s="217" t="s">
        <v>255</v>
      </c>
      <c r="D152" s="217" t="s">
        <v>135</v>
      </c>
      <c r="E152" s="218" t="s">
        <v>252</v>
      </c>
      <c r="F152" s="219" t="s">
        <v>253</v>
      </c>
      <c r="G152" s="220" t="s">
        <v>191</v>
      </c>
      <c r="H152" s="221">
        <v>373.93000000000001</v>
      </c>
      <c r="I152" s="222"/>
      <c r="J152" s="221">
        <f>ROUND(I152*H152,1)</f>
        <v>0</v>
      </c>
      <c r="K152" s="219" t="s">
        <v>139</v>
      </c>
      <c r="L152" s="42"/>
      <c r="M152" s="223" t="s">
        <v>1</v>
      </c>
      <c r="N152" s="224" t="s">
        <v>41</v>
      </c>
      <c r="O152" s="78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AR152" s="16" t="s">
        <v>140</v>
      </c>
      <c r="AT152" s="16" t="s">
        <v>135</v>
      </c>
      <c r="AU152" s="16" t="s">
        <v>79</v>
      </c>
      <c r="AY152" s="16" t="s">
        <v>133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6" t="s">
        <v>77</v>
      </c>
      <c r="BK152" s="227">
        <f>ROUND(I152*H152,1)</f>
        <v>0</v>
      </c>
      <c r="BL152" s="16" t="s">
        <v>140</v>
      </c>
      <c r="BM152" s="16" t="s">
        <v>254</v>
      </c>
    </row>
    <row r="153" s="14" customFormat="1">
      <c r="B153" s="254"/>
      <c r="C153" s="255"/>
      <c r="D153" s="230" t="s">
        <v>142</v>
      </c>
      <c r="E153" s="256" t="s">
        <v>1</v>
      </c>
      <c r="F153" s="257" t="s">
        <v>249</v>
      </c>
      <c r="G153" s="255"/>
      <c r="H153" s="256" t="s">
        <v>1</v>
      </c>
      <c r="I153" s="258"/>
      <c r="J153" s="255"/>
      <c r="K153" s="255"/>
      <c r="L153" s="259"/>
      <c r="M153" s="260"/>
      <c r="N153" s="261"/>
      <c r="O153" s="261"/>
      <c r="P153" s="261"/>
      <c r="Q153" s="261"/>
      <c r="R153" s="261"/>
      <c r="S153" s="261"/>
      <c r="T153" s="262"/>
      <c r="AT153" s="263" t="s">
        <v>142</v>
      </c>
      <c r="AU153" s="263" t="s">
        <v>79</v>
      </c>
      <c r="AV153" s="14" t="s">
        <v>77</v>
      </c>
      <c r="AW153" s="14" t="s">
        <v>32</v>
      </c>
      <c r="AX153" s="14" t="s">
        <v>70</v>
      </c>
      <c r="AY153" s="263" t="s">
        <v>133</v>
      </c>
    </row>
    <row r="154" s="12" customFormat="1">
      <c r="B154" s="228"/>
      <c r="C154" s="229"/>
      <c r="D154" s="230" t="s">
        <v>142</v>
      </c>
      <c r="E154" s="231" t="s">
        <v>1</v>
      </c>
      <c r="F154" s="232" t="s">
        <v>642</v>
      </c>
      <c r="G154" s="229"/>
      <c r="H154" s="233">
        <v>373.93000000000001</v>
      </c>
      <c r="I154" s="234"/>
      <c r="J154" s="229"/>
      <c r="K154" s="229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142</v>
      </c>
      <c r="AU154" s="239" t="s">
        <v>79</v>
      </c>
      <c r="AV154" s="12" t="s">
        <v>79</v>
      </c>
      <c r="AW154" s="12" t="s">
        <v>32</v>
      </c>
      <c r="AX154" s="12" t="s">
        <v>77</v>
      </c>
      <c r="AY154" s="239" t="s">
        <v>133</v>
      </c>
    </row>
    <row r="155" s="1" customFormat="1" ht="16.5" customHeight="1">
      <c r="B155" s="37"/>
      <c r="C155" s="217" t="s">
        <v>259</v>
      </c>
      <c r="D155" s="217" t="s">
        <v>135</v>
      </c>
      <c r="E155" s="218" t="s">
        <v>256</v>
      </c>
      <c r="F155" s="219" t="s">
        <v>257</v>
      </c>
      <c r="G155" s="220" t="s">
        <v>191</v>
      </c>
      <c r="H155" s="221">
        <v>373.93000000000001</v>
      </c>
      <c r="I155" s="222"/>
      <c r="J155" s="221">
        <f>ROUND(I155*H155,1)</f>
        <v>0</v>
      </c>
      <c r="K155" s="219" t="s">
        <v>139</v>
      </c>
      <c r="L155" s="42"/>
      <c r="M155" s="223" t="s">
        <v>1</v>
      </c>
      <c r="N155" s="224" t="s">
        <v>41</v>
      </c>
      <c r="O155" s="78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AR155" s="16" t="s">
        <v>140</v>
      </c>
      <c r="AT155" s="16" t="s">
        <v>135</v>
      </c>
      <c r="AU155" s="16" t="s">
        <v>79</v>
      </c>
      <c r="AY155" s="16" t="s">
        <v>133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6" t="s">
        <v>77</v>
      </c>
      <c r="BK155" s="227">
        <f>ROUND(I155*H155,1)</f>
        <v>0</v>
      </c>
      <c r="BL155" s="16" t="s">
        <v>140</v>
      </c>
      <c r="BM155" s="16" t="s">
        <v>258</v>
      </c>
    </row>
    <row r="156" s="12" customFormat="1">
      <c r="B156" s="228"/>
      <c r="C156" s="229"/>
      <c r="D156" s="230" t="s">
        <v>142</v>
      </c>
      <c r="E156" s="231" t="s">
        <v>1</v>
      </c>
      <c r="F156" s="232" t="s">
        <v>642</v>
      </c>
      <c r="G156" s="229"/>
      <c r="H156" s="233">
        <v>373.93000000000001</v>
      </c>
      <c r="I156" s="234"/>
      <c r="J156" s="229"/>
      <c r="K156" s="229"/>
      <c r="L156" s="235"/>
      <c r="M156" s="236"/>
      <c r="N156" s="237"/>
      <c r="O156" s="237"/>
      <c r="P156" s="237"/>
      <c r="Q156" s="237"/>
      <c r="R156" s="237"/>
      <c r="S156" s="237"/>
      <c r="T156" s="238"/>
      <c r="AT156" s="239" t="s">
        <v>142</v>
      </c>
      <c r="AU156" s="239" t="s">
        <v>79</v>
      </c>
      <c r="AV156" s="12" t="s">
        <v>79</v>
      </c>
      <c r="AW156" s="12" t="s">
        <v>32</v>
      </c>
      <c r="AX156" s="12" t="s">
        <v>77</v>
      </c>
      <c r="AY156" s="239" t="s">
        <v>133</v>
      </c>
    </row>
    <row r="157" s="1" customFormat="1" ht="16.5" customHeight="1">
      <c r="B157" s="37"/>
      <c r="C157" s="217" t="s">
        <v>7</v>
      </c>
      <c r="D157" s="217" t="s">
        <v>135</v>
      </c>
      <c r="E157" s="218" t="s">
        <v>260</v>
      </c>
      <c r="F157" s="219" t="s">
        <v>261</v>
      </c>
      <c r="G157" s="220" t="s">
        <v>156</v>
      </c>
      <c r="H157" s="221">
        <v>747.86000000000001</v>
      </c>
      <c r="I157" s="222"/>
      <c r="J157" s="221">
        <f>ROUND(I157*H157,1)</f>
        <v>0</v>
      </c>
      <c r="K157" s="219" t="s">
        <v>139</v>
      </c>
      <c r="L157" s="42"/>
      <c r="M157" s="223" t="s">
        <v>1</v>
      </c>
      <c r="N157" s="224" t="s">
        <v>41</v>
      </c>
      <c r="O157" s="78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AR157" s="16" t="s">
        <v>140</v>
      </c>
      <c r="AT157" s="16" t="s">
        <v>135</v>
      </c>
      <c r="AU157" s="16" t="s">
        <v>79</v>
      </c>
      <c r="AY157" s="16" t="s">
        <v>133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6" t="s">
        <v>77</v>
      </c>
      <c r="BK157" s="227">
        <f>ROUND(I157*H157,1)</f>
        <v>0</v>
      </c>
      <c r="BL157" s="16" t="s">
        <v>140</v>
      </c>
      <c r="BM157" s="16" t="s">
        <v>262</v>
      </c>
    </row>
    <row r="158" s="12" customFormat="1">
      <c r="B158" s="228"/>
      <c r="C158" s="229"/>
      <c r="D158" s="230" t="s">
        <v>142</v>
      </c>
      <c r="E158" s="231" t="s">
        <v>1</v>
      </c>
      <c r="F158" s="232" t="s">
        <v>642</v>
      </c>
      <c r="G158" s="229"/>
      <c r="H158" s="233">
        <v>373.93000000000001</v>
      </c>
      <c r="I158" s="234"/>
      <c r="J158" s="229"/>
      <c r="K158" s="229"/>
      <c r="L158" s="235"/>
      <c r="M158" s="236"/>
      <c r="N158" s="237"/>
      <c r="O158" s="237"/>
      <c r="P158" s="237"/>
      <c r="Q158" s="237"/>
      <c r="R158" s="237"/>
      <c r="S158" s="237"/>
      <c r="T158" s="238"/>
      <c r="AT158" s="239" t="s">
        <v>142</v>
      </c>
      <c r="AU158" s="239" t="s">
        <v>79</v>
      </c>
      <c r="AV158" s="12" t="s">
        <v>79</v>
      </c>
      <c r="AW158" s="12" t="s">
        <v>32</v>
      </c>
      <c r="AX158" s="12" t="s">
        <v>77</v>
      </c>
      <c r="AY158" s="239" t="s">
        <v>133</v>
      </c>
    </row>
    <row r="159" s="12" customFormat="1">
      <c r="B159" s="228"/>
      <c r="C159" s="229"/>
      <c r="D159" s="230" t="s">
        <v>142</v>
      </c>
      <c r="E159" s="229"/>
      <c r="F159" s="232" t="s">
        <v>643</v>
      </c>
      <c r="G159" s="229"/>
      <c r="H159" s="233">
        <v>747.86000000000001</v>
      </c>
      <c r="I159" s="234"/>
      <c r="J159" s="229"/>
      <c r="K159" s="229"/>
      <c r="L159" s="235"/>
      <c r="M159" s="236"/>
      <c r="N159" s="237"/>
      <c r="O159" s="237"/>
      <c r="P159" s="237"/>
      <c r="Q159" s="237"/>
      <c r="R159" s="237"/>
      <c r="S159" s="237"/>
      <c r="T159" s="238"/>
      <c r="AT159" s="239" t="s">
        <v>142</v>
      </c>
      <c r="AU159" s="239" t="s">
        <v>79</v>
      </c>
      <c r="AV159" s="12" t="s">
        <v>79</v>
      </c>
      <c r="AW159" s="12" t="s">
        <v>4</v>
      </c>
      <c r="AX159" s="12" t="s">
        <v>77</v>
      </c>
      <c r="AY159" s="239" t="s">
        <v>133</v>
      </c>
    </row>
    <row r="160" s="1" customFormat="1" ht="16.5" customHeight="1">
      <c r="B160" s="37"/>
      <c r="C160" s="217" t="s">
        <v>271</v>
      </c>
      <c r="D160" s="217" t="s">
        <v>135</v>
      </c>
      <c r="E160" s="218" t="s">
        <v>264</v>
      </c>
      <c r="F160" s="219" t="s">
        <v>265</v>
      </c>
      <c r="G160" s="220" t="s">
        <v>191</v>
      </c>
      <c r="H160" s="221">
        <v>655.88</v>
      </c>
      <c r="I160" s="222"/>
      <c r="J160" s="221">
        <f>ROUND(I160*H160,1)</f>
        <v>0</v>
      </c>
      <c r="K160" s="219" t="s">
        <v>139</v>
      </c>
      <c r="L160" s="42"/>
      <c r="M160" s="223" t="s">
        <v>1</v>
      </c>
      <c r="N160" s="224" t="s">
        <v>41</v>
      </c>
      <c r="O160" s="78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AR160" s="16" t="s">
        <v>140</v>
      </c>
      <c r="AT160" s="16" t="s">
        <v>135</v>
      </c>
      <c r="AU160" s="16" t="s">
        <v>79</v>
      </c>
      <c r="AY160" s="16" t="s">
        <v>133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6" t="s">
        <v>77</v>
      </c>
      <c r="BK160" s="227">
        <f>ROUND(I160*H160,1)</f>
        <v>0</v>
      </c>
      <c r="BL160" s="16" t="s">
        <v>140</v>
      </c>
      <c r="BM160" s="16" t="s">
        <v>266</v>
      </c>
    </row>
    <row r="161" s="14" customFormat="1">
      <c r="B161" s="254"/>
      <c r="C161" s="255"/>
      <c r="D161" s="230" t="s">
        <v>142</v>
      </c>
      <c r="E161" s="256" t="s">
        <v>1</v>
      </c>
      <c r="F161" s="257" t="s">
        <v>267</v>
      </c>
      <c r="G161" s="255"/>
      <c r="H161" s="256" t="s">
        <v>1</v>
      </c>
      <c r="I161" s="258"/>
      <c r="J161" s="255"/>
      <c r="K161" s="255"/>
      <c r="L161" s="259"/>
      <c r="M161" s="260"/>
      <c r="N161" s="261"/>
      <c r="O161" s="261"/>
      <c r="P161" s="261"/>
      <c r="Q161" s="261"/>
      <c r="R161" s="261"/>
      <c r="S161" s="261"/>
      <c r="T161" s="262"/>
      <c r="AT161" s="263" t="s">
        <v>142</v>
      </c>
      <c r="AU161" s="263" t="s">
        <v>79</v>
      </c>
      <c r="AV161" s="14" t="s">
        <v>77</v>
      </c>
      <c r="AW161" s="14" t="s">
        <v>32</v>
      </c>
      <c r="AX161" s="14" t="s">
        <v>70</v>
      </c>
      <c r="AY161" s="263" t="s">
        <v>133</v>
      </c>
    </row>
    <row r="162" s="12" customFormat="1">
      <c r="B162" s="228"/>
      <c r="C162" s="229"/>
      <c r="D162" s="230" t="s">
        <v>142</v>
      </c>
      <c r="E162" s="231" t="s">
        <v>1</v>
      </c>
      <c r="F162" s="232" t="s">
        <v>644</v>
      </c>
      <c r="G162" s="229"/>
      <c r="H162" s="233">
        <v>655.88</v>
      </c>
      <c r="I162" s="234"/>
      <c r="J162" s="229"/>
      <c r="K162" s="229"/>
      <c r="L162" s="235"/>
      <c r="M162" s="236"/>
      <c r="N162" s="237"/>
      <c r="O162" s="237"/>
      <c r="P162" s="237"/>
      <c r="Q162" s="237"/>
      <c r="R162" s="237"/>
      <c r="S162" s="237"/>
      <c r="T162" s="238"/>
      <c r="AT162" s="239" t="s">
        <v>142</v>
      </c>
      <c r="AU162" s="239" t="s">
        <v>79</v>
      </c>
      <c r="AV162" s="12" t="s">
        <v>79</v>
      </c>
      <c r="AW162" s="12" t="s">
        <v>32</v>
      </c>
      <c r="AX162" s="12" t="s">
        <v>70</v>
      </c>
      <c r="AY162" s="239" t="s">
        <v>133</v>
      </c>
    </row>
    <row r="163" s="14" customFormat="1">
      <c r="B163" s="254"/>
      <c r="C163" s="255"/>
      <c r="D163" s="230" t="s">
        <v>142</v>
      </c>
      <c r="E163" s="256" t="s">
        <v>1</v>
      </c>
      <c r="F163" s="257" t="s">
        <v>269</v>
      </c>
      <c r="G163" s="255"/>
      <c r="H163" s="256" t="s">
        <v>1</v>
      </c>
      <c r="I163" s="258"/>
      <c r="J163" s="255"/>
      <c r="K163" s="255"/>
      <c r="L163" s="259"/>
      <c r="M163" s="260"/>
      <c r="N163" s="261"/>
      <c r="O163" s="261"/>
      <c r="P163" s="261"/>
      <c r="Q163" s="261"/>
      <c r="R163" s="261"/>
      <c r="S163" s="261"/>
      <c r="T163" s="262"/>
      <c r="AT163" s="263" t="s">
        <v>142</v>
      </c>
      <c r="AU163" s="263" t="s">
        <v>79</v>
      </c>
      <c r="AV163" s="14" t="s">
        <v>77</v>
      </c>
      <c r="AW163" s="14" t="s">
        <v>32</v>
      </c>
      <c r="AX163" s="14" t="s">
        <v>70</v>
      </c>
      <c r="AY163" s="263" t="s">
        <v>133</v>
      </c>
    </row>
    <row r="164" s="12" customFormat="1">
      <c r="B164" s="228"/>
      <c r="C164" s="229"/>
      <c r="D164" s="230" t="s">
        <v>142</v>
      </c>
      <c r="E164" s="231" t="s">
        <v>1</v>
      </c>
      <c r="F164" s="232" t="s">
        <v>70</v>
      </c>
      <c r="G164" s="229"/>
      <c r="H164" s="233">
        <v>0</v>
      </c>
      <c r="I164" s="234"/>
      <c r="J164" s="229"/>
      <c r="K164" s="229"/>
      <c r="L164" s="235"/>
      <c r="M164" s="236"/>
      <c r="N164" s="237"/>
      <c r="O164" s="237"/>
      <c r="P164" s="237"/>
      <c r="Q164" s="237"/>
      <c r="R164" s="237"/>
      <c r="S164" s="237"/>
      <c r="T164" s="238"/>
      <c r="AT164" s="239" t="s">
        <v>142</v>
      </c>
      <c r="AU164" s="239" t="s">
        <v>79</v>
      </c>
      <c r="AV164" s="12" t="s">
        <v>79</v>
      </c>
      <c r="AW164" s="12" t="s">
        <v>32</v>
      </c>
      <c r="AX164" s="12" t="s">
        <v>70</v>
      </c>
      <c r="AY164" s="239" t="s">
        <v>133</v>
      </c>
    </row>
    <row r="165" s="14" customFormat="1">
      <c r="B165" s="254"/>
      <c r="C165" s="255"/>
      <c r="D165" s="230" t="s">
        <v>142</v>
      </c>
      <c r="E165" s="256" t="s">
        <v>1</v>
      </c>
      <c r="F165" s="257" t="s">
        <v>270</v>
      </c>
      <c r="G165" s="255"/>
      <c r="H165" s="256" t="s">
        <v>1</v>
      </c>
      <c r="I165" s="258"/>
      <c r="J165" s="255"/>
      <c r="K165" s="255"/>
      <c r="L165" s="259"/>
      <c r="M165" s="260"/>
      <c r="N165" s="261"/>
      <c r="O165" s="261"/>
      <c r="P165" s="261"/>
      <c r="Q165" s="261"/>
      <c r="R165" s="261"/>
      <c r="S165" s="261"/>
      <c r="T165" s="262"/>
      <c r="AT165" s="263" t="s">
        <v>142</v>
      </c>
      <c r="AU165" s="263" t="s">
        <v>79</v>
      </c>
      <c r="AV165" s="14" t="s">
        <v>77</v>
      </c>
      <c r="AW165" s="14" t="s">
        <v>32</v>
      </c>
      <c r="AX165" s="14" t="s">
        <v>70</v>
      </c>
      <c r="AY165" s="263" t="s">
        <v>133</v>
      </c>
    </row>
    <row r="166" s="12" customFormat="1">
      <c r="B166" s="228"/>
      <c r="C166" s="229"/>
      <c r="D166" s="230" t="s">
        <v>142</v>
      </c>
      <c r="E166" s="231" t="s">
        <v>1</v>
      </c>
      <c r="F166" s="232" t="s">
        <v>70</v>
      </c>
      <c r="G166" s="229"/>
      <c r="H166" s="233">
        <v>0</v>
      </c>
      <c r="I166" s="234"/>
      <c r="J166" s="229"/>
      <c r="K166" s="229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142</v>
      </c>
      <c r="AU166" s="239" t="s">
        <v>79</v>
      </c>
      <c r="AV166" s="12" t="s">
        <v>79</v>
      </c>
      <c r="AW166" s="12" t="s">
        <v>32</v>
      </c>
      <c r="AX166" s="12" t="s">
        <v>70</v>
      </c>
      <c r="AY166" s="239" t="s">
        <v>133</v>
      </c>
    </row>
    <row r="167" s="13" customFormat="1">
      <c r="B167" s="243"/>
      <c r="C167" s="244"/>
      <c r="D167" s="230" t="s">
        <v>142</v>
      </c>
      <c r="E167" s="245" t="s">
        <v>1</v>
      </c>
      <c r="F167" s="246" t="s">
        <v>177</v>
      </c>
      <c r="G167" s="244"/>
      <c r="H167" s="247">
        <v>655.88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AT167" s="253" t="s">
        <v>142</v>
      </c>
      <c r="AU167" s="253" t="s">
        <v>79</v>
      </c>
      <c r="AV167" s="13" t="s">
        <v>140</v>
      </c>
      <c r="AW167" s="13" t="s">
        <v>32</v>
      </c>
      <c r="AX167" s="13" t="s">
        <v>77</v>
      </c>
      <c r="AY167" s="253" t="s">
        <v>133</v>
      </c>
    </row>
    <row r="168" s="1" customFormat="1" ht="16.5" customHeight="1">
      <c r="B168" s="37"/>
      <c r="C168" s="217" t="s">
        <v>276</v>
      </c>
      <c r="D168" s="217" t="s">
        <v>135</v>
      </c>
      <c r="E168" s="218" t="s">
        <v>272</v>
      </c>
      <c r="F168" s="219" t="s">
        <v>273</v>
      </c>
      <c r="G168" s="220" t="s">
        <v>191</v>
      </c>
      <c r="H168" s="221">
        <v>293.25999999999999</v>
      </c>
      <c r="I168" s="222"/>
      <c r="J168" s="221">
        <f>ROUND(I168*H168,1)</f>
        <v>0</v>
      </c>
      <c r="K168" s="219" t="s">
        <v>139</v>
      </c>
      <c r="L168" s="42"/>
      <c r="M168" s="223" t="s">
        <v>1</v>
      </c>
      <c r="N168" s="224" t="s">
        <v>41</v>
      </c>
      <c r="O168" s="78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AR168" s="16" t="s">
        <v>140</v>
      </c>
      <c r="AT168" s="16" t="s">
        <v>135</v>
      </c>
      <c r="AU168" s="16" t="s">
        <v>79</v>
      </c>
      <c r="AY168" s="16" t="s">
        <v>133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6" t="s">
        <v>77</v>
      </c>
      <c r="BK168" s="227">
        <f>ROUND(I168*H168,1)</f>
        <v>0</v>
      </c>
      <c r="BL168" s="16" t="s">
        <v>140</v>
      </c>
      <c r="BM168" s="16" t="s">
        <v>274</v>
      </c>
    </row>
    <row r="169" s="12" customFormat="1">
      <c r="B169" s="228"/>
      <c r="C169" s="229"/>
      <c r="D169" s="230" t="s">
        <v>142</v>
      </c>
      <c r="E169" s="231" t="s">
        <v>1</v>
      </c>
      <c r="F169" s="232" t="s">
        <v>645</v>
      </c>
      <c r="G169" s="229"/>
      <c r="H169" s="233">
        <v>293.25999999999999</v>
      </c>
      <c r="I169" s="234"/>
      <c r="J169" s="229"/>
      <c r="K169" s="229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142</v>
      </c>
      <c r="AU169" s="239" t="s">
        <v>79</v>
      </c>
      <c r="AV169" s="12" t="s">
        <v>79</v>
      </c>
      <c r="AW169" s="12" t="s">
        <v>32</v>
      </c>
      <c r="AX169" s="12" t="s">
        <v>77</v>
      </c>
      <c r="AY169" s="239" t="s">
        <v>133</v>
      </c>
    </row>
    <row r="170" s="1" customFormat="1" ht="16.5" customHeight="1">
      <c r="B170" s="37"/>
      <c r="C170" s="264" t="s">
        <v>282</v>
      </c>
      <c r="D170" s="264" t="s">
        <v>277</v>
      </c>
      <c r="E170" s="265" t="s">
        <v>278</v>
      </c>
      <c r="F170" s="266" t="s">
        <v>279</v>
      </c>
      <c r="G170" s="267" t="s">
        <v>156</v>
      </c>
      <c r="H170" s="268">
        <v>586.51999999999998</v>
      </c>
      <c r="I170" s="269"/>
      <c r="J170" s="268">
        <f>ROUND(I170*H170,1)</f>
        <v>0</v>
      </c>
      <c r="K170" s="266" t="s">
        <v>139</v>
      </c>
      <c r="L170" s="270"/>
      <c r="M170" s="271" t="s">
        <v>1</v>
      </c>
      <c r="N170" s="272" t="s">
        <v>41</v>
      </c>
      <c r="O170" s="78"/>
      <c r="P170" s="225">
        <f>O170*H170</f>
        <v>0</v>
      </c>
      <c r="Q170" s="225">
        <v>1</v>
      </c>
      <c r="R170" s="225">
        <f>Q170*H170</f>
        <v>586.51999999999998</v>
      </c>
      <c r="S170" s="225">
        <v>0</v>
      </c>
      <c r="T170" s="226">
        <f>S170*H170</f>
        <v>0</v>
      </c>
      <c r="AR170" s="16" t="s">
        <v>199</v>
      </c>
      <c r="AT170" s="16" t="s">
        <v>277</v>
      </c>
      <c r="AU170" s="16" t="s">
        <v>79</v>
      </c>
      <c r="AY170" s="16" t="s">
        <v>133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6" t="s">
        <v>77</v>
      </c>
      <c r="BK170" s="227">
        <f>ROUND(I170*H170,1)</f>
        <v>0</v>
      </c>
      <c r="BL170" s="16" t="s">
        <v>140</v>
      </c>
      <c r="BM170" s="16" t="s">
        <v>280</v>
      </c>
    </row>
    <row r="171" s="12" customFormat="1">
      <c r="B171" s="228"/>
      <c r="C171" s="229"/>
      <c r="D171" s="230" t="s">
        <v>142</v>
      </c>
      <c r="E171" s="231" t="s">
        <v>1</v>
      </c>
      <c r="F171" s="232" t="s">
        <v>645</v>
      </c>
      <c r="G171" s="229"/>
      <c r="H171" s="233">
        <v>293.25999999999999</v>
      </c>
      <c r="I171" s="234"/>
      <c r="J171" s="229"/>
      <c r="K171" s="229"/>
      <c r="L171" s="235"/>
      <c r="M171" s="236"/>
      <c r="N171" s="237"/>
      <c r="O171" s="237"/>
      <c r="P171" s="237"/>
      <c r="Q171" s="237"/>
      <c r="R171" s="237"/>
      <c r="S171" s="237"/>
      <c r="T171" s="238"/>
      <c r="AT171" s="239" t="s">
        <v>142</v>
      </c>
      <c r="AU171" s="239" t="s">
        <v>79</v>
      </c>
      <c r="AV171" s="12" t="s">
        <v>79</v>
      </c>
      <c r="AW171" s="12" t="s">
        <v>32</v>
      </c>
      <c r="AX171" s="12" t="s">
        <v>77</v>
      </c>
      <c r="AY171" s="239" t="s">
        <v>133</v>
      </c>
    </row>
    <row r="172" s="12" customFormat="1">
      <c r="B172" s="228"/>
      <c r="C172" s="229"/>
      <c r="D172" s="230" t="s">
        <v>142</v>
      </c>
      <c r="E172" s="229"/>
      <c r="F172" s="232" t="s">
        <v>646</v>
      </c>
      <c r="G172" s="229"/>
      <c r="H172" s="233">
        <v>586.51999999999998</v>
      </c>
      <c r="I172" s="234"/>
      <c r="J172" s="229"/>
      <c r="K172" s="229"/>
      <c r="L172" s="235"/>
      <c r="M172" s="236"/>
      <c r="N172" s="237"/>
      <c r="O172" s="237"/>
      <c r="P172" s="237"/>
      <c r="Q172" s="237"/>
      <c r="R172" s="237"/>
      <c r="S172" s="237"/>
      <c r="T172" s="238"/>
      <c r="AT172" s="239" t="s">
        <v>142</v>
      </c>
      <c r="AU172" s="239" t="s">
        <v>79</v>
      </c>
      <c r="AV172" s="12" t="s">
        <v>79</v>
      </c>
      <c r="AW172" s="12" t="s">
        <v>4</v>
      </c>
      <c r="AX172" s="12" t="s">
        <v>77</v>
      </c>
      <c r="AY172" s="239" t="s">
        <v>133</v>
      </c>
    </row>
    <row r="173" s="11" customFormat="1" ht="22.8" customHeight="1">
      <c r="B173" s="201"/>
      <c r="C173" s="202"/>
      <c r="D173" s="203" t="s">
        <v>69</v>
      </c>
      <c r="E173" s="215" t="s">
        <v>90</v>
      </c>
      <c r="F173" s="215" t="s">
        <v>494</v>
      </c>
      <c r="G173" s="202"/>
      <c r="H173" s="202"/>
      <c r="I173" s="205"/>
      <c r="J173" s="216">
        <f>BK173</f>
        <v>0</v>
      </c>
      <c r="K173" s="202"/>
      <c r="L173" s="207"/>
      <c r="M173" s="208"/>
      <c r="N173" s="209"/>
      <c r="O173" s="209"/>
      <c r="P173" s="210">
        <f>P174</f>
        <v>0</v>
      </c>
      <c r="Q173" s="209"/>
      <c r="R173" s="210">
        <f>R174</f>
        <v>0</v>
      </c>
      <c r="S173" s="209"/>
      <c r="T173" s="211">
        <f>T174</f>
        <v>0</v>
      </c>
      <c r="AR173" s="212" t="s">
        <v>77</v>
      </c>
      <c r="AT173" s="213" t="s">
        <v>69</v>
      </c>
      <c r="AU173" s="213" t="s">
        <v>77</v>
      </c>
      <c r="AY173" s="212" t="s">
        <v>133</v>
      </c>
      <c r="BK173" s="214">
        <f>BK174</f>
        <v>0</v>
      </c>
    </row>
    <row r="174" s="1" customFormat="1" ht="16.5" customHeight="1">
      <c r="B174" s="37"/>
      <c r="C174" s="217" t="s">
        <v>288</v>
      </c>
      <c r="D174" s="217" t="s">
        <v>135</v>
      </c>
      <c r="E174" s="218" t="s">
        <v>495</v>
      </c>
      <c r="F174" s="219" t="s">
        <v>647</v>
      </c>
      <c r="G174" s="220" t="s">
        <v>341</v>
      </c>
      <c r="H174" s="221">
        <v>2</v>
      </c>
      <c r="I174" s="222"/>
      <c r="J174" s="221">
        <f>ROUND(I174*H174,1)</f>
        <v>0</v>
      </c>
      <c r="K174" s="219" t="s">
        <v>1</v>
      </c>
      <c r="L174" s="42"/>
      <c r="M174" s="223" t="s">
        <v>1</v>
      </c>
      <c r="N174" s="224" t="s">
        <v>41</v>
      </c>
      <c r="O174" s="78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AR174" s="16" t="s">
        <v>140</v>
      </c>
      <c r="AT174" s="16" t="s">
        <v>135</v>
      </c>
      <c r="AU174" s="16" t="s">
        <v>79</v>
      </c>
      <c r="AY174" s="16" t="s">
        <v>133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6" t="s">
        <v>77</v>
      </c>
      <c r="BK174" s="227">
        <f>ROUND(I174*H174,1)</f>
        <v>0</v>
      </c>
      <c r="BL174" s="16" t="s">
        <v>140</v>
      </c>
      <c r="BM174" s="16" t="s">
        <v>648</v>
      </c>
    </row>
    <row r="175" s="11" customFormat="1" ht="22.8" customHeight="1">
      <c r="B175" s="201"/>
      <c r="C175" s="202"/>
      <c r="D175" s="203" t="s">
        <v>69</v>
      </c>
      <c r="E175" s="215" t="s">
        <v>140</v>
      </c>
      <c r="F175" s="215" t="s">
        <v>287</v>
      </c>
      <c r="G175" s="202"/>
      <c r="H175" s="202"/>
      <c r="I175" s="205"/>
      <c r="J175" s="216">
        <f>BK175</f>
        <v>0</v>
      </c>
      <c r="K175" s="202"/>
      <c r="L175" s="207"/>
      <c r="M175" s="208"/>
      <c r="N175" s="209"/>
      <c r="O175" s="209"/>
      <c r="P175" s="210">
        <f>SUM(P176:P187)</f>
        <v>0</v>
      </c>
      <c r="Q175" s="209"/>
      <c r="R175" s="210">
        <f>SUM(R176:R187)</f>
        <v>149.53210930000003</v>
      </c>
      <c r="S175" s="209"/>
      <c r="T175" s="211">
        <f>SUM(T176:T187)</f>
        <v>0</v>
      </c>
      <c r="AR175" s="212" t="s">
        <v>77</v>
      </c>
      <c r="AT175" s="213" t="s">
        <v>69</v>
      </c>
      <c r="AU175" s="213" t="s">
        <v>77</v>
      </c>
      <c r="AY175" s="212" t="s">
        <v>133</v>
      </c>
      <c r="BK175" s="214">
        <f>SUM(BK176:BK187)</f>
        <v>0</v>
      </c>
    </row>
    <row r="176" s="1" customFormat="1" ht="16.5" customHeight="1">
      <c r="B176" s="37"/>
      <c r="C176" s="217" t="s">
        <v>293</v>
      </c>
      <c r="D176" s="217" t="s">
        <v>135</v>
      </c>
      <c r="E176" s="218" t="s">
        <v>289</v>
      </c>
      <c r="F176" s="219" t="s">
        <v>290</v>
      </c>
      <c r="G176" s="220" t="s">
        <v>191</v>
      </c>
      <c r="H176" s="221">
        <v>75.090000000000003</v>
      </c>
      <c r="I176" s="222"/>
      <c r="J176" s="221">
        <f>ROUND(I176*H176,1)</f>
        <v>0</v>
      </c>
      <c r="K176" s="219" t="s">
        <v>139</v>
      </c>
      <c r="L176" s="42"/>
      <c r="M176" s="223" t="s">
        <v>1</v>
      </c>
      <c r="N176" s="224" t="s">
        <v>41</v>
      </c>
      <c r="O176" s="78"/>
      <c r="P176" s="225">
        <f>O176*H176</f>
        <v>0</v>
      </c>
      <c r="Q176" s="225">
        <v>1.8907700000000001</v>
      </c>
      <c r="R176" s="225">
        <f>Q176*H176</f>
        <v>141.97791930000003</v>
      </c>
      <c r="S176" s="225">
        <v>0</v>
      </c>
      <c r="T176" s="226">
        <f>S176*H176</f>
        <v>0</v>
      </c>
      <c r="AR176" s="16" t="s">
        <v>140</v>
      </c>
      <c r="AT176" s="16" t="s">
        <v>135</v>
      </c>
      <c r="AU176" s="16" t="s">
        <v>79</v>
      </c>
      <c r="AY176" s="16" t="s">
        <v>133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6" t="s">
        <v>77</v>
      </c>
      <c r="BK176" s="227">
        <f>ROUND(I176*H176,1)</f>
        <v>0</v>
      </c>
      <c r="BL176" s="16" t="s">
        <v>140</v>
      </c>
      <c r="BM176" s="16" t="s">
        <v>291</v>
      </c>
    </row>
    <row r="177" s="12" customFormat="1">
      <c r="B177" s="228"/>
      <c r="C177" s="229"/>
      <c r="D177" s="230" t="s">
        <v>142</v>
      </c>
      <c r="E177" s="231" t="s">
        <v>1</v>
      </c>
      <c r="F177" s="232" t="s">
        <v>649</v>
      </c>
      <c r="G177" s="229"/>
      <c r="H177" s="233">
        <v>75.090000000000003</v>
      </c>
      <c r="I177" s="234"/>
      <c r="J177" s="229"/>
      <c r="K177" s="229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142</v>
      </c>
      <c r="AU177" s="239" t="s">
        <v>79</v>
      </c>
      <c r="AV177" s="12" t="s">
        <v>79</v>
      </c>
      <c r="AW177" s="12" t="s">
        <v>32</v>
      </c>
      <c r="AX177" s="12" t="s">
        <v>77</v>
      </c>
      <c r="AY177" s="239" t="s">
        <v>133</v>
      </c>
    </row>
    <row r="178" s="1" customFormat="1" ht="16.5" customHeight="1">
      <c r="B178" s="37"/>
      <c r="C178" s="217" t="s">
        <v>305</v>
      </c>
      <c r="D178" s="217" t="s">
        <v>135</v>
      </c>
      <c r="E178" s="218" t="s">
        <v>294</v>
      </c>
      <c r="F178" s="219" t="s">
        <v>295</v>
      </c>
      <c r="G178" s="220" t="s">
        <v>191</v>
      </c>
      <c r="H178" s="221">
        <v>3.1099999999999999</v>
      </c>
      <c r="I178" s="222"/>
      <c r="J178" s="221">
        <f>ROUND(I178*H178,1)</f>
        <v>0</v>
      </c>
      <c r="K178" s="219" t="s">
        <v>139</v>
      </c>
      <c r="L178" s="42"/>
      <c r="M178" s="223" t="s">
        <v>1</v>
      </c>
      <c r="N178" s="224" t="s">
        <v>41</v>
      </c>
      <c r="O178" s="78"/>
      <c r="P178" s="225">
        <f>O178*H178</f>
        <v>0</v>
      </c>
      <c r="Q178" s="225">
        <v>2.4289999999999998</v>
      </c>
      <c r="R178" s="225">
        <f>Q178*H178</f>
        <v>7.5541899999999993</v>
      </c>
      <c r="S178" s="225">
        <v>0</v>
      </c>
      <c r="T178" s="226">
        <f>S178*H178</f>
        <v>0</v>
      </c>
      <c r="AR178" s="16" t="s">
        <v>140</v>
      </c>
      <c r="AT178" s="16" t="s">
        <v>135</v>
      </c>
      <c r="AU178" s="16" t="s">
        <v>79</v>
      </c>
      <c r="AY178" s="16" t="s">
        <v>133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6" t="s">
        <v>77</v>
      </c>
      <c r="BK178" s="227">
        <f>ROUND(I178*H178,1)</f>
        <v>0</v>
      </c>
      <c r="BL178" s="16" t="s">
        <v>140</v>
      </c>
      <c r="BM178" s="16" t="s">
        <v>499</v>
      </c>
    </row>
    <row r="179" s="14" customFormat="1">
      <c r="B179" s="254"/>
      <c r="C179" s="255"/>
      <c r="D179" s="230" t="s">
        <v>142</v>
      </c>
      <c r="E179" s="256" t="s">
        <v>1</v>
      </c>
      <c r="F179" s="257" t="s">
        <v>297</v>
      </c>
      <c r="G179" s="255"/>
      <c r="H179" s="256" t="s">
        <v>1</v>
      </c>
      <c r="I179" s="258"/>
      <c r="J179" s="255"/>
      <c r="K179" s="255"/>
      <c r="L179" s="259"/>
      <c r="M179" s="260"/>
      <c r="N179" s="261"/>
      <c r="O179" s="261"/>
      <c r="P179" s="261"/>
      <c r="Q179" s="261"/>
      <c r="R179" s="261"/>
      <c r="S179" s="261"/>
      <c r="T179" s="262"/>
      <c r="AT179" s="263" t="s">
        <v>142</v>
      </c>
      <c r="AU179" s="263" t="s">
        <v>79</v>
      </c>
      <c r="AV179" s="14" t="s">
        <v>77</v>
      </c>
      <c r="AW179" s="14" t="s">
        <v>32</v>
      </c>
      <c r="AX179" s="14" t="s">
        <v>70</v>
      </c>
      <c r="AY179" s="263" t="s">
        <v>133</v>
      </c>
    </row>
    <row r="180" s="12" customFormat="1">
      <c r="B180" s="228"/>
      <c r="C180" s="229"/>
      <c r="D180" s="230" t="s">
        <v>142</v>
      </c>
      <c r="E180" s="231" t="s">
        <v>1</v>
      </c>
      <c r="F180" s="232" t="s">
        <v>650</v>
      </c>
      <c r="G180" s="229"/>
      <c r="H180" s="233">
        <v>1.3799999999999999</v>
      </c>
      <c r="I180" s="234"/>
      <c r="J180" s="229"/>
      <c r="K180" s="229"/>
      <c r="L180" s="235"/>
      <c r="M180" s="236"/>
      <c r="N180" s="237"/>
      <c r="O180" s="237"/>
      <c r="P180" s="237"/>
      <c r="Q180" s="237"/>
      <c r="R180" s="237"/>
      <c r="S180" s="237"/>
      <c r="T180" s="238"/>
      <c r="AT180" s="239" t="s">
        <v>142</v>
      </c>
      <c r="AU180" s="239" t="s">
        <v>79</v>
      </c>
      <c r="AV180" s="12" t="s">
        <v>79</v>
      </c>
      <c r="AW180" s="12" t="s">
        <v>32</v>
      </c>
      <c r="AX180" s="12" t="s">
        <v>70</v>
      </c>
      <c r="AY180" s="239" t="s">
        <v>133</v>
      </c>
    </row>
    <row r="181" s="14" customFormat="1">
      <c r="B181" s="254"/>
      <c r="C181" s="255"/>
      <c r="D181" s="230" t="s">
        <v>142</v>
      </c>
      <c r="E181" s="256" t="s">
        <v>1</v>
      </c>
      <c r="F181" s="257" t="s">
        <v>299</v>
      </c>
      <c r="G181" s="255"/>
      <c r="H181" s="256" t="s">
        <v>1</v>
      </c>
      <c r="I181" s="258"/>
      <c r="J181" s="255"/>
      <c r="K181" s="255"/>
      <c r="L181" s="259"/>
      <c r="M181" s="260"/>
      <c r="N181" s="261"/>
      <c r="O181" s="261"/>
      <c r="P181" s="261"/>
      <c r="Q181" s="261"/>
      <c r="R181" s="261"/>
      <c r="S181" s="261"/>
      <c r="T181" s="262"/>
      <c r="AT181" s="263" t="s">
        <v>142</v>
      </c>
      <c r="AU181" s="263" t="s">
        <v>79</v>
      </c>
      <c r="AV181" s="14" t="s">
        <v>77</v>
      </c>
      <c r="AW181" s="14" t="s">
        <v>32</v>
      </c>
      <c r="AX181" s="14" t="s">
        <v>70</v>
      </c>
      <c r="AY181" s="263" t="s">
        <v>133</v>
      </c>
    </row>
    <row r="182" s="12" customFormat="1">
      <c r="B182" s="228"/>
      <c r="C182" s="229"/>
      <c r="D182" s="230" t="s">
        <v>142</v>
      </c>
      <c r="E182" s="231" t="s">
        <v>1</v>
      </c>
      <c r="F182" s="232" t="s">
        <v>651</v>
      </c>
      <c r="G182" s="229"/>
      <c r="H182" s="233">
        <v>0.56000000000000005</v>
      </c>
      <c r="I182" s="234"/>
      <c r="J182" s="229"/>
      <c r="K182" s="229"/>
      <c r="L182" s="235"/>
      <c r="M182" s="236"/>
      <c r="N182" s="237"/>
      <c r="O182" s="237"/>
      <c r="P182" s="237"/>
      <c r="Q182" s="237"/>
      <c r="R182" s="237"/>
      <c r="S182" s="237"/>
      <c r="T182" s="238"/>
      <c r="AT182" s="239" t="s">
        <v>142</v>
      </c>
      <c r="AU182" s="239" t="s">
        <v>79</v>
      </c>
      <c r="AV182" s="12" t="s">
        <v>79</v>
      </c>
      <c r="AW182" s="12" t="s">
        <v>32</v>
      </c>
      <c r="AX182" s="12" t="s">
        <v>70</v>
      </c>
      <c r="AY182" s="239" t="s">
        <v>133</v>
      </c>
    </row>
    <row r="183" s="14" customFormat="1">
      <c r="B183" s="254"/>
      <c r="C183" s="255"/>
      <c r="D183" s="230" t="s">
        <v>142</v>
      </c>
      <c r="E183" s="256" t="s">
        <v>1</v>
      </c>
      <c r="F183" s="257" t="s">
        <v>301</v>
      </c>
      <c r="G183" s="255"/>
      <c r="H183" s="256" t="s">
        <v>1</v>
      </c>
      <c r="I183" s="258"/>
      <c r="J183" s="255"/>
      <c r="K183" s="255"/>
      <c r="L183" s="259"/>
      <c r="M183" s="260"/>
      <c r="N183" s="261"/>
      <c r="O183" s="261"/>
      <c r="P183" s="261"/>
      <c r="Q183" s="261"/>
      <c r="R183" s="261"/>
      <c r="S183" s="261"/>
      <c r="T183" s="262"/>
      <c r="AT183" s="263" t="s">
        <v>142</v>
      </c>
      <c r="AU183" s="263" t="s">
        <v>79</v>
      </c>
      <c r="AV183" s="14" t="s">
        <v>77</v>
      </c>
      <c r="AW183" s="14" t="s">
        <v>32</v>
      </c>
      <c r="AX183" s="14" t="s">
        <v>70</v>
      </c>
      <c r="AY183" s="263" t="s">
        <v>133</v>
      </c>
    </row>
    <row r="184" s="12" customFormat="1">
      <c r="B184" s="228"/>
      <c r="C184" s="229"/>
      <c r="D184" s="230" t="s">
        <v>142</v>
      </c>
      <c r="E184" s="231" t="s">
        <v>1</v>
      </c>
      <c r="F184" s="232" t="s">
        <v>652</v>
      </c>
      <c r="G184" s="229"/>
      <c r="H184" s="233">
        <v>0.52000000000000002</v>
      </c>
      <c r="I184" s="234"/>
      <c r="J184" s="229"/>
      <c r="K184" s="229"/>
      <c r="L184" s="235"/>
      <c r="M184" s="236"/>
      <c r="N184" s="237"/>
      <c r="O184" s="237"/>
      <c r="P184" s="237"/>
      <c r="Q184" s="237"/>
      <c r="R184" s="237"/>
      <c r="S184" s="237"/>
      <c r="T184" s="238"/>
      <c r="AT184" s="239" t="s">
        <v>142</v>
      </c>
      <c r="AU184" s="239" t="s">
        <v>79</v>
      </c>
      <c r="AV184" s="12" t="s">
        <v>79</v>
      </c>
      <c r="AW184" s="12" t="s">
        <v>32</v>
      </c>
      <c r="AX184" s="12" t="s">
        <v>70</v>
      </c>
      <c r="AY184" s="239" t="s">
        <v>133</v>
      </c>
    </row>
    <row r="185" s="14" customFormat="1">
      <c r="B185" s="254"/>
      <c r="C185" s="255"/>
      <c r="D185" s="230" t="s">
        <v>142</v>
      </c>
      <c r="E185" s="256" t="s">
        <v>1</v>
      </c>
      <c r="F185" s="257" t="s">
        <v>303</v>
      </c>
      <c r="G185" s="255"/>
      <c r="H185" s="256" t="s">
        <v>1</v>
      </c>
      <c r="I185" s="258"/>
      <c r="J185" s="255"/>
      <c r="K185" s="255"/>
      <c r="L185" s="259"/>
      <c r="M185" s="260"/>
      <c r="N185" s="261"/>
      <c r="O185" s="261"/>
      <c r="P185" s="261"/>
      <c r="Q185" s="261"/>
      <c r="R185" s="261"/>
      <c r="S185" s="261"/>
      <c r="T185" s="262"/>
      <c r="AT185" s="263" t="s">
        <v>142</v>
      </c>
      <c r="AU185" s="263" t="s">
        <v>79</v>
      </c>
      <c r="AV185" s="14" t="s">
        <v>77</v>
      </c>
      <c r="AW185" s="14" t="s">
        <v>32</v>
      </c>
      <c r="AX185" s="14" t="s">
        <v>70</v>
      </c>
      <c r="AY185" s="263" t="s">
        <v>133</v>
      </c>
    </row>
    <row r="186" s="12" customFormat="1">
      <c r="B186" s="228"/>
      <c r="C186" s="229"/>
      <c r="D186" s="230" t="s">
        <v>142</v>
      </c>
      <c r="E186" s="231" t="s">
        <v>1</v>
      </c>
      <c r="F186" s="232" t="s">
        <v>653</v>
      </c>
      <c r="G186" s="229"/>
      <c r="H186" s="233">
        <v>0.65000000000000002</v>
      </c>
      <c r="I186" s="234"/>
      <c r="J186" s="229"/>
      <c r="K186" s="229"/>
      <c r="L186" s="235"/>
      <c r="M186" s="236"/>
      <c r="N186" s="237"/>
      <c r="O186" s="237"/>
      <c r="P186" s="237"/>
      <c r="Q186" s="237"/>
      <c r="R186" s="237"/>
      <c r="S186" s="237"/>
      <c r="T186" s="238"/>
      <c r="AT186" s="239" t="s">
        <v>142</v>
      </c>
      <c r="AU186" s="239" t="s">
        <v>79</v>
      </c>
      <c r="AV186" s="12" t="s">
        <v>79</v>
      </c>
      <c r="AW186" s="12" t="s">
        <v>32</v>
      </c>
      <c r="AX186" s="12" t="s">
        <v>70</v>
      </c>
      <c r="AY186" s="239" t="s">
        <v>133</v>
      </c>
    </row>
    <row r="187" s="13" customFormat="1">
      <c r="B187" s="243"/>
      <c r="C187" s="244"/>
      <c r="D187" s="230" t="s">
        <v>142</v>
      </c>
      <c r="E187" s="245" t="s">
        <v>1</v>
      </c>
      <c r="F187" s="246" t="s">
        <v>177</v>
      </c>
      <c r="G187" s="244"/>
      <c r="H187" s="247">
        <v>3.1099999999999999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AT187" s="253" t="s">
        <v>142</v>
      </c>
      <c r="AU187" s="253" t="s">
        <v>79</v>
      </c>
      <c r="AV187" s="13" t="s">
        <v>140</v>
      </c>
      <c r="AW187" s="13" t="s">
        <v>32</v>
      </c>
      <c r="AX187" s="13" t="s">
        <v>77</v>
      </c>
      <c r="AY187" s="253" t="s">
        <v>133</v>
      </c>
    </row>
    <row r="188" s="11" customFormat="1" ht="22.8" customHeight="1">
      <c r="B188" s="201"/>
      <c r="C188" s="202"/>
      <c r="D188" s="203" t="s">
        <v>69</v>
      </c>
      <c r="E188" s="215" t="s">
        <v>144</v>
      </c>
      <c r="F188" s="215" t="s">
        <v>145</v>
      </c>
      <c r="G188" s="202"/>
      <c r="H188" s="202"/>
      <c r="I188" s="205"/>
      <c r="J188" s="216">
        <f>BK188</f>
        <v>0</v>
      </c>
      <c r="K188" s="202"/>
      <c r="L188" s="207"/>
      <c r="M188" s="208"/>
      <c r="N188" s="209"/>
      <c r="O188" s="209"/>
      <c r="P188" s="210">
        <f>SUM(P189:P210)</f>
        <v>0</v>
      </c>
      <c r="Q188" s="209"/>
      <c r="R188" s="210">
        <f>SUM(R189:R210)</f>
        <v>749.91955469999994</v>
      </c>
      <c r="S188" s="209"/>
      <c r="T188" s="211">
        <f>SUM(T189:T210)</f>
        <v>0</v>
      </c>
      <c r="AR188" s="212" t="s">
        <v>77</v>
      </c>
      <c r="AT188" s="213" t="s">
        <v>69</v>
      </c>
      <c r="AU188" s="213" t="s">
        <v>77</v>
      </c>
      <c r="AY188" s="212" t="s">
        <v>133</v>
      </c>
      <c r="BK188" s="214">
        <f>SUM(BK189:BK210)</f>
        <v>0</v>
      </c>
    </row>
    <row r="189" s="1" customFormat="1" ht="16.5" customHeight="1">
      <c r="B189" s="37"/>
      <c r="C189" s="217" t="s">
        <v>309</v>
      </c>
      <c r="D189" s="217" t="s">
        <v>135</v>
      </c>
      <c r="E189" s="218" t="s">
        <v>306</v>
      </c>
      <c r="F189" s="219" t="s">
        <v>307</v>
      </c>
      <c r="G189" s="220" t="s">
        <v>138</v>
      </c>
      <c r="H189" s="221">
        <v>814.45000000000005</v>
      </c>
      <c r="I189" s="222"/>
      <c r="J189" s="221">
        <f>ROUND(I189*H189,1)</f>
        <v>0</v>
      </c>
      <c r="K189" s="219" t="s">
        <v>139</v>
      </c>
      <c r="L189" s="42"/>
      <c r="M189" s="223" t="s">
        <v>1</v>
      </c>
      <c r="N189" s="224" t="s">
        <v>41</v>
      </c>
      <c r="O189" s="78"/>
      <c r="P189" s="225">
        <f>O189*H189</f>
        <v>0</v>
      </c>
      <c r="Q189" s="225">
        <v>0.56699999999999995</v>
      </c>
      <c r="R189" s="225">
        <f>Q189*H189</f>
        <v>461.79314999999997</v>
      </c>
      <c r="S189" s="225">
        <v>0</v>
      </c>
      <c r="T189" s="226">
        <f>S189*H189</f>
        <v>0</v>
      </c>
      <c r="AR189" s="16" t="s">
        <v>140</v>
      </c>
      <c r="AT189" s="16" t="s">
        <v>135</v>
      </c>
      <c r="AU189" s="16" t="s">
        <v>79</v>
      </c>
      <c r="AY189" s="16" t="s">
        <v>133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6" t="s">
        <v>77</v>
      </c>
      <c r="BK189" s="227">
        <f>ROUND(I189*H189,1)</f>
        <v>0</v>
      </c>
      <c r="BL189" s="16" t="s">
        <v>140</v>
      </c>
      <c r="BM189" s="16" t="s">
        <v>308</v>
      </c>
    </row>
    <row r="190" s="12" customFormat="1">
      <c r="B190" s="228"/>
      <c r="C190" s="229"/>
      <c r="D190" s="230" t="s">
        <v>142</v>
      </c>
      <c r="E190" s="231" t="s">
        <v>1</v>
      </c>
      <c r="F190" s="232" t="s">
        <v>625</v>
      </c>
      <c r="G190" s="229"/>
      <c r="H190" s="233">
        <v>523.5</v>
      </c>
      <c r="I190" s="234"/>
      <c r="J190" s="229"/>
      <c r="K190" s="229"/>
      <c r="L190" s="235"/>
      <c r="M190" s="236"/>
      <c r="N190" s="237"/>
      <c r="O190" s="237"/>
      <c r="P190" s="237"/>
      <c r="Q190" s="237"/>
      <c r="R190" s="237"/>
      <c r="S190" s="237"/>
      <c r="T190" s="238"/>
      <c r="AT190" s="239" t="s">
        <v>142</v>
      </c>
      <c r="AU190" s="239" t="s">
        <v>79</v>
      </c>
      <c r="AV190" s="12" t="s">
        <v>79</v>
      </c>
      <c r="AW190" s="12" t="s">
        <v>32</v>
      </c>
      <c r="AX190" s="12" t="s">
        <v>70</v>
      </c>
      <c r="AY190" s="239" t="s">
        <v>133</v>
      </c>
    </row>
    <row r="191" s="12" customFormat="1">
      <c r="B191" s="228"/>
      <c r="C191" s="229"/>
      <c r="D191" s="230" t="s">
        <v>142</v>
      </c>
      <c r="E191" s="231" t="s">
        <v>1</v>
      </c>
      <c r="F191" s="232" t="s">
        <v>626</v>
      </c>
      <c r="G191" s="229"/>
      <c r="H191" s="233">
        <v>290.94999999999999</v>
      </c>
      <c r="I191" s="234"/>
      <c r="J191" s="229"/>
      <c r="K191" s="229"/>
      <c r="L191" s="235"/>
      <c r="M191" s="236"/>
      <c r="N191" s="237"/>
      <c r="O191" s="237"/>
      <c r="P191" s="237"/>
      <c r="Q191" s="237"/>
      <c r="R191" s="237"/>
      <c r="S191" s="237"/>
      <c r="T191" s="238"/>
      <c r="AT191" s="239" t="s">
        <v>142</v>
      </c>
      <c r="AU191" s="239" t="s">
        <v>79</v>
      </c>
      <c r="AV191" s="12" t="s">
        <v>79</v>
      </c>
      <c r="AW191" s="12" t="s">
        <v>32</v>
      </c>
      <c r="AX191" s="12" t="s">
        <v>70</v>
      </c>
      <c r="AY191" s="239" t="s">
        <v>133</v>
      </c>
    </row>
    <row r="192" s="13" customFormat="1">
      <c r="B192" s="243"/>
      <c r="C192" s="244"/>
      <c r="D192" s="230" t="s">
        <v>142</v>
      </c>
      <c r="E192" s="245" t="s">
        <v>1</v>
      </c>
      <c r="F192" s="246" t="s">
        <v>177</v>
      </c>
      <c r="G192" s="244"/>
      <c r="H192" s="247">
        <v>814.45000000000005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AT192" s="253" t="s">
        <v>142</v>
      </c>
      <c r="AU192" s="253" t="s">
        <v>79</v>
      </c>
      <c r="AV192" s="13" t="s">
        <v>140</v>
      </c>
      <c r="AW192" s="13" t="s">
        <v>32</v>
      </c>
      <c r="AX192" s="13" t="s">
        <v>77</v>
      </c>
      <c r="AY192" s="253" t="s">
        <v>133</v>
      </c>
    </row>
    <row r="193" s="1" customFormat="1" ht="16.5" customHeight="1">
      <c r="B193" s="37"/>
      <c r="C193" s="217" t="s">
        <v>313</v>
      </c>
      <c r="D193" s="217" t="s">
        <v>135</v>
      </c>
      <c r="E193" s="218" t="s">
        <v>654</v>
      </c>
      <c r="F193" s="219" t="s">
        <v>655</v>
      </c>
      <c r="G193" s="220" t="s">
        <v>138</v>
      </c>
      <c r="H193" s="221">
        <v>290.94999999999999</v>
      </c>
      <c r="I193" s="222"/>
      <c r="J193" s="221">
        <f>ROUND(I193*H193,1)</f>
        <v>0</v>
      </c>
      <c r="K193" s="219" t="s">
        <v>139</v>
      </c>
      <c r="L193" s="42"/>
      <c r="M193" s="223" t="s">
        <v>1</v>
      </c>
      <c r="N193" s="224" t="s">
        <v>41</v>
      </c>
      <c r="O193" s="78"/>
      <c r="P193" s="225">
        <f>O193*H193</f>
        <v>0</v>
      </c>
      <c r="Q193" s="225">
        <v>0.216</v>
      </c>
      <c r="R193" s="225">
        <f>Q193*H193</f>
        <v>62.845199999999998</v>
      </c>
      <c r="S193" s="225">
        <v>0</v>
      </c>
      <c r="T193" s="226">
        <f>S193*H193</f>
        <v>0</v>
      </c>
      <c r="AR193" s="16" t="s">
        <v>140</v>
      </c>
      <c r="AT193" s="16" t="s">
        <v>135</v>
      </c>
      <c r="AU193" s="16" t="s">
        <v>79</v>
      </c>
      <c r="AY193" s="16" t="s">
        <v>133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6" t="s">
        <v>77</v>
      </c>
      <c r="BK193" s="227">
        <f>ROUND(I193*H193,1)</f>
        <v>0</v>
      </c>
      <c r="BL193" s="16" t="s">
        <v>140</v>
      </c>
      <c r="BM193" s="16" t="s">
        <v>656</v>
      </c>
    </row>
    <row r="194" s="12" customFormat="1">
      <c r="B194" s="228"/>
      <c r="C194" s="229"/>
      <c r="D194" s="230" t="s">
        <v>142</v>
      </c>
      <c r="E194" s="231" t="s">
        <v>1</v>
      </c>
      <c r="F194" s="232" t="s">
        <v>626</v>
      </c>
      <c r="G194" s="229"/>
      <c r="H194" s="233">
        <v>290.94999999999999</v>
      </c>
      <c r="I194" s="234"/>
      <c r="J194" s="229"/>
      <c r="K194" s="229"/>
      <c r="L194" s="235"/>
      <c r="M194" s="236"/>
      <c r="N194" s="237"/>
      <c r="O194" s="237"/>
      <c r="P194" s="237"/>
      <c r="Q194" s="237"/>
      <c r="R194" s="237"/>
      <c r="S194" s="237"/>
      <c r="T194" s="238"/>
      <c r="AT194" s="239" t="s">
        <v>142</v>
      </c>
      <c r="AU194" s="239" t="s">
        <v>79</v>
      </c>
      <c r="AV194" s="12" t="s">
        <v>79</v>
      </c>
      <c r="AW194" s="12" t="s">
        <v>32</v>
      </c>
      <c r="AX194" s="12" t="s">
        <v>77</v>
      </c>
      <c r="AY194" s="239" t="s">
        <v>133</v>
      </c>
    </row>
    <row r="195" s="1" customFormat="1" ht="16.5" customHeight="1">
      <c r="B195" s="37"/>
      <c r="C195" s="217" t="s">
        <v>317</v>
      </c>
      <c r="D195" s="217" t="s">
        <v>135</v>
      </c>
      <c r="E195" s="218" t="s">
        <v>314</v>
      </c>
      <c r="F195" s="219" t="s">
        <v>315</v>
      </c>
      <c r="G195" s="220" t="s">
        <v>138</v>
      </c>
      <c r="H195" s="221">
        <v>523.5</v>
      </c>
      <c r="I195" s="222"/>
      <c r="J195" s="221">
        <f>ROUND(I195*H195,1)</f>
        <v>0</v>
      </c>
      <c r="K195" s="219" t="s">
        <v>139</v>
      </c>
      <c r="L195" s="42"/>
      <c r="M195" s="223" t="s">
        <v>1</v>
      </c>
      <c r="N195" s="224" t="s">
        <v>41</v>
      </c>
      <c r="O195" s="78"/>
      <c r="P195" s="225">
        <f>O195*H195</f>
        <v>0</v>
      </c>
      <c r="Q195" s="225">
        <v>0.00031</v>
      </c>
      <c r="R195" s="225">
        <f>Q195*H195</f>
        <v>0.16228500000000001</v>
      </c>
      <c r="S195" s="225">
        <v>0</v>
      </c>
      <c r="T195" s="226">
        <f>S195*H195</f>
        <v>0</v>
      </c>
      <c r="AR195" s="16" t="s">
        <v>140</v>
      </c>
      <c r="AT195" s="16" t="s">
        <v>135</v>
      </c>
      <c r="AU195" s="16" t="s">
        <v>79</v>
      </c>
      <c r="AY195" s="16" t="s">
        <v>133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6" t="s">
        <v>77</v>
      </c>
      <c r="BK195" s="227">
        <f>ROUND(I195*H195,1)</f>
        <v>0</v>
      </c>
      <c r="BL195" s="16" t="s">
        <v>140</v>
      </c>
      <c r="BM195" s="16" t="s">
        <v>502</v>
      </c>
    </row>
    <row r="196" s="12" customFormat="1">
      <c r="B196" s="228"/>
      <c r="C196" s="229"/>
      <c r="D196" s="230" t="s">
        <v>142</v>
      </c>
      <c r="E196" s="231" t="s">
        <v>1</v>
      </c>
      <c r="F196" s="232" t="s">
        <v>625</v>
      </c>
      <c r="G196" s="229"/>
      <c r="H196" s="233">
        <v>523.5</v>
      </c>
      <c r="I196" s="234"/>
      <c r="J196" s="229"/>
      <c r="K196" s="229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142</v>
      </c>
      <c r="AU196" s="239" t="s">
        <v>79</v>
      </c>
      <c r="AV196" s="12" t="s">
        <v>79</v>
      </c>
      <c r="AW196" s="12" t="s">
        <v>32</v>
      </c>
      <c r="AX196" s="12" t="s">
        <v>70</v>
      </c>
      <c r="AY196" s="239" t="s">
        <v>133</v>
      </c>
    </row>
    <row r="197" s="12" customFormat="1">
      <c r="B197" s="228"/>
      <c r="C197" s="229"/>
      <c r="D197" s="230" t="s">
        <v>142</v>
      </c>
      <c r="E197" s="231" t="s">
        <v>1</v>
      </c>
      <c r="F197" s="232" t="s">
        <v>176</v>
      </c>
      <c r="G197" s="229"/>
      <c r="H197" s="233">
        <v>0</v>
      </c>
      <c r="I197" s="234"/>
      <c r="J197" s="229"/>
      <c r="K197" s="229"/>
      <c r="L197" s="235"/>
      <c r="M197" s="236"/>
      <c r="N197" s="237"/>
      <c r="O197" s="237"/>
      <c r="P197" s="237"/>
      <c r="Q197" s="237"/>
      <c r="R197" s="237"/>
      <c r="S197" s="237"/>
      <c r="T197" s="238"/>
      <c r="AT197" s="239" t="s">
        <v>142</v>
      </c>
      <c r="AU197" s="239" t="s">
        <v>79</v>
      </c>
      <c r="AV197" s="12" t="s">
        <v>79</v>
      </c>
      <c r="AW197" s="12" t="s">
        <v>32</v>
      </c>
      <c r="AX197" s="12" t="s">
        <v>70</v>
      </c>
      <c r="AY197" s="239" t="s">
        <v>133</v>
      </c>
    </row>
    <row r="198" s="13" customFormat="1">
      <c r="B198" s="243"/>
      <c r="C198" s="244"/>
      <c r="D198" s="230" t="s">
        <v>142</v>
      </c>
      <c r="E198" s="245" t="s">
        <v>1</v>
      </c>
      <c r="F198" s="246" t="s">
        <v>177</v>
      </c>
      <c r="G198" s="244"/>
      <c r="H198" s="247">
        <v>523.5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AT198" s="253" t="s">
        <v>142</v>
      </c>
      <c r="AU198" s="253" t="s">
        <v>79</v>
      </c>
      <c r="AV198" s="13" t="s">
        <v>140</v>
      </c>
      <c r="AW198" s="13" t="s">
        <v>32</v>
      </c>
      <c r="AX198" s="13" t="s">
        <v>77</v>
      </c>
      <c r="AY198" s="253" t="s">
        <v>133</v>
      </c>
    </row>
    <row r="199" s="1" customFormat="1" ht="16.5" customHeight="1">
      <c r="B199" s="37"/>
      <c r="C199" s="217" t="s">
        <v>319</v>
      </c>
      <c r="D199" s="217" t="s">
        <v>135</v>
      </c>
      <c r="E199" s="218" t="s">
        <v>146</v>
      </c>
      <c r="F199" s="219" t="s">
        <v>147</v>
      </c>
      <c r="G199" s="220" t="s">
        <v>138</v>
      </c>
      <c r="H199" s="221">
        <v>999.40999999999997</v>
      </c>
      <c r="I199" s="222"/>
      <c r="J199" s="221">
        <f>ROUND(I199*H199,1)</f>
        <v>0</v>
      </c>
      <c r="K199" s="219" t="s">
        <v>139</v>
      </c>
      <c r="L199" s="42"/>
      <c r="M199" s="223" t="s">
        <v>1</v>
      </c>
      <c r="N199" s="224" t="s">
        <v>41</v>
      </c>
      <c r="O199" s="78"/>
      <c r="P199" s="225">
        <f>O199*H199</f>
        <v>0</v>
      </c>
      <c r="Q199" s="225">
        <v>0.00051000000000000004</v>
      </c>
      <c r="R199" s="225">
        <f>Q199*H199</f>
        <v>0.50969910000000007</v>
      </c>
      <c r="S199" s="225">
        <v>0</v>
      </c>
      <c r="T199" s="226">
        <f>S199*H199</f>
        <v>0</v>
      </c>
      <c r="AR199" s="16" t="s">
        <v>140</v>
      </c>
      <c r="AT199" s="16" t="s">
        <v>135</v>
      </c>
      <c r="AU199" s="16" t="s">
        <v>79</v>
      </c>
      <c r="AY199" s="16" t="s">
        <v>133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6" t="s">
        <v>77</v>
      </c>
      <c r="BK199" s="227">
        <f>ROUND(I199*H199,1)</f>
        <v>0</v>
      </c>
      <c r="BL199" s="16" t="s">
        <v>140</v>
      </c>
      <c r="BM199" s="16" t="s">
        <v>318</v>
      </c>
    </row>
    <row r="200" s="12" customFormat="1">
      <c r="B200" s="228"/>
      <c r="C200" s="229"/>
      <c r="D200" s="230" t="s">
        <v>142</v>
      </c>
      <c r="E200" s="231" t="s">
        <v>1</v>
      </c>
      <c r="F200" s="232" t="s">
        <v>630</v>
      </c>
      <c r="G200" s="229"/>
      <c r="H200" s="233">
        <v>999.40999999999997</v>
      </c>
      <c r="I200" s="234"/>
      <c r="J200" s="229"/>
      <c r="K200" s="229"/>
      <c r="L200" s="235"/>
      <c r="M200" s="236"/>
      <c r="N200" s="237"/>
      <c r="O200" s="237"/>
      <c r="P200" s="237"/>
      <c r="Q200" s="237"/>
      <c r="R200" s="237"/>
      <c r="S200" s="237"/>
      <c r="T200" s="238"/>
      <c r="AT200" s="239" t="s">
        <v>142</v>
      </c>
      <c r="AU200" s="239" t="s">
        <v>79</v>
      </c>
      <c r="AV200" s="12" t="s">
        <v>79</v>
      </c>
      <c r="AW200" s="12" t="s">
        <v>32</v>
      </c>
      <c r="AX200" s="12" t="s">
        <v>70</v>
      </c>
      <c r="AY200" s="239" t="s">
        <v>133</v>
      </c>
    </row>
    <row r="201" s="12" customFormat="1">
      <c r="B201" s="228"/>
      <c r="C201" s="229"/>
      <c r="D201" s="230" t="s">
        <v>142</v>
      </c>
      <c r="E201" s="231" t="s">
        <v>1</v>
      </c>
      <c r="F201" s="232" t="s">
        <v>180</v>
      </c>
      <c r="G201" s="229"/>
      <c r="H201" s="233">
        <v>0</v>
      </c>
      <c r="I201" s="234"/>
      <c r="J201" s="229"/>
      <c r="K201" s="229"/>
      <c r="L201" s="235"/>
      <c r="M201" s="236"/>
      <c r="N201" s="237"/>
      <c r="O201" s="237"/>
      <c r="P201" s="237"/>
      <c r="Q201" s="237"/>
      <c r="R201" s="237"/>
      <c r="S201" s="237"/>
      <c r="T201" s="238"/>
      <c r="AT201" s="239" t="s">
        <v>142</v>
      </c>
      <c r="AU201" s="239" t="s">
        <v>79</v>
      </c>
      <c r="AV201" s="12" t="s">
        <v>79</v>
      </c>
      <c r="AW201" s="12" t="s">
        <v>32</v>
      </c>
      <c r="AX201" s="12" t="s">
        <v>70</v>
      </c>
      <c r="AY201" s="239" t="s">
        <v>133</v>
      </c>
    </row>
    <row r="202" s="13" customFormat="1">
      <c r="B202" s="243"/>
      <c r="C202" s="244"/>
      <c r="D202" s="230" t="s">
        <v>142</v>
      </c>
      <c r="E202" s="245" t="s">
        <v>1</v>
      </c>
      <c r="F202" s="246" t="s">
        <v>177</v>
      </c>
      <c r="G202" s="244"/>
      <c r="H202" s="247">
        <v>999.40999999999997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AT202" s="253" t="s">
        <v>142</v>
      </c>
      <c r="AU202" s="253" t="s">
        <v>79</v>
      </c>
      <c r="AV202" s="13" t="s">
        <v>140</v>
      </c>
      <c r="AW202" s="13" t="s">
        <v>32</v>
      </c>
      <c r="AX202" s="13" t="s">
        <v>77</v>
      </c>
      <c r="AY202" s="253" t="s">
        <v>133</v>
      </c>
    </row>
    <row r="203" s="1" customFormat="1" ht="16.5" customHeight="1">
      <c r="B203" s="37"/>
      <c r="C203" s="217" t="s">
        <v>321</v>
      </c>
      <c r="D203" s="217" t="s">
        <v>135</v>
      </c>
      <c r="E203" s="218" t="s">
        <v>149</v>
      </c>
      <c r="F203" s="219" t="s">
        <v>150</v>
      </c>
      <c r="G203" s="220" t="s">
        <v>138</v>
      </c>
      <c r="H203" s="221">
        <v>999.40999999999997</v>
      </c>
      <c r="I203" s="222"/>
      <c r="J203" s="221">
        <f>ROUND(I203*H203,1)</f>
        <v>0</v>
      </c>
      <c r="K203" s="219" t="s">
        <v>139</v>
      </c>
      <c r="L203" s="42"/>
      <c r="M203" s="223" t="s">
        <v>1</v>
      </c>
      <c r="N203" s="224" t="s">
        <v>41</v>
      </c>
      <c r="O203" s="78"/>
      <c r="P203" s="225">
        <f>O203*H203</f>
        <v>0</v>
      </c>
      <c r="Q203" s="225">
        <v>0.12966</v>
      </c>
      <c r="R203" s="225">
        <f>Q203*H203</f>
        <v>129.58350059999998</v>
      </c>
      <c r="S203" s="225">
        <v>0</v>
      </c>
      <c r="T203" s="226">
        <f>S203*H203</f>
        <v>0</v>
      </c>
      <c r="AR203" s="16" t="s">
        <v>140</v>
      </c>
      <c r="AT203" s="16" t="s">
        <v>135</v>
      </c>
      <c r="AU203" s="16" t="s">
        <v>79</v>
      </c>
      <c r="AY203" s="16" t="s">
        <v>133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6" t="s">
        <v>77</v>
      </c>
      <c r="BK203" s="227">
        <f>ROUND(I203*H203,1)</f>
        <v>0</v>
      </c>
      <c r="BL203" s="16" t="s">
        <v>140</v>
      </c>
      <c r="BM203" s="16" t="s">
        <v>320</v>
      </c>
    </row>
    <row r="204" s="12" customFormat="1">
      <c r="B204" s="228"/>
      <c r="C204" s="229"/>
      <c r="D204" s="230" t="s">
        <v>142</v>
      </c>
      <c r="E204" s="231" t="s">
        <v>1</v>
      </c>
      <c r="F204" s="232" t="s">
        <v>630</v>
      </c>
      <c r="G204" s="229"/>
      <c r="H204" s="233">
        <v>999.40999999999997</v>
      </c>
      <c r="I204" s="234"/>
      <c r="J204" s="229"/>
      <c r="K204" s="229"/>
      <c r="L204" s="235"/>
      <c r="M204" s="236"/>
      <c r="N204" s="237"/>
      <c r="O204" s="237"/>
      <c r="P204" s="237"/>
      <c r="Q204" s="237"/>
      <c r="R204" s="237"/>
      <c r="S204" s="237"/>
      <c r="T204" s="238"/>
      <c r="AT204" s="239" t="s">
        <v>142</v>
      </c>
      <c r="AU204" s="239" t="s">
        <v>79</v>
      </c>
      <c r="AV204" s="12" t="s">
        <v>79</v>
      </c>
      <c r="AW204" s="12" t="s">
        <v>32</v>
      </c>
      <c r="AX204" s="12" t="s">
        <v>70</v>
      </c>
      <c r="AY204" s="239" t="s">
        <v>133</v>
      </c>
    </row>
    <row r="205" s="12" customFormat="1">
      <c r="B205" s="228"/>
      <c r="C205" s="229"/>
      <c r="D205" s="230" t="s">
        <v>142</v>
      </c>
      <c r="E205" s="231" t="s">
        <v>1</v>
      </c>
      <c r="F205" s="232" t="s">
        <v>180</v>
      </c>
      <c r="G205" s="229"/>
      <c r="H205" s="233">
        <v>0</v>
      </c>
      <c r="I205" s="234"/>
      <c r="J205" s="229"/>
      <c r="K205" s="229"/>
      <c r="L205" s="235"/>
      <c r="M205" s="236"/>
      <c r="N205" s="237"/>
      <c r="O205" s="237"/>
      <c r="P205" s="237"/>
      <c r="Q205" s="237"/>
      <c r="R205" s="237"/>
      <c r="S205" s="237"/>
      <c r="T205" s="238"/>
      <c r="AT205" s="239" t="s">
        <v>142</v>
      </c>
      <c r="AU205" s="239" t="s">
        <v>79</v>
      </c>
      <c r="AV205" s="12" t="s">
        <v>79</v>
      </c>
      <c r="AW205" s="12" t="s">
        <v>32</v>
      </c>
      <c r="AX205" s="12" t="s">
        <v>70</v>
      </c>
      <c r="AY205" s="239" t="s">
        <v>133</v>
      </c>
    </row>
    <row r="206" s="13" customFormat="1">
      <c r="B206" s="243"/>
      <c r="C206" s="244"/>
      <c r="D206" s="230" t="s">
        <v>142</v>
      </c>
      <c r="E206" s="245" t="s">
        <v>1</v>
      </c>
      <c r="F206" s="246" t="s">
        <v>177</v>
      </c>
      <c r="G206" s="244"/>
      <c r="H206" s="247">
        <v>999.40999999999997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AT206" s="253" t="s">
        <v>142</v>
      </c>
      <c r="AU206" s="253" t="s">
        <v>79</v>
      </c>
      <c r="AV206" s="13" t="s">
        <v>140</v>
      </c>
      <c r="AW206" s="13" t="s">
        <v>32</v>
      </c>
      <c r="AX206" s="13" t="s">
        <v>77</v>
      </c>
      <c r="AY206" s="253" t="s">
        <v>133</v>
      </c>
    </row>
    <row r="207" s="1" customFormat="1" ht="16.5" customHeight="1">
      <c r="B207" s="37"/>
      <c r="C207" s="217" t="s">
        <v>326</v>
      </c>
      <c r="D207" s="217" t="s">
        <v>135</v>
      </c>
      <c r="E207" s="218" t="s">
        <v>322</v>
      </c>
      <c r="F207" s="219" t="s">
        <v>323</v>
      </c>
      <c r="G207" s="220" t="s">
        <v>138</v>
      </c>
      <c r="H207" s="221">
        <v>523.5</v>
      </c>
      <c r="I207" s="222"/>
      <c r="J207" s="221">
        <f>ROUND(I207*H207,1)</f>
        <v>0</v>
      </c>
      <c r="K207" s="219" t="s">
        <v>139</v>
      </c>
      <c r="L207" s="42"/>
      <c r="M207" s="223" t="s">
        <v>1</v>
      </c>
      <c r="N207" s="224" t="s">
        <v>41</v>
      </c>
      <c r="O207" s="78"/>
      <c r="P207" s="225">
        <f>O207*H207</f>
        <v>0</v>
      </c>
      <c r="Q207" s="225">
        <v>0.18151999999999999</v>
      </c>
      <c r="R207" s="225">
        <f>Q207*H207</f>
        <v>95.025719999999993</v>
      </c>
      <c r="S207" s="225">
        <v>0</v>
      </c>
      <c r="T207" s="226">
        <f>S207*H207</f>
        <v>0</v>
      </c>
      <c r="AR207" s="16" t="s">
        <v>140</v>
      </c>
      <c r="AT207" s="16" t="s">
        <v>135</v>
      </c>
      <c r="AU207" s="16" t="s">
        <v>79</v>
      </c>
      <c r="AY207" s="16" t="s">
        <v>133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6" t="s">
        <v>77</v>
      </c>
      <c r="BK207" s="227">
        <f>ROUND(I207*H207,1)</f>
        <v>0</v>
      </c>
      <c r="BL207" s="16" t="s">
        <v>140</v>
      </c>
      <c r="BM207" s="16" t="s">
        <v>324</v>
      </c>
    </row>
    <row r="208" s="12" customFormat="1">
      <c r="B208" s="228"/>
      <c r="C208" s="229"/>
      <c r="D208" s="230" t="s">
        <v>142</v>
      </c>
      <c r="E208" s="231" t="s">
        <v>1</v>
      </c>
      <c r="F208" s="232" t="s">
        <v>625</v>
      </c>
      <c r="G208" s="229"/>
      <c r="H208" s="233">
        <v>523.5</v>
      </c>
      <c r="I208" s="234"/>
      <c r="J208" s="229"/>
      <c r="K208" s="229"/>
      <c r="L208" s="235"/>
      <c r="M208" s="236"/>
      <c r="N208" s="237"/>
      <c r="O208" s="237"/>
      <c r="P208" s="237"/>
      <c r="Q208" s="237"/>
      <c r="R208" s="237"/>
      <c r="S208" s="237"/>
      <c r="T208" s="238"/>
      <c r="AT208" s="239" t="s">
        <v>142</v>
      </c>
      <c r="AU208" s="239" t="s">
        <v>79</v>
      </c>
      <c r="AV208" s="12" t="s">
        <v>79</v>
      </c>
      <c r="AW208" s="12" t="s">
        <v>32</v>
      </c>
      <c r="AX208" s="12" t="s">
        <v>70</v>
      </c>
      <c r="AY208" s="239" t="s">
        <v>133</v>
      </c>
    </row>
    <row r="209" s="12" customFormat="1">
      <c r="B209" s="228"/>
      <c r="C209" s="229"/>
      <c r="D209" s="230" t="s">
        <v>142</v>
      </c>
      <c r="E209" s="231" t="s">
        <v>1</v>
      </c>
      <c r="F209" s="232" t="s">
        <v>176</v>
      </c>
      <c r="G209" s="229"/>
      <c r="H209" s="233">
        <v>0</v>
      </c>
      <c r="I209" s="234"/>
      <c r="J209" s="229"/>
      <c r="K209" s="229"/>
      <c r="L209" s="235"/>
      <c r="M209" s="236"/>
      <c r="N209" s="237"/>
      <c r="O209" s="237"/>
      <c r="P209" s="237"/>
      <c r="Q209" s="237"/>
      <c r="R209" s="237"/>
      <c r="S209" s="237"/>
      <c r="T209" s="238"/>
      <c r="AT209" s="239" t="s">
        <v>142</v>
      </c>
      <c r="AU209" s="239" t="s">
        <v>79</v>
      </c>
      <c r="AV209" s="12" t="s">
        <v>79</v>
      </c>
      <c r="AW209" s="12" t="s">
        <v>32</v>
      </c>
      <c r="AX209" s="12" t="s">
        <v>70</v>
      </c>
      <c r="AY209" s="239" t="s">
        <v>133</v>
      </c>
    </row>
    <row r="210" s="13" customFormat="1">
      <c r="B210" s="243"/>
      <c r="C210" s="244"/>
      <c r="D210" s="230" t="s">
        <v>142</v>
      </c>
      <c r="E210" s="245" t="s">
        <v>1</v>
      </c>
      <c r="F210" s="246" t="s">
        <v>177</v>
      </c>
      <c r="G210" s="244"/>
      <c r="H210" s="247">
        <v>523.5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AT210" s="253" t="s">
        <v>142</v>
      </c>
      <c r="AU210" s="253" t="s">
        <v>79</v>
      </c>
      <c r="AV210" s="13" t="s">
        <v>140</v>
      </c>
      <c r="AW210" s="13" t="s">
        <v>32</v>
      </c>
      <c r="AX210" s="13" t="s">
        <v>77</v>
      </c>
      <c r="AY210" s="253" t="s">
        <v>133</v>
      </c>
    </row>
    <row r="211" s="11" customFormat="1" ht="22.8" customHeight="1">
      <c r="B211" s="201"/>
      <c r="C211" s="202"/>
      <c r="D211" s="203" t="s">
        <v>69</v>
      </c>
      <c r="E211" s="215" t="s">
        <v>188</v>
      </c>
      <c r="F211" s="215" t="s">
        <v>325</v>
      </c>
      <c r="G211" s="202"/>
      <c r="H211" s="202"/>
      <c r="I211" s="205"/>
      <c r="J211" s="216">
        <f>BK211</f>
        <v>0</v>
      </c>
      <c r="K211" s="202"/>
      <c r="L211" s="207"/>
      <c r="M211" s="208"/>
      <c r="N211" s="209"/>
      <c r="O211" s="209"/>
      <c r="P211" s="210">
        <f>SUM(P212:P216)</f>
        <v>0</v>
      </c>
      <c r="Q211" s="209"/>
      <c r="R211" s="210">
        <f>SUM(R212:R216)</f>
        <v>0.027082799999999997</v>
      </c>
      <c r="S211" s="209"/>
      <c r="T211" s="211">
        <f>SUM(T212:T216)</f>
        <v>0</v>
      </c>
      <c r="AR211" s="212" t="s">
        <v>77</v>
      </c>
      <c r="AT211" s="213" t="s">
        <v>69</v>
      </c>
      <c r="AU211" s="213" t="s">
        <v>77</v>
      </c>
      <c r="AY211" s="212" t="s">
        <v>133</v>
      </c>
      <c r="BK211" s="214">
        <f>SUM(BK212:BK216)</f>
        <v>0</v>
      </c>
    </row>
    <row r="212" s="1" customFormat="1" ht="16.5" customHeight="1">
      <c r="B212" s="37"/>
      <c r="C212" s="217" t="s">
        <v>332</v>
      </c>
      <c r="D212" s="217" t="s">
        <v>135</v>
      </c>
      <c r="E212" s="218" t="s">
        <v>327</v>
      </c>
      <c r="F212" s="219" t="s">
        <v>328</v>
      </c>
      <c r="G212" s="220" t="s">
        <v>138</v>
      </c>
      <c r="H212" s="221">
        <v>2.7599999999999998</v>
      </c>
      <c r="I212" s="222"/>
      <c r="J212" s="221">
        <f>ROUND(I212*H212,1)</f>
        <v>0</v>
      </c>
      <c r="K212" s="219" t="s">
        <v>139</v>
      </c>
      <c r="L212" s="42"/>
      <c r="M212" s="223" t="s">
        <v>1</v>
      </c>
      <c r="N212" s="224" t="s">
        <v>41</v>
      </c>
      <c r="O212" s="78"/>
      <c r="P212" s="225">
        <f>O212*H212</f>
        <v>0</v>
      </c>
      <c r="Q212" s="225">
        <v>0.0082799999999999992</v>
      </c>
      <c r="R212" s="225">
        <f>Q212*H212</f>
        <v>0.022852799999999996</v>
      </c>
      <c r="S212" s="225">
        <v>0</v>
      </c>
      <c r="T212" s="226">
        <f>S212*H212</f>
        <v>0</v>
      </c>
      <c r="AR212" s="16" t="s">
        <v>140</v>
      </c>
      <c r="AT212" s="16" t="s">
        <v>135</v>
      </c>
      <c r="AU212" s="16" t="s">
        <v>79</v>
      </c>
      <c r="AY212" s="16" t="s">
        <v>133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6" t="s">
        <v>77</v>
      </c>
      <c r="BK212" s="227">
        <f>ROUND(I212*H212,1)</f>
        <v>0</v>
      </c>
      <c r="BL212" s="16" t="s">
        <v>140</v>
      </c>
      <c r="BM212" s="16" t="s">
        <v>657</v>
      </c>
    </row>
    <row r="213" s="14" customFormat="1">
      <c r="B213" s="254"/>
      <c r="C213" s="255"/>
      <c r="D213" s="230" t="s">
        <v>142</v>
      </c>
      <c r="E213" s="256" t="s">
        <v>1</v>
      </c>
      <c r="F213" s="257" t="s">
        <v>330</v>
      </c>
      <c r="G213" s="255"/>
      <c r="H213" s="256" t="s">
        <v>1</v>
      </c>
      <c r="I213" s="258"/>
      <c r="J213" s="255"/>
      <c r="K213" s="255"/>
      <c r="L213" s="259"/>
      <c r="M213" s="260"/>
      <c r="N213" s="261"/>
      <c r="O213" s="261"/>
      <c r="P213" s="261"/>
      <c r="Q213" s="261"/>
      <c r="R213" s="261"/>
      <c r="S213" s="261"/>
      <c r="T213" s="262"/>
      <c r="AT213" s="263" t="s">
        <v>142</v>
      </c>
      <c r="AU213" s="263" t="s">
        <v>79</v>
      </c>
      <c r="AV213" s="14" t="s">
        <v>77</v>
      </c>
      <c r="AW213" s="14" t="s">
        <v>32</v>
      </c>
      <c r="AX213" s="14" t="s">
        <v>70</v>
      </c>
      <c r="AY213" s="263" t="s">
        <v>133</v>
      </c>
    </row>
    <row r="214" s="12" customFormat="1">
      <c r="B214" s="228"/>
      <c r="C214" s="229"/>
      <c r="D214" s="230" t="s">
        <v>142</v>
      </c>
      <c r="E214" s="231" t="s">
        <v>1</v>
      </c>
      <c r="F214" s="232" t="s">
        <v>658</v>
      </c>
      <c r="G214" s="229"/>
      <c r="H214" s="233">
        <v>2.7599999999999998</v>
      </c>
      <c r="I214" s="234"/>
      <c r="J214" s="229"/>
      <c r="K214" s="229"/>
      <c r="L214" s="235"/>
      <c r="M214" s="236"/>
      <c r="N214" s="237"/>
      <c r="O214" s="237"/>
      <c r="P214" s="237"/>
      <c r="Q214" s="237"/>
      <c r="R214" s="237"/>
      <c r="S214" s="237"/>
      <c r="T214" s="238"/>
      <c r="AT214" s="239" t="s">
        <v>142</v>
      </c>
      <c r="AU214" s="239" t="s">
        <v>79</v>
      </c>
      <c r="AV214" s="12" t="s">
        <v>79</v>
      </c>
      <c r="AW214" s="12" t="s">
        <v>32</v>
      </c>
      <c r="AX214" s="12" t="s">
        <v>77</v>
      </c>
      <c r="AY214" s="239" t="s">
        <v>133</v>
      </c>
    </row>
    <row r="215" s="1" customFormat="1" ht="16.5" customHeight="1">
      <c r="B215" s="37"/>
      <c r="C215" s="264" t="s">
        <v>338</v>
      </c>
      <c r="D215" s="264" t="s">
        <v>277</v>
      </c>
      <c r="E215" s="265" t="s">
        <v>333</v>
      </c>
      <c r="F215" s="266" t="s">
        <v>334</v>
      </c>
      <c r="G215" s="267" t="s">
        <v>138</v>
      </c>
      <c r="H215" s="268">
        <v>2.8199999999999998</v>
      </c>
      <c r="I215" s="269"/>
      <c r="J215" s="268">
        <f>ROUND(I215*H215,1)</f>
        <v>0</v>
      </c>
      <c r="K215" s="266" t="s">
        <v>139</v>
      </c>
      <c r="L215" s="270"/>
      <c r="M215" s="271" t="s">
        <v>1</v>
      </c>
      <c r="N215" s="272" t="s">
        <v>41</v>
      </c>
      <c r="O215" s="78"/>
      <c r="P215" s="225">
        <f>O215*H215</f>
        <v>0</v>
      </c>
      <c r="Q215" s="225">
        <v>0.0015</v>
      </c>
      <c r="R215" s="225">
        <f>Q215*H215</f>
        <v>0.0042300000000000003</v>
      </c>
      <c r="S215" s="225">
        <v>0</v>
      </c>
      <c r="T215" s="226">
        <f>S215*H215</f>
        <v>0</v>
      </c>
      <c r="AR215" s="16" t="s">
        <v>199</v>
      </c>
      <c r="AT215" s="16" t="s">
        <v>277</v>
      </c>
      <c r="AU215" s="16" t="s">
        <v>79</v>
      </c>
      <c r="AY215" s="16" t="s">
        <v>133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6" t="s">
        <v>77</v>
      </c>
      <c r="BK215" s="227">
        <f>ROUND(I215*H215,1)</f>
        <v>0</v>
      </c>
      <c r="BL215" s="16" t="s">
        <v>140</v>
      </c>
      <c r="BM215" s="16" t="s">
        <v>659</v>
      </c>
    </row>
    <row r="216" s="12" customFormat="1">
      <c r="B216" s="228"/>
      <c r="C216" s="229"/>
      <c r="D216" s="230" t="s">
        <v>142</v>
      </c>
      <c r="E216" s="229"/>
      <c r="F216" s="232" t="s">
        <v>660</v>
      </c>
      <c r="G216" s="229"/>
      <c r="H216" s="233">
        <v>2.8199999999999998</v>
      </c>
      <c r="I216" s="234"/>
      <c r="J216" s="229"/>
      <c r="K216" s="229"/>
      <c r="L216" s="235"/>
      <c r="M216" s="236"/>
      <c r="N216" s="237"/>
      <c r="O216" s="237"/>
      <c r="P216" s="237"/>
      <c r="Q216" s="237"/>
      <c r="R216" s="237"/>
      <c r="S216" s="237"/>
      <c r="T216" s="238"/>
      <c r="AT216" s="239" t="s">
        <v>142</v>
      </c>
      <c r="AU216" s="239" t="s">
        <v>79</v>
      </c>
      <c r="AV216" s="12" t="s">
        <v>79</v>
      </c>
      <c r="AW216" s="12" t="s">
        <v>4</v>
      </c>
      <c r="AX216" s="12" t="s">
        <v>77</v>
      </c>
      <c r="AY216" s="239" t="s">
        <v>133</v>
      </c>
    </row>
    <row r="217" s="11" customFormat="1" ht="22.8" customHeight="1">
      <c r="B217" s="201"/>
      <c r="C217" s="202"/>
      <c r="D217" s="203" t="s">
        <v>69</v>
      </c>
      <c r="E217" s="215" t="s">
        <v>199</v>
      </c>
      <c r="F217" s="215" t="s">
        <v>337</v>
      </c>
      <c r="G217" s="202"/>
      <c r="H217" s="202"/>
      <c r="I217" s="205"/>
      <c r="J217" s="216">
        <f>BK217</f>
        <v>0</v>
      </c>
      <c r="K217" s="202"/>
      <c r="L217" s="207"/>
      <c r="M217" s="208"/>
      <c r="N217" s="209"/>
      <c r="O217" s="209"/>
      <c r="P217" s="210">
        <f>SUM(P218:P288)</f>
        <v>0</v>
      </c>
      <c r="Q217" s="209"/>
      <c r="R217" s="210">
        <f>SUM(R218:R288)</f>
        <v>16.602089999999997</v>
      </c>
      <c r="S217" s="209"/>
      <c r="T217" s="211">
        <f>SUM(T218:T288)</f>
        <v>0</v>
      </c>
      <c r="AR217" s="212" t="s">
        <v>77</v>
      </c>
      <c r="AT217" s="213" t="s">
        <v>69</v>
      </c>
      <c r="AU217" s="213" t="s">
        <v>77</v>
      </c>
      <c r="AY217" s="212" t="s">
        <v>133</v>
      </c>
      <c r="BK217" s="214">
        <f>SUM(BK218:BK288)</f>
        <v>0</v>
      </c>
    </row>
    <row r="218" s="1" customFormat="1" ht="16.5" customHeight="1">
      <c r="B218" s="37"/>
      <c r="C218" s="217" t="s">
        <v>344</v>
      </c>
      <c r="D218" s="217" t="s">
        <v>135</v>
      </c>
      <c r="E218" s="218" t="s">
        <v>339</v>
      </c>
      <c r="F218" s="219" t="s">
        <v>340</v>
      </c>
      <c r="G218" s="220" t="s">
        <v>341</v>
      </c>
      <c r="H218" s="221">
        <v>3</v>
      </c>
      <c r="I218" s="222"/>
      <c r="J218" s="221">
        <f>ROUND(I218*H218,1)</f>
        <v>0</v>
      </c>
      <c r="K218" s="219" t="s">
        <v>342</v>
      </c>
      <c r="L218" s="42"/>
      <c r="M218" s="223" t="s">
        <v>1</v>
      </c>
      <c r="N218" s="224" t="s">
        <v>41</v>
      </c>
      <c r="O218" s="78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AR218" s="16" t="s">
        <v>140</v>
      </c>
      <c r="AT218" s="16" t="s">
        <v>135</v>
      </c>
      <c r="AU218" s="16" t="s">
        <v>79</v>
      </c>
      <c r="AY218" s="16" t="s">
        <v>133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6" t="s">
        <v>77</v>
      </c>
      <c r="BK218" s="227">
        <f>ROUND(I218*H218,1)</f>
        <v>0</v>
      </c>
      <c r="BL218" s="16" t="s">
        <v>140</v>
      </c>
      <c r="BM218" s="16" t="s">
        <v>343</v>
      </c>
    </row>
    <row r="219" s="14" customFormat="1">
      <c r="B219" s="254"/>
      <c r="C219" s="255"/>
      <c r="D219" s="230" t="s">
        <v>142</v>
      </c>
      <c r="E219" s="256" t="s">
        <v>1</v>
      </c>
      <c r="F219" s="257" t="s">
        <v>661</v>
      </c>
      <c r="G219" s="255"/>
      <c r="H219" s="256" t="s">
        <v>1</v>
      </c>
      <c r="I219" s="258"/>
      <c r="J219" s="255"/>
      <c r="K219" s="255"/>
      <c r="L219" s="259"/>
      <c r="M219" s="260"/>
      <c r="N219" s="261"/>
      <c r="O219" s="261"/>
      <c r="P219" s="261"/>
      <c r="Q219" s="261"/>
      <c r="R219" s="261"/>
      <c r="S219" s="261"/>
      <c r="T219" s="262"/>
      <c r="AT219" s="263" t="s">
        <v>142</v>
      </c>
      <c r="AU219" s="263" t="s">
        <v>79</v>
      </c>
      <c r="AV219" s="14" t="s">
        <v>77</v>
      </c>
      <c r="AW219" s="14" t="s">
        <v>32</v>
      </c>
      <c r="AX219" s="14" t="s">
        <v>70</v>
      </c>
      <c r="AY219" s="263" t="s">
        <v>133</v>
      </c>
    </row>
    <row r="220" s="12" customFormat="1">
      <c r="B220" s="228"/>
      <c r="C220" s="229"/>
      <c r="D220" s="230" t="s">
        <v>142</v>
      </c>
      <c r="E220" s="231" t="s">
        <v>1</v>
      </c>
      <c r="F220" s="232" t="s">
        <v>90</v>
      </c>
      <c r="G220" s="229"/>
      <c r="H220" s="233">
        <v>3</v>
      </c>
      <c r="I220" s="234"/>
      <c r="J220" s="229"/>
      <c r="K220" s="229"/>
      <c r="L220" s="235"/>
      <c r="M220" s="236"/>
      <c r="N220" s="237"/>
      <c r="O220" s="237"/>
      <c r="P220" s="237"/>
      <c r="Q220" s="237"/>
      <c r="R220" s="237"/>
      <c r="S220" s="237"/>
      <c r="T220" s="238"/>
      <c r="AT220" s="239" t="s">
        <v>142</v>
      </c>
      <c r="AU220" s="239" t="s">
        <v>79</v>
      </c>
      <c r="AV220" s="12" t="s">
        <v>79</v>
      </c>
      <c r="AW220" s="12" t="s">
        <v>32</v>
      </c>
      <c r="AX220" s="12" t="s">
        <v>77</v>
      </c>
      <c r="AY220" s="239" t="s">
        <v>133</v>
      </c>
    </row>
    <row r="221" s="1" customFormat="1" ht="16.5" customHeight="1">
      <c r="B221" s="37"/>
      <c r="C221" s="264" t="s">
        <v>349</v>
      </c>
      <c r="D221" s="264" t="s">
        <v>277</v>
      </c>
      <c r="E221" s="265" t="s">
        <v>507</v>
      </c>
      <c r="F221" s="266" t="s">
        <v>508</v>
      </c>
      <c r="G221" s="267" t="s">
        <v>360</v>
      </c>
      <c r="H221" s="268">
        <v>3</v>
      </c>
      <c r="I221" s="269"/>
      <c r="J221" s="268">
        <f>ROUND(I221*H221,1)</f>
        <v>0</v>
      </c>
      <c r="K221" s="266" t="s">
        <v>1</v>
      </c>
      <c r="L221" s="270"/>
      <c r="M221" s="271" t="s">
        <v>1</v>
      </c>
      <c r="N221" s="272" t="s">
        <v>41</v>
      </c>
      <c r="O221" s="78"/>
      <c r="P221" s="225">
        <f>O221*H221</f>
        <v>0</v>
      </c>
      <c r="Q221" s="225">
        <v>0.0068999999999999999</v>
      </c>
      <c r="R221" s="225">
        <f>Q221*H221</f>
        <v>0.0207</v>
      </c>
      <c r="S221" s="225">
        <v>0</v>
      </c>
      <c r="T221" s="226">
        <f>S221*H221</f>
        <v>0</v>
      </c>
      <c r="AR221" s="16" t="s">
        <v>199</v>
      </c>
      <c r="AT221" s="16" t="s">
        <v>277</v>
      </c>
      <c r="AU221" s="16" t="s">
        <v>79</v>
      </c>
      <c r="AY221" s="16" t="s">
        <v>133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6" t="s">
        <v>77</v>
      </c>
      <c r="BK221" s="227">
        <f>ROUND(I221*H221,1)</f>
        <v>0</v>
      </c>
      <c r="BL221" s="16" t="s">
        <v>140</v>
      </c>
      <c r="BM221" s="16" t="s">
        <v>509</v>
      </c>
    </row>
    <row r="222" s="1" customFormat="1" ht="16.5" customHeight="1">
      <c r="B222" s="37"/>
      <c r="C222" s="217" t="s">
        <v>353</v>
      </c>
      <c r="D222" s="217" t="s">
        <v>135</v>
      </c>
      <c r="E222" s="218" t="s">
        <v>345</v>
      </c>
      <c r="F222" s="219" t="s">
        <v>346</v>
      </c>
      <c r="G222" s="220" t="s">
        <v>186</v>
      </c>
      <c r="H222" s="221">
        <v>751.5</v>
      </c>
      <c r="I222" s="222"/>
      <c r="J222" s="221">
        <f>ROUND(I222*H222,1)</f>
        <v>0</v>
      </c>
      <c r="K222" s="219" t="s">
        <v>342</v>
      </c>
      <c r="L222" s="42"/>
      <c r="M222" s="223" t="s">
        <v>1</v>
      </c>
      <c r="N222" s="224" t="s">
        <v>41</v>
      </c>
      <c r="O222" s="78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AR222" s="16" t="s">
        <v>140</v>
      </c>
      <c r="AT222" s="16" t="s">
        <v>135</v>
      </c>
      <c r="AU222" s="16" t="s">
        <v>79</v>
      </c>
      <c r="AY222" s="16" t="s">
        <v>133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6" t="s">
        <v>77</v>
      </c>
      <c r="BK222" s="227">
        <f>ROUND(I222*H222,1)</f>
        <v>0</v>
      </c>
      <c r="BL222" s="16" t="s">
        <v>140</v>
      </c>
      <c r="BM222" s="16" t="s">
        <v>347</v>
      </c>
    </row>
    <row r="223" s="12" customFormat="1">
      <c r="B223" s="228"/>
      <c r="C223" s="229"/>
      <c r="D223" s="230" t="s">
        <v>142</v>
      </c>
      <c r="E223" s="231" t="s">
        <v>1</v>
      </c>
      <c r="F223" s="232" t="s">
        <v>662</v>
      </c>
      <c r="G223" s="229"/>
      <c r="H223" s="233">
        <v>751.5</v>
      </c>
      <c r="I223" s="234"/>
      <c r="J223" s="229"/>
      <c r="K223" s="229"/>
      <c r="L223" s="235"/>
      <c r="M223" s="236"/>
      <c r="N223" s="237"/>
      <c r="O223" s="237"/>
      <c r="P223" s="237"/>
      <c r="Q223" s="237"/>
      <c r="R223" s="237"/>
      <c r="S223" s="237"/>
      <c r="T223" s="238"/>
      <c r="AT223" s="239" t="s">
        <v>142</v>
      </c>
      <c r="AU223" s="239" t="s">
        <v>79</v>
      </c>
      <c r="AV223" s="12" t="s">
        <v>79</v>
      </c>
      <c r="AW223" s="12" t="s">
        <v>32</v>
      </c>
      <c r="AX223" s="12" t="s">
        <v>77</v>
      </c>
      <c r="AY223" s="239" t="s">
        <v>133</v>
      </c>
    </row>
    <row r="224" s="1" customFormat="1" ht="16.5" customHeight="1">
      <c r="B224" s="37"/>
      <c r="C224" s="264" t="s">
        <v>357</v>
      </c>
      <c r="D224" s="264" t="s">
        <v>277</v>
      </c>
      <c r="E224" s="265" t="s">
        <v>350</v>
      </c>
      <c r="F224" s="266" t="s">
        <v>351</v>
      </c>
      <c r="G224" s="267" t="s">
        <v>186</v>
      </c>
      <c r="H224" s="268">
        <v>751.5</v>
      </c>
      <c r="I224" s="269"/>
      <c r="J224" s="268">
        <f>ROUND(I224*H224,1)</f>
        <v>0</v>
      </c>
      <c r="K224" s="266" t="s">
        <v>342</v>
      </c>
      <c r="L224" s="270"/>
      <c r="M224" s="271" t="s">
        <v>1</v>
      </c>
      <c r="N224" s="272" t="s">
        <v>41</v>
      </c>
      <c r="O224" s="78"/>
      <c r="P224" s="225">
        <f>O224*H224</f>
        <v>0</v>
      </c>
      <c r="Q224" s="225">
        <v>0.014500000000000001</v>
      </c>
      <c r="R224" s="225">
        <f>Q224*H224</f>
        <v>10.896750000000001</v>
      </c>
      <c r="S224" s="225">
        <v>0</v>
      </c>
      <c r="T224" s="226">
        <f>S224*H224</f>
        <v>0</v>
      </c>
      <c r="AR224" s="16" t="s">
        <v>199</v>
      </c>
      <c r="AT224" s="16" t="s">
        <v>277</v>
      </c>
      <c r="AU224" s="16" t="s">
        <v>79</v>
      </c>
      <c r="AY224" s="16" t="s">
        <v>133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6" t="s">
        <v>77</v>
      </c>
      <c r="BK224" s="227">
        <f>ROUND(I224*H224,1)</f>
        <v>0</v>
      </c>
      <c r="BL224" s="16" t="s">
        <v>140</v>
      </c>
      <c r="BM224" s="16" t="s">
        <v>352</v>
      </c>
    </row>
    <row r="225" s="1" customFormat="1" ht="16.5" customHeight="1">
      <c r="B225" s="37"/>
      <c r="C225" s="217" t="s">
        <v>362</v>
      </c>
      <c r="D225" s="217" t="s">
        <v>135</v>
      </c>
      <c r="E225" s="218" t="s">
        <v>663</v>
      </c>
      <c r="F225" s="219" t="s">
        <v>664</v>
      </c>
      <c r="G225" s="220" t="s">
        <v>341</v>
      </c>
      <c r="H225" s="221">
        <v>1</v>
      </c>
      <c r="I225" s="222"/>
      <c r="J225" s="221">
        <f>ROUND(I225*H225,1)</f>
        <v>0</v>
      </c>
      <c r="K225" s="219" t="s">
        <v>342</v>
      </c>
      <c r="L225" s="42"/>
      <c r="M225" s="223" t="s">
        <v>1</v>
      </c>
      <c r="N225" s="224" t="s">
        <v>41</v>
      </c>
      <c r="O225" s="78"/>
      <c r="P225" s="225">
        <f>O225*H225</f>
        <v>0</v>
      </c>
      <c r="Q225" s="225">
        <v>0.00085999999999999998</v>
      </c>
      <c r="R225" s="225">
        <f>Q225*H225</f>
        <v>0.00085999999999999998</v>
      </c>
      <c r="S225" s="225">
        <v>0</v>
      </c>
      <c r="T225" s="226">
        <f>S225*H225</f>
        <v>0</v>
      </c>
      <c r="AR225" s="16" t="s">
        <v>140</v>
      </c>
      <c r="AT225" s="16" t="s">
        <v>135</v>
      </c>
      <c r="AU225" s="16" t="s">
        <v>79</v>
      </c>
      <c r="AY225" s="16" t="s">
        <v>133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6" t="s">
        <v>77</v>
      </c>
      <c r="BK225" s="227">
        <f>ROUND(I225*H225,1)</f>
        <v>0</v>
      </c>
      <c r="BL225" s="16" t="s">
        <v>140</v>
      </c>
      <c r="BM225" s="16" t="s">
        <v>665</v>
      </c>
    </row>
    <row r="226" s="1" customFormat="1" ht="16.5" customHeight="1">
      <c r="B226" s="37"/>
      <c r="C226" s="264" t="s">
        <v>367</v>
      </c>
      <c r="D226" s="264" t="s">
        <v>277</v>
      </c>
      <c r="E226" s="265" t="s">
        <v>666</v>
      </c>
      <c r="F226" s="266" t="s">
        <v>667</v>
      </c>
      <c r="G226" s="267" t="s">
        <v>360</v>
      </c>
      <c r="H226" s="268">
        <v>1</v>
      </c>
      <c r="I226" s="269"/>
      <c r="J226" s="268">
        <f>ROUND(I226*H226,1)</f>
        <v>0</v>
      </c>
      <c r="K226" s="266" t="s">
        <v>1</v>
      </c>
      <c r="L226" s="270"/>
      <c r="M226" s="271" t="s">
        <v>1</v>
      </c>
      <c r="N226" s="272" t="s">
        <v>41</v>
      </c>
      <c r="O226" s="78"/>
      <c r="P226" s="225">
        <f>O226*H226</f>
        <v>0</v>
      </c>
      <c r="Q226" s="225">
        <v>0.01</v>
      </c>
      <c r="R226" s="225">
        <f>Q226*H226</f>
        <v>0.01</v>
      </c>
      <c r="S226" s="225">
        <v>0</v>
      </c>
      <c r="T226" s="226">
        <f>S226*H226</f>
        <v>0</v>
      </c>
      <c r="AR226" s="16" t="s">
        <v>199</v>
      </c>
      <c r="AT226" s="16" t="s">
        <v>277</v>
      </c>
      <c r="AU226" s="16" t="s">
        <v>79</v>
      </c>
      <c r="AY226" s="16" t="s">
        <v>133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6" t="s">
        <v>77</v>
      </c>
      <c r="BK226" s="227">
        <f>ROUND(I226*H226,1)</f>
        <v>0</v>
      </c>
      <c r="BL226" s="16" t="s">
        <v>140</v>
      </c>
      <c r="BM226" s="16" t="s">
        <v>668</v>
      </c>
    </row>
    <row r="227" s="1" customFormat="1" ht="16.5" customHeight="1">
      <c r="B227" s="37"/>
      <c r="C227" s="217" t="s">
        <v>373</v>
      </c>
      <c r="D227" s="217" t="s">
        <v>135</v>
      </c>
      <c r="E227" s="218" t="s">
        <v>354</v>
      </c>
      <c r="F227" s="219" t="s">
        <v>355</v>
      </c>
      <c r="G227" s="220" t="s">
        <v>341</v>
      </c>
      <c r="H227" s="221">
        <v>19</v>
      </c>
      <c r="I227" s="222"/>
      <c r="J227" s="221">
        <f>ROUND(I227*H227,1)</f>
        <v>0</v>
      </c>
      <c r="K227" s="219" t="s">
        <v>342</v>
      </c>
      <c r="L227" s="42"/>
      <c r="M227" s="223" t="s">
        <v>1</v>
      </c>
      <c r="N227" s="224" t="s">
        <v>41</v>
      </c>
      <c r="O227" s="78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AR227" s="16" t="s">
        <v>140</v>
      </c>
      <c r="AT227" s="16" t="s">
        <v>135</v>
      </c>
      <c r="AU227" s="16" t="s">
        <v>79</v>
      </c>
      <c r="AY227" s="16" t="s">
        <v>133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6" t="s">
        <v>77</v>
      </c>
      <c r="BK227" s="227">
        <f>ROUND(I227*H227,1)</f>
        <v>0</v>
      </c>
      <c r="BL227" s="16" t="s">
        <v>140</v>
      </c>
      <c r="BM227" s="16" t="s">
        <v>356</v>
      </c>
    </row>
    <row r="228" s="1" customFormat="1" ht="16.5" customHeight="1">
      <c r="B228" s="37"/>
      <c r="C228" s="264" t="s">
        <v>377</v>
      </c>
      <c r="D228" s="264" t="s">
        <v>277</v>
      </c>
      <c r="E228" s="265" t="s">
        <v>358</v>
      </c>
      <c r="F228" s="266" t="s">
        <v>359</v>
      </c>
      <c r="G228" s="267" t="s">
        <v>360</v>
      </c>
      <c r="H228" s="268">
        <v>4</v>
      </c>
      <c r="I228" s="269"/>
      <c r="J228" s="268">
        <f>ROUND(I228*H228,1)</f>
        <v>0</v>
      </c>
      <c r="K228" s="266" t="s">
        <v>1</v>
      </c>
      <c r="L228" s="270"/>
      <c r="M228" s="271" t="s">
        <v>1</v>
      </c>
      <c r="N228" s="272" t="s">
        <v>41</v>
      </c>
      <c r="O228" s="78"/>
      <c r="P228" s="225">
        <f>O228*H228</f>
        <v>0</v>
      </c>
      <c r="Q228" s="225">
        <v>0.0080000000000000002</v>
      </c>
      <c r="R228" s="225">
        <f>Q228*H228</f>
        <v>0.032000000000000001</v>
      </c>
      <c r="S228" s="225">
        <v>0</v>
      </c>
      <c r="T228" s="226">
        <f>S228*H228</f>
        <v>0</v>
      </c>
      <c r="AR228" s="16" t="s">
        <v>199</v>
      </c>
      <c r="AT228" s="16" t="s">
        <v>277</v>
      </c>
      <c r="AU228" s="16" t="s">
        <v>79</v>
      </c>
      <c r="AY228" s="16" t="s">
        <v>133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6" t="s">
        <v>77</v>
      </c>
      <c r="BK228" s="227">
        <f>ROUND(I228*H228,1)</f>
        <v>0</v>
      </c>
      <c r="BL228" s="16" t="s">
        <v>140</v>
      </c>
      <c r="BM228" s="16" t="s">
        <v>361</v>
      </c>
    </row>
    <row r="229" s="1" customFormat="1" ht="16.5" customHeight="1">
      <c r="B229" s="37"/>
      <c r="C229" s="264" t="s">
        <v>382</v>
      </c>
      <c r="D229" s="264" t="s">
        <v>277</v>
      </c>
      <c r="E229" s="265" t="s">
        <v>669</v>
      </c>
      <c r="F229" s="266" t="s">
        <v>670</v>
      </c>
      <c r="G229" s="267" t="s">
        <v>360</v>
      </c>
      <c r="H229" s="268">
        <v>1</v>
      </c>
      <c r="I229" s="269"/>
      <c r="J229" s="268">
        <f>ROUND(I229*H229,1)</f>
        <v>0</v>
      </c>
      <c r="K229" s="266" t="s">
        <v>1</v>
      </c>
      <c r="L229" s="270"/>
      <c r="M229" s="271" t="s">
        <v>1</v>
      </c>
      <c r="N229" s="272" t="s">
        <v>41</v>
      </c>
      <c r="O229" s="78"/>
      <c r="P229" s="225">
        <f>O229*H229</f>
        <v>0</v>
      </c>
      <c r="Q229" s="225">
        <v>0.0080000000000000002</v>
      </c>
      <c r="R229" s="225">
        <f>Q229*H229</f>
        <v>0.0080000000000000002</v>
      </c>
      <c r="S229" s="225">
        <v>0</v>
      </c>
      <c r="T229" s="226">
        <f>S229*H229</f>
        <v>0</v>
      </c>
      <c r="AR229" s="16" t="s">
        <v>199</v>
      </c>
      <c r="AT229" s="16" t="s">
        <v>277</v>
      </c>
      <c r="AU229" s="16" t="s">
        <v>79</v>
      </c>
      <c r="AY229" s="16" t="s">
        <v>133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6" t="s">
        <v>77</v>
      </c>
      <c r="BK229" s="227">
        <f>ROUND(I229*H229,1)</f>
        <v>0</v>
      </c>
      <c r="BL229" s="16" t="s">
        <v>140</v>
      </c>
      <c r="BM229" s="16" t="s">
        <v>671</v>
      </c>
    </row>
    <row r="230" s="1" customFormat="1" ht="16.5" customHeight="1">
      <c r="B230" s="37"/>
      <c r="C230" s="264" t="s">
        <v>387</v>
      </c>
      <c r="D230" s="264" t="s">
        <v>277</v>
      </c>
      <c r="E230" s="265" t="s">
        <v>363</v>
      </c>
      <c r="F230" s="266" t="s">
        <v>364</v>
      </c>
      <c r="G230" s="267" t="s">
        <v>365</v>
      </c>
      <c r="H230" s="268">
        <v>3</v>
      </c>
      <c r="I230" s="269"/>
      <c r="J230" s="268">
        <f>ROUND(I230*H230,1)</f>
        <v>0</v>
      </c>
      <c r="K230" s="266" t="s">
        <v>1</v>
      </c>
      <c r="L230" s="270"/>
      <c r="M230" s="271" t="s">
        <v>1</v>
      </c>
      <c r="N230" s="272" t="s">
        <v>41</v>
      </c>
      <c r="O230" s="78"/>
      <c r="P230" s="225">
        <f>O230*H230</f>
        <v>0</v>
      </c>
      <c r="Q230" s="225">
        <v>0.0080000000000000002</v>
      </c>
      <c r="R230" s="225">
        <f>Q230*H230</f>
        <v>0.024</v>
      </c>
      <c r="S230" s="225">
        <v>0</v>
      </c>
      <c r="T230" s="226">
        <f>S230*H230</f>
        <v>0</v>
      </c>
      <c r="AR230" s="16" t="s">
        <v>199</v>
      </c>
      <c r="AT230" s="16" t="s">
        <v>277</v>
      </c>
      <c r="AU230" s="16" t="s">
        <v>79</v>
      </c>
      <c r="AY230" s="16" t="s">
        <v>133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6" t="s">
        <v>77</v>
      </c>
      <c r="BK230" s="227">
        <f>ROUND(I230*H230,1)</f>
        <v>0</v>
      </c>
      <c r="BL230" s="16" t="s">
        <v>140</v>
      </c>
      <c r="BM230" s="16" t="s">
        <v>366</v>
      </c>
    </row>
    <row r="231" s="1" customFormat="1" ht="16.5" customHeight="1">
      <c r="B231" s="37"/>
      <c r="C231" s="264" t="s">
        <v>391</v>
      </c>
      <c r="D231" s="264" t="s">
        <v>277</v>
      </c>
      <c r="E231" s="265" t="s">
        <v>511</v>
      </c>
      <c r="F231" s="266" t="s">
        <v>512</v>
      </c>
      <c r="G231" s="267" t="s">
        <v>365</v>
      </c>
      <c r="H231" s="268">
        <v>4</v>
      </c>
      <c r="I231" s="269"/>
      <c r="J231" s="268">
        <f>ROUND(I231*H231,1)</f>
        <v>0</v>
      </c>
      <c r="K231" s="266" t="s">
        <v>1</v>
      </c>
      <c r="L231" s="270"/>
      <c r="M231" s="271" t="s">
        <v>1</v>
      </c>
      <c r="N231" s="272" t="s">
        <v>41</v>
      </c>
      <c r="O231" s="78"/>
      <c r="P231" s="225">
        <f>O231*H231</f>
        <v>0</v>
      </c>
      <c r="Q231" s="225">
        <v>0.0067000000000000002</v>
      </c>
      <c r="R231" s="225">
        <f>Q231*H231</f>
        <v>0.026800000000000001</v>
      </c>
      <c r="S231" s="225">
        <v>0</v>
      </c>
      <c r="T231" s="226">
        <f>S231*H231</f>
        <v>0</v>
      </c>
      <c r="AR231" s="16" t="s">
        <v>199</v>
      </c>
      <c r="AT231" s="16" t="s">
        <v>277</v>
      </c>
      <c r="AU231" s="16" t="s">
        <v>79</v>
      </c>
      <c r="AY231" s="16" t="s">
        <v>133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6" t="s">
        <v>77</v>
      </c>
      <c r="BK231" s="227">
        <f>ROUND(I231*H231,1)</f>
        <v>0</v>
      </c>
      <c r="BL231" s="16" t="s">
        <v>140</v>
      </c>
      <c r="BM231" s="16" t="s">
        <v>513</v>
      </c>
    </row>
    <row r="232" s="1" customFormat="1" ht="16.5" customHeight="1">
      <c r="B232" s="37"/>
      <c r="C232" s="264" t="s">
        <v>396</v>
      </c>
      <c r="D232" s="264" t="s">
        <v>277</v>
      </c>
      <c r="E232" s="265" t="s">
        <v>672</v>
      </c>
      <c r="F232" s="266" t="s">
        <v>673</v>
      </c>
      <c r="G232" s="267" t="s">
        <v>365</v>
      </c>
      <c r="H232" s="268">
        <v>7</v>
      </c>
      <c r="I232" s="269"/>
      <c r="J232" s="268">
        <f>ROUND(I232*H232,1)</f>
        <v>0</v>
      </c>
      <c r="K232" s="266" t="s">
        <v>1</v>
      </c>
      <c r="L232" s="270"/>
      <c r="M232" s="271" t="s">
        <v>1</v>
      </c>
      <c r="N232" s="272" t="s">
        <v>41</v>
      </c>
      <c r="O232" s="78"/>
      <c r="P232" s="225">
        <f>O232*H232</f>
        <v>0</v>
      </c>
      <c r="Q232" s="225">
        <v>0.0070000000000000001</v>
      </c>
      <c r="R232" s="225">
        <f>Q232*H232</f>
        <v>0.049000000000000002</v>
      </c>
      <c r="S232" s="225">
        <v>0</v>
      </c>
      <c r="T232" s="226">
        <f>S232*H232</f>
        <v>0</v>
      </c>
      <c r="AR232" s="16" t="s">
        <v>199</v>
      </c>
      <c r="AT232" s="16" t="s">
        <v>277</v>
      </c>
      <c r="AU232" s="16" t="s">
        <v>79</v>
      </c>
      <c r="AY232" s="16" t="s">
        <v>133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6" t="s">
        <v>77</v>
      </c>
      <c r="BK232" s="227">
        <f>ROUND(I232*H232,1)</f>
        <v>0</v>
      </c>
      <c r="BL232" s="16" t="s">
        <v>140</v>
      </c>
      <c r="BM232" s="16" t="s">
        <v>674</v>
      </c>
    </row>
    <row r="233" s="1" customFormat="1" ht="16.5" customHeight="1">
      <c r="B233" s="37"/>
      <c r="C233" s="217" t="s">
        <v>400</v>
      </c>
      <c r="D233" s="217" t="s">
        <v>135</v>
      </c>
      <c r="E233" s="218" t="s">
        <v>368</v>
      </c>
      <c r="F233" s="219" t="s">
        <v>369</v>
      </c>
      <c r="G233" s="220" t="s">
        <v>341</v>
      </c>
      <c r="H233" s="221">
        <v>20</v>
      </c>
      <c r="I233" s="222"/>
      <c r="J233" s="221">
        <f>ROUND(I233*H233,1)</f>
        <v>0</v>
      </c>
      <c r="K233" s="219" t="s">
        <v>342</v>
      </c>
      <c r="L233" s="42"/>
      <c r="M233" s="223" t="s">
        <v>1</v>
      </c>
      <c r="N233" s="224" t="s">
        <v>41</v>
      </c>
      <c r="O233" s="78"/>
      <c r="P233" s="225">
        <f>O233*H233</f>
        <v>0</v>
      </c>
      <c r="Q233" s="225">
        <v>0.0016100000000000001</v>
      </c>
      <c r="R233" s="225">
        <f>Q233*H233</f>
        <v>0.032199999999999999</v>
      </c>
      <c r="S233" s="225">
        <v>0</v>
      </c>
      <c r="T233" s="226">
        <f>S233*H233</f>
        <v>0</v>
      </c>
      <c r="AR233" s="16" t="s">
        <v>140</v>
      </c>
      <c r="AT233" s="16" t="s">
        <v>135</v>
      </c>
      <c r="AU233" s="16" t="s">
        <v>79</v>
      </c>
      <c r="AY233" s="16" t="s">
        <v>133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6" t="s">
        <v>77</v>
      </c>
      <c r="BK233" s="227">
        <f>ROUND(I233*H233,1)</f>
        <v>0</v>
      </c>
      <c r="BL233" s="16" t="s">
        <v>140</v>
      </c>
      <c r="BM233" s="16" t="s">
        <v>370</v>
      </c>
    </row>
    <row r="234" s="1" customFormat="1" ht="16.5" customHeight="1">
      <c r="B234" s="37"/>
      <c r="C234" s="264" t="s">
        <v>405</v>
      </c>
      <c r="D234" s="264" t="s">
        <v>277</v>
      </c>
      <c r="E234" s="265" t="s">
        <v>374</v>
      </c>
      <c r="F234" s="266" t="s">
        <v>375</v>
      </c>
      <c r="G234" s="267" t="s">
        <v>365</v>
      </c>
      <c r="H234" s="268">
        <v>5</v>
      </c>
      <c r="I234" s="269"/>
      <c r="J234" s="268">
        <f>ROUND(I234*H234,1)</f>
        <v>0</v>
      </c>
      <c r="K234" s="266" t="s">
        <v>1</v>
      </c>
      <c r="L234" s="270"/>
      <c r="M234" s="271" t="s">
        <v>1</v>
      </c>
      <c r="N234" s="272" t="s">
        <v>41</v>
      </c>
      <c r="O234" s="78"/>
      <c r="P234" s="225">
        <f>O234*H234</f>
        <v>0</v>
      </c>
      <c r="Q234" s="225">
        <v>0.0074999999999999997</v>
      </c>
      <c r="R234" s="225">
        <f>Q234*H234</f>
        <v>0.037499999999999999</v>
      </c>
      <c r="S234" s="225">
        <v>0</v>
      </c>
      <c r="T234" s="226">
        <f>S234*H234</f>
        <v>0</v>
      </c>
      <c r="AR234" s="16" t="s">
        <v>199</v>
      </c>
      <c r="AT234" s="16" t="s">
        <v>277</v>
      </c>
      <c r="AU234" s="16" t="s">
        <v>79</v>
      </c>
      <c r="AY234" s="16" t="s">
        <v>133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6" t="s">
        <v>77</v>
      </c>
      <c r="BK234" s="227">
        <f>ROUND(I234*H234,1)</f>
        <v>0</v>
      </c>
      <c r="BL234" s="16" t="s">
        <v>140</v>
      </c>
      <c r="BM234" s="16" t="s">
        <v>376</v>
      </c>
    </row>
    <row r="235" s="1" customFormat="1" ht="16.5" customHeight="1">
      <c r="B235" s="37"/>
      <c r="C235" s="264" t="s">
        <v>409</v>
      </c>
      <c r="D235" s="264" t="s">
        <v>277</v>
      </c>
      <c r="E235" s="265" t="s">
        <v>675</v>
      </c>
      <c r="F235" s="266" t="s">
        <v>676</v>
      </c>
      <c r="G235" s="267" t="s">
        <v>365</v>
      </c>
      <c r="H235" s="268">
        <v>1</v>
      </c>
      <c r="I235" s="269"/>
      <c r="J235" s="268">
        <f>ROUND(I235*H235,1)</f>
        <v>0</v>
      </c>
      <c r="K235" s="266" t="s">
        <v>1</v>
      </c>
      <c r="L235" s="270"/>
      <c r="M235" s="271" t="s">
        <v>1</v>
      </c>
      <c r="N235" s="272" t="s">
        <v>41</v>
      </c>
      <c r="O235" s="78"/>
      <c r="P235" s="225">
        <f>O235*H235</f>
        <v>0</v>
      </c>
      <c r="Q235" s="225">
        <v>0.0077999999999999996</v>
      </c>
      <c r="R235" s="225">
        <f>Q235*H235</f>
        <v>0.0077999999999999996</v>
      </c>
      <c r="S235" s="225">
        <v>0</v>
      </c>
      <c r="T235" s="226">
        <f>S235*H235</f>
        <v>0</v>
      </c>
      <c r="AR235" s="16" t="s">
        <v>199</v>
      </c>
      <c r="AT235" s="16" t="s">
        <v>277</v>
      </c>
      <c r="AU235" s="16" t="s">
        <v>79</v>
      </c>
      <c r="AY235" s="16" t="s">
        <v>133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6" t="s">
        <v>77</v>
      </c>
      <c r="BK235" s="227">
        <f>ROUND(I235*H235,1)</f>
        <v>0</v>
      </c>
      <c r="BL235" s="16" t="s">
        <v>140</v>
      </c>
      <c r="BM235" s="16" t="s">
        <v>677</v>
      </c>
    </row>
    <row r="236" s="1" customFormat="1" ht="16.5" customHeight="1">
      <c r="B236" s="37"/>
      <c r="C236" s="264" t="s">
        <v>413</v>
      </c>
      <c r="D236" s="264" t="s">
        <v>277</v>
      </c>
      <c r="E236" s="265" t="s">
        <v>514</v>
      </c>
      <c r="F236" s="266" t="s">
        <v>515</v>
      </c>
      <c r="G236" s="267" t="s">
        <v>365</v>
      </c>
      <c r="H236" s="268">
        <v>1</v>
      </c>
      <c r="I236" s="269"/>
      <c r="J236" s="268">
        <f>ROUND(I236*H236,1)</f>
        <v>0</v>
      </c>
      <c r="K236" s="266" t="s">
        <v>1</v>
      </c>
      <c r="L236" s="270"/>
      <c r="M236" s="271" t="s">
        <v>1</v>
      </c>
      <c r="N236" s="272" t="s">
        <v>41</v>
      </c>
      <c r="O236" s="78"/>
      <c r="P236" s="225">
        <f>O236*H236</f>
        <v>0</v>
      </c>
      <c r="Q236" s="225">
        <v>0.0097000000000000003</v>
      </c>
      <c r="R236" s="225">
        <f>Q236*H236</f>
        <v>0.0097000000000000003</v>
      </c>
      <c r="S236" s="225">
        <v>0</v>
      </c>
      <c r="T236" s="226">
        <f>S236*H236</f>
        <v>0</v>
      </c>
      <c r="AR236" s="16" t="s">
        <v>199</v>
      </c>
      <c r="AT236" s="16" t="s">
        <v>277</v>
      </c>
      <c r="AU236" s="16" t="s">
        <v>79</v>
      </c>
      <c r="AY236" s="16" t="s">
        <v>133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6" t="s">
        <v>77</v>
      </c>
      <c r="BK236" s="227">
        <f>ROUND(I236*H236,1)</f>
        <v>0</v>
      </c>
      <c r="BL236" s="16" t="s">
        <v>140</v>
      </c>
      <c r="BM236" s="16" t="s">
        <v>516</v>
      </c>
    </row>
    <row r="237" s="1" customFormat="1" ht="16.5" customHeight="1">
      <c r="B237" s="37"/>
      <c r="C237" s="264" t="s">
        <v>417</v>
      </c>
      <c r="D237" s="264" t="s">
        <v>277</v>
      </c>
      <c r="E237" s="265" t="s">
        <v>678</v>
      </c>
      <c r="F237" s="266" t="s">
        <v>679</v>
      </c>
      <c r="G237" s="267" t="s">
        <v>365</v>
      </c>
      <c r="H237" s="268">
        <v>2</v>
      </c>
      <c r="I237" s="269"/>
      <c r="J237" s="268">
        <f>ROUND(I237*H237,1)</f>
        <v>0</v>
      </c>
      <c r="K237" s="266" t="s">
        <v>1</v>
      </c>
      <c r="L237" s="270"/>
      <c r="M237" s="271" t="s">
        <v>1</v>
      </c>
      <c r="N237" s="272" t="s">
        <v>41</v>
      </c>
      <c r="O237" s="78"/>
      <c r="P237" s="225">
        <f>O237*H237</f>
        <v>0</v>
      </c>
      <c r="Q237" s="225">
        <v>0.0097000000000000003</v>
      </c>
      <c r="R237" s="225">
        <f>Q237*H237</f>
        <v>0.019400000000000001</v>
      </c>
      <c r="S237" s="225">
        <v>0</v>
      </c>
      <c r="T237" s="226">
        <f>S237*H237</f>
        <v>0</v>
      </c>
      <c r="AR237" s="16" t="s">
        <v>199</v>
      </c>
      <c r="AT237" s="16" t="s">
        <v>277</v>
      </c>
      <c r="AU237" s="16" t="s">
        <v>79</v>
      </c>
      <c r="AY237" s="16" t="s">
        <v>133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6" t="s">
        <v>77</v>
      </c>
      <c r="BK237" s="227">
        <f>ROUND(I237*H237,1)</f>
        <v>0</v>
      </c>
      <c r="BL237" s="16" t="s">
        <v>140</v>
      </c>
      <c r="BM237" s="16" t="s">
        <v>680</v>
      </c>
    </row>
    <row r="238" s="1" customFormat="1" ht="16.5" customHeight="1">
      <c r="B238" s="37"/>
      <c r="C238" s="264" t="s">
        <v>422</v>
      </c>
      <c r="D238" s="264" t="s">
        <v>277</v>
      </c>
      <c r="E238" s="265" t="s">
        <v>681</v>
      </c>
      <c r="F238" s="266" t="s">
        <v>682</v>
      </c>
      <c r="G238" s="267" t="s">
        <v>360</v>
      </c>
      <c r="H238" s="268">
        <v>2</v>
      </c>
      <c r="I238" s="269"/>
      <c r="J238" s="268">
        <f>ROUND(I238*H238,1)</f>
        <v>0</v>
      </c>
      <c r="K238" s="266" t="s">
        <v>1</v>
      </c>
      <c r="L238" s="270"/>
      <c r="M238" s="271" t="s">
        <v>1</v>
      </c>
      <c r="N238" s="272" t="s">
        <v>41</v>
      </c>
      <c r="O238" s="78"/>
      <c r="P238" s="225">
        <f>O238*H238</f>
        <v>0</v>
      </c>
      <c r="Q238" s="225">
        <v>0.0022000000000000001</v>
      </c>
      <c r="R238" s="225">
        <f>Q238*H238</f>
        <v>0.0044000000000000003</v>
      </c>
      <c r="S238" s="225">
        <v>0</v>
      </c>
      <c r="T238" s="226">
        <f>S238*H238</f>
        <v>0</v>
      </c>
      <c r="AR238" s="16" t="s">
        <v>199</v>
      </c>
      <c r="AT238" s="16" t="s">
        <v>277</v>
      </c>
      <c r="AU238" s="16" t="s">
        <v>79</v>
      </c>
      <c r="AY238" s="16" t="s">
        <v>133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6" t="s">
        <v>77</v>
      </c>
      <c r="BK238" s="227">
        <f>ROUND(I238*H238,1)</f>
        <v>0</v>
      </c>
      <c r="BL238" s="16" t="s">
        <v>140</v>
      </c>
      <c r="BM238" s="16" t="s">
        <v>683</v>
      </c>
    </row>
    <row r="239" s="1" customFormat="1" ht="16.5" customHeight="1">
      <c r="B239" s="37"/>
      <c r="C239" s="264" t="s">
        <v>427</v>
      </c>
      <c r="D239" s="264" t="s">
        <v>277</v>
      </c>
      <c r="E239" s="265" t="s">
        <v>684</v>
      </c>
      <c r="F239" s="266" t="s">
        <v>685</v>
      </c>
      <c r="G239" s="267" t="s">
        <v>360</v>
      </c>
      <c r="H239" s="268">
        <v>3</v>
      </c>
      <c r="I239" s="269"/>
      <c r="J239" s="268">
        <f>ROUND(I239*H239,1)</f>
        <v>0</v>
      </c>
      <c r="K239" s="266" t="s">
        <v>1</v>
      </c>
      <c r="L239" s="270"/>
      <c r="M239" s="271" t="s">
        <v>1</v>
      </c>
      <c r="N239" s="272" t="s">
        <v>41</v>
      </c>
      <c r="O239" s="78"/>
      <c r="P239" s="225">
        <f>O239*H239</f>
        <v>0</v>
      </c>
      <c r="Q239" s="225">
        <v>0.0032000000000000002</v>
      </c>
      <c r="R239" s="225">
        <f>Q239*H239</f>
        <v>0.0096000000000000009</v>
      </c>
      <c r="S239" s="225">
        <v>0</v>
      </c>
      <c r="T239" s="226">
        <f>S239*H239</f>
        <v>0</v>
      </c>
      <c r="AR239" s="16" t="s">
        <v>199</v>
      </c>
      <c r="AT239" s="16" t="s">
        <v>277</v>
      </c>
      <c r="AU239" s="16" t="s">
        <v>79</v>
      </c>
      <c r="AY239" s="16" t="s">
        <v>133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6" t="s">
        <v>77</v>
      </c>
      <c r="BK239" s="227">
        <f>ROUND(I239*H239,1)</f>
        <v>0</v>
      </c>
      <c r="BL239" s="16" t="s">
        <v>140</v>
      </c>
      <c r="BM239" s="16" t="s">
        <v>686</v>
      </c>
    </row>
    <row r="240" s="1" customFormat="1" ht="16.5" customHeight="1">
      <c r="B240" s="37"/>
      <c r="C240" s="264" t="s">
        <v>431</v>
      </c>
      <c r="D240" s="264" t="s">
        <v>277</v>
      </c>
      <c r="E240" s="265" t="s">
        <v>517</v>
      </c>
      <c r="F240" s="266" t="s">
        <v>518</v>
      </c>
      <c r="G240" s="267" t="s">
        <v>360</v>
      </c>
      <c r="H240" s="268">
        <v>6</v>
      </c>
      <c r="I240" s="269"/>
      <c r="J240" s="268">
        <f>ROUND(I240*H240,1)</f>
        <v>0</v>
      </c>
      <c r="K240" s="266" t="s">
        <v>1</v>
      </c>
      <c r="L240" s="270"/>
      <c r="M240" s="271" t="s">
        <v>1</v>
      </c>
      <c r="N240" s="272" t="s">
        <v>41</v>
      </c>
      <c r="O240" s="78"/>
      <c r="P240" s="225">
        <f>O240*H240</f>
        <v>0</v>
      </c>
      <c r="Q240" s="225">
        <v>0.016299999999999999</v>
      </c>
      <c r="R240" s="225">
        <f>Q240*H240</f>
        <v>0.097799999999999998</v>
      </c>
      <c r="S240" s="225">
        <v>0</v>
      </c>
      <c r="T240" s="226">
        <f>S240*H240</f>
        <v>0</v>
      </c>
      <c r="AR240" s="16" t="s">
        <v>199</v>
      </c>
      <c r="AT240" s="16" t="s">
        <v>277</v>
      </c>
      <c r="AU240" s="16" t="s">
        <v>79</v>
      </c>
      <c r="AY240" s="16" t="s">
        <v>133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6" t="s">
        <v>77</v>
      </c>
      <c r="BK240" s="227">
        <f>ROUND(I240*H240,1)</f>
        <v>0</v>
      </c>
      <c r="BL240" s="16" t="s">
        <v>140</v>
      </c>
      <c r="BM240" s="16" t="s">
        <v>519</v>
      </c>
    </row>
    <row r="241" s="1" customFormat="1" ht="16.5" customHeight="1">
      <c r="B241" s="37"/>
      <c r="C241" s="217" t="s">
        <v>433</v>
      </c>
      <c r="D241" s="217" t="s">
        <v>135</v>
      </c>
      <c r="E241" s="218" t="s">
        <v>520</v>
      </c>
      <c r="F241" s="219" t="s">
        <v>521</v>
      </c>
      <c r="G241" s="220" t="s">
        <v>341</v>
      </c>
      <c r="H241" s="221">
        <v>3</v>
      </c>
      <c r="I241" s="222"/>
      <c r="J241" s="221">
        <f>ROUND(I241*H241,1)</f>
        <v>0</v>
      </c>
      <c r="K241" s="219" t="s">
        <v>342</v>
      </c>
      <c r="L241" s="42"/>
      <c r="M241" s="223" t="s">
        <v>1</v>
      </c>
      <c r="N241" s="224" t="s">
        <v>41</v>
      </c>
      <c r="O241" s="78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AR241" s="16" t="s">
        <v>140</v>
      </c>
      <c r="AT241" s="16" t="s">
        <v>135</v>
      </c>
      <c r="AU241" s="16" t="s">
        <v>79</v>
      </c>
      <c r="AY241" s="16" t="s">
        <v>133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6" t="s">
        <v>77</v>
      </c>
      <c r="BK241" s="227">
        <f>ROUND(I241*H241,1)</f>
        <v>0</v>
      </c>
      <c r="BL241" s="16" t="s">
        <v>140</v>
      </c>
      <c r="BM241" s="16" t="s">
        <v>522</v>
      </c>
    </row>
    <row r="242" s="1" customFormat="1" ht="16.5" customHeight="1">
      <c r="B242" s="37"/>
      <c r="C242" s="264" t="s">
        <v>439</v>
      </c>
      <c r="D242" s="264" t="s">
        <v>277</v>
      </c>
      <c r="E242" s="265" t="s">
        <v>523</v>
      </c>
      <c r="F242" s="266" t="s">
        <v>524</v>
      </c>
      <c r="G242" s="267" t="s">
        <v>360</v>
      </c>
      <c r="H242" s="268">
        <v>3</v>
      </c>
      <c r="I242" s="269"/>
      <c r="J242" s="268">
        <f>ROUND(I242*H242,1)</f>
        <v>0</v>
      </c>
      <c r="K242" s="266" t="s">
        <v>1</v>
      </c>
      <c r="L242" s="270"/>
      <c r="M242" s="271" t="s">
        <v>1</v>
      </c>
      <c r="N242" s="272" t="s">
        <v>41</v>
      </c>
      <c r="O242" s="78"/>
      <c r="P242" s="225">
        <f>O242*H242</f>
        <v>0</v>
      </c>
      <c r="Q242" s="225">
        <v>0.0080000000000000002</v>
      </c>
      <c r="R242" s="225">
        <f>Q242*H242</f>
        <v>0.024</v>
      </c>
      <c r="S242" s="225">
        <v>0</v>
      </c>
      <c r="T242" s="226">
        <f>S242*H242</f>
        <v>0</v>
      </c>
      <c r="AR242" s="16" t="s">
        <v>199</v>
      </c>
      <c r="AT242" s="16" t="s">
        <v>277</v>
      </c>
      <c r="AU242" s="16" t="s">
        <v>79</v>
      </c>
      <c r="AY242" s="16" t="s">
        <v>133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6" t="s">
        <v>77</v>
      </c>
      <c r="BK242" s="227">
        <f>ROUND(I242*H242,1)</f>
        <v>0</v>
      </c>
      <c r="BL242" s="16" t="s">
        <v>140</v>
      </c>
      <c r="BM242" s="16" t="s">
        <v>525</v>
      </c>
    </row>
    <row r="243" s="1" customFormat="1" ht="16.5" customHeight="1">
      <c r="B243" s="37"/>
      <c r="C243" s="217" t="s">
        <v>452</v>
      </c>
      <c r="D243" s="217" t="s">
        <v>135</v>
      </c>
      <c r="E243" s="218" t="s">
        <v>687</v>
      </c>
      <c r="F243" s="219" t="s">
        <v>688</v>
      </c>
      <c r="G243" s="220" t="s">
        <v>341</v>
      </c>
      <c r="H243" s="221">
        <v>4</v>
      </c>
      <c r="I243" s="222"/>
      <c r="J243" s="221">
        <f>ROUND(I243*H243,1)</f>
        <v>0</v>
      </c>
      <c r="K243" s="219" t="s">
        <v>342</v>
      </c>
      <c r="L243" s="42"/>
      <c r="M243" s="223" t="s">
        <v>1</v>
      </c>
      <c r="N243" s="224" t="s">
        <v>41</v>
      </c>
      <c r="O243" s="78"/>
      <c r="P243" s="225">
        <f>O243*H243</f>
        <v>0</v>
      </c>
      <c r="Q243" s="225">
        <v>0.0010200000000000001</v>
      </c>
      <c r="R243" s="225">
        <f>Q243*H243</f>
        <v>0.0040800000000000003</v>
      </c>
      <c r="S243" s="225">
        <v>0</v>
      </c>
      <c r="T243" s="226">
        <f>S243*H243</f>
        <v>0</v>
      </c>
      <c r="AR243" s="16" t="s">
        <v>140</v>
      </c>
      <c r="AT243" s="16" t="s">
        <v>135</v>
      </c>
      <c r="AU243" s="16" t="s">
        <v>79</v>
      </c>
      <c r="AY243" s="16" t="s">
        <v>133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6" t="s">
        <v>77</v>
      </c>
      <c r="BK243" s="227">
        <f>ROUND(I243*H243,1)</f>
        <v>0</v>
      </c>
      <c r="BL243" s="16" t="s">
        <v>140</v>
      </c>
      <c r="BM243" s="16" t="s">
        <v>689</v>
      </c>
    </row>
    <row r="244" s="1" customFormat="1" ht="16.5" customHeight="1">
      <c r="B244" s="37"/>
      <c r="C244" s="264" t="s">
        <v>459</v>
      </c>
      <c r="D244" s="264" t="s">
        <v>277</v>
      </c>
      <c r="E244" s="265" t="s">
        <v>690</v>
      </c>
      <c r="F244" s="266" t="s">
        <v>691</v>
      </c>
      <c r="G244" s="267" t="s">
        <v>360</v>
      </c>
      <c r="H244" s="268">
        <v>2</v>
      </c>
      <c r="I244" s="269"/>
      <c r="J244" s="268">
        <f>ROUND(I244*H244,1)</f>
        <v>0</v>
      </c>
      <c r="K244" s="266" t="s">
        <v>1</v>
      </c>
      <c r="L244" s="270"/>
      <c r="M244" s="271" t="s">
        <v>1</v>
      </c>
      <c r="N244" s="272" t="s">
        <v>41</v>
      </c>
      <c r="O244" s="78"/>
      <c r="P244" s="225">
        <f>O244*H244</f>
        <v>0</v>
      </c>
      <c r="Q244" s="225">
        <v>0.016</v>
      </c>
      <c r="R244" s="225">
        <f>Q244*H244</f>
        <v>0.032000000000000001</v>
      </c>
      <c r="S244" s="225">
        <v>0</v>
      </c>
      <c r="T244" s="226">
        <f>S244*H244</f>
        <v>0</v>
      </c>
      <c r="AR244" s="16" t="s">
        <v>199</v>
      </c>
      <c r="AT244" s="16" t="s">
        <v>277</v>
      </c>
      <c r="AU244" s="16" t="s">
        <v>79</v>
      </c>
      <c r="AY244" s="16" t="s">
        <v>133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6" t="s">
        <v>77</v>
      </c>
      <c r="BK244" s="227">
        <f>ROUND(I244*H244,1)</f>
        <v>0</v>
      </c>
      <c r="BL244" s="16" t="s">
        <v>140</v>
      </c>
      <c r="BM244" s="16" t="s">
        <v>692</v>
      </c>
    </row>
    <row r="245" s="1" customFormat="1" ht="16.5" customHeight="1">
      <c r="B245" s="37"/>
      <c r="C245" s="264" t="s">
        <v>464</v>
      </c>
      <c r="D245" s="264" t="s">
        <v>277</v>
      </c>
      <c r="E245" s="265" t="s">
        <v>693</v>
      </c>
      <c r="F245" s="266" t="s">
        <v>694</v>
      </c>
      <c r="G245" s="267" t="s">
        <v>360</v>
      </c>
      <c r="H245" s="268">
        <v>2</v>
      </c>
      <c r="I245" s="269"/>
      <c r="J245" s="268">
        <f>ROUND(I245*H245,1)</f>
        <v>0</v>
      </c>
      <c r="K245" s="266" t="s">
        <v>1</v>
      </c>
      <c r="L245" s="270"/>
      <c r="M245" s="271" t="s">
        <v>1</v>
      </c>
      <c r="N245" s="272" t="s">
        <v>41</v>
      </c>
      <c r="O245" s="78"/>
      <c r="P245" s="225">
        <f>O245*H245</f>
        <v>0</v>
      </c>
      <c r="Q245" s="225">
        <v>0.014</v>
      </c>
      <c r="R245" s="225">
        <f>Q245*H245</f>
        <v>0.028000000000000001</v>
      </c>
      <c r="S245" s="225">
        <v>0</v>
      </c>
      <c r="T245" s="226">
        <f>S245*H245</f>
        <v>0</v>
      </c>
      <c r="AR245" s="16" t="s">
        <v>199</v>
      </c>
      <c r="AT245" s="16" t="s">
        <v>277</v>
      </c>
      <c r="AU245" s="16" t="s">
        <v>79</v>
      </c>
      <c r="AY245" s="16" t="s">
        <v>133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6" t="s">
        <v>77</v>
      </c>
      <c r="BK245" s="227">
        <f>ROUND(I245*H245,1)</f>
        <v>0</v>
      </c>
      <c r="BL245" s="16" t="s">
        <v>140</v>
      </c>
      <c r="BM245" s="16" t="s">
        <v>695</v>
      </c>
    </row>
    <row r="246" s="1" customFormat="1" ht="16.5" customHeight="1">
      <c r="B246" s="37"/>
      <c r="C246" s="217" t="s">
        <v>547</v>
      </c>
      <c r="D246" s="217" t="s">
        <v>135</v>
      </c>
      <c r="E246" s="218" t="s">
        <v>696</v>
      </c>
      <c r="F246" s="219" t="s">
        <v>697</v>
      </c>
      <c r="G246" s="220" t="s">
        <v>186</v>
      </c>
      <c r="H246" s="221">
        <v>0.5</v>
      </c>
      <c r="I246" s="222"/>
      <c r="J246" s="221">
        <f>ROUND(I246*H246,1)</f>
        <v>0</v>
      </c>
      <c r="K246" s="219" t="s">
        <v>139</v>
      </c>
      <c r="L246" s="42"/>
      <c r="M246" s="223" t="s">
        <v>1</v>
      </c>
      <c r="N246" s="224" t="s">
        <v>41</v>
      </c>
      <c r="O246" s="78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AR246" s="16" t="s">
        <v>140</v>
      </c>
      <c r="AT246" s="16" t="s">
        <v>135</v>
      </c>
      <c r="AU246" s="16" t="s">
        <v>79</v>
      </c>
      <c r="AY246" s="16" t="s">
        <v>133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6" t="s">
        <v>77</v>
      </c>
      <c r="BK246" s="227">
        <f>ROUND(I246*H246,1)</f>
        <v>0</v>
      </c>
      <c r="BL246" s="16" t="s">
        <v>140</v>
      </c>
      <c r="BM246" s="16" t="s">
        <v>698</v>
      </c>
    </row>
    <row r="247" s="1" customFormat="1" ht="16.5" customHeight="1">
      <c r="B247" s="37"/>
      <c r="C247" s="264" t="s">
        <v>548</v>
      </c>
      <c r="D247" s="264" t="s">
        <v>277</v>
      </c>
      <c r="E247" s="265" t="s">
        <v>699</v>
      </c>
      <c r="F247" s="266" t="s">
        <v>700</v>
      </c>
      <c r="G247" s="267" t="s">
        <v>186</v>
      </c>
      <c r="H247" s="268">
        <v>0.5</v>
      </c>
      <c r="I247" s="269"/>
      <c r="J247" s="268">
        <f>ROUND(I247*H247,1)</f>
        <v>0</v>
      </c>
      <c r="K247" s="266" t="s">
        <v>139</v>
      </c>
      <c r="L247" s="270"/>
      <c r="M247" s="271" t="s">
        <v>1</v>
      </c>
      <c r="N247" s="272" t="s">
        <v>41</v>
      </c>
      <c r="O247" s="78"/>
      <c r="P247" s="225">
        <f>O247*H247</f>
        <v>0</v>
      </c>
      <c r="Q247" s="225">
        <v>0.00106</v>
      </c>
      <c r="R247" s="225">
        <f>Q247*H247</f>
        <v>0.00052999999999999998</v>
      </c>
      <c r="S247" s="225">
        <v>0</v>
      </c>
      <c r="T247" s="226">
        <f>S247*H247</f>
        <v>0</v>
      </c>
      <c r="AR247" s="16" t="s">
        <v>199</v>
      </c>
      <c r="AT247" s="16" t="s">
        <v>277</v>
      </c>
      <c r="AU247" s="16" t="s">
        <v>79</v>
      </c>
      <c r="AY247" s="16" t="s">
        <v>133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6" t="s">
        <v>77</v>
      </c>
      <c r="BK247" s="227">
        <f>ROUND(I247*H247,1)</f>
        <v>0</v>
      </c>
      <c r="BL247" s="16" t="s">
        <v>140</v>
      </c>
      <c r="BM247" s="16" t="s">
        <v>701</v>
      </c>
    </row>
    <row r="248" s="1" customFormat="1" ht="16.5" customHeight="1">
      <c r="B248" s="37"/>
      <c r="C248" s="217" t="s">
        <v>552</v>
      </c>
      <c r="D248" s="217" t="s">
        <v>135</v>
      </c>
      <c r="E248" s="218" t="s">
        <v>702</v>
      </c>
      <c r="F248" s="219" t="s">
        <v>703</v>
      </c>
      <c r="G248" s="220" t="s">
        <v>341</v>
      </c>
      <c r="H248" s="221">
        <v>2</v>
      </c>
      <c r="I248" s="222"/>
      <c r="J248" s="221">
        <f>ROUND(I248*H248,1)</f>
        <v>0</v>
      </c>
      <c r="K248" s="219" t="s">
        <v>342</v>
      </c>
      <c r="L248" s="42"/>
      <c r="M248" s="223" t="s">
        <v>1</v>
      </c>
      <c r="N248" s="224" t="s">
        <v>41</v>
      </c>
      <c r="O248" s="78"/>
      <c r="P248" s="225">
        <f>O248*H248</f>
        <v>0</v>
      </c>
      <c r="Q248" s="225">
        <v>0.00072000000000000005</v>
      </c>
      <c r="R248" s="225">
        <f>Q248*H248</f>
        <v>0.0014400000000000001</v>
      </c>
      <c r="S248" s="225">
        <v>0</v>
      </c>
      <c r="T248" s="226">
        <f>S248*H248</f>
        <v>0</v>
      </c>
      <c r="AR248" s="16" t="s">
        <v>140</v>
      </c>
      <c r="AT248" s="16" t="s">
        <v>135</v>
      </c>
      <c r="AU248" s="16" t="s">
        <v>79</v>
      </c>
      <c r="AY248" s="16" t="s">
        <v>133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6" t="s">
        <v>77</v>
      </c>
      <c r="BK248" s="227">
        <f>ROUND(I248*H248,1)</f>
        <v>0</v>
      </c>
      <c r="BL248" s="16" t="s">
        <v>140</v>
      </c>
      <c r="BM248" s="16" t="s">
        <v>704</v>
      </c>
    </row>
    <row r="249" s="1" customFormat="1" ht="16.5" customHeight="1">
      <c r="B249" s="37"/>
      <c r="C249" s="264" t="s">
        <v>462</v>
      </c>
      <c r="D249" s="264" t="s">
        <v>277</v>
      </c>
      <c r="E249" s="265" t="s">
        <v>705</v>
      </c>
      <c r="F249" s="266" t="s">
        <v>706</v>
      </c>
      <c r="G249" s="267" t="s">
        <v>360</v>
      </c>
      <c r="H249" s="268">
        <v>2</v>
      </c>
      <c r="I249" s="269"/>
      <c r="J249" s="268">
        <f>ROUND(I249*H249,1)</f>
        <v>0</v>
      </c>
      <c r="K249" s="266" t="s">
        <v>1</v>
      </c>
      <c r="L249" s="270"/>
      <c r="M249" s="271" t="s">
        <v>1</v>
      </c>
      <c r="N249" s="272" t="s">
        <v>41</v>
      </c>
      <c r="O249" s="78"/>
      <c r="P249" s="225">
        <f>O249*H249</f>
        <v>0</v>
      </c>
      <c r="Q249" s="225">
        <v>0.010970000000000001</v>
      </c>
      <c r="R249" s="225">
        <f>Q249*H249</f>
        <v>0.021940000000000001</v>
      </c>
      <c r="S249" s="225">
        <v>0</v>
      </c>
      <c r="T249" s="226">
        <f>S249*H249</f>
        <v>0</v>
      </c>
      <c r="AR249" s="16" t="s">
        <v>199</v>
      </c>
      <c r="AT249" s="16" t="s">
        <v>277</v>
      </c>
      <c r="AU249" s="16" t="s">
        <v>79</v>
      </c>
      <c r="AY249" s="16" t="s">
        <v>133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6" t="s">
        <v>77</v>
      </c>
      <c r="BK249" s="227">
        <f>ROUND(I249*H249,1)</f>
        <v>0</v>
      </c>
      <c r="BL249" s="16" t="s">
        <v>140</v>
      </c>
      <c r="BM249" s="16" t="s">
        <v>707</v>
      </c>
    </row>
    <row r="250" s="1" customFormat="1" ht="16.5" customHeight="1">
      <c r="B250" s="37"/>
      <c r="C250" s="264" t="s">
        <v>557</v>
      </c>
      <c r="D250" s="264" t="s">
        <v>277</v>
      </c>
      <c r="E250" s="265" t="s">
        <v>708</v>
      </c>
      <c r="F250" s="266" t="s">
        <v>709</v>
      </c>
      <c r="G250" s="267" t="s">
        <v>360</v>
      </c>
      <c r="H250" s="268">
        <v>2</v>
      </c>
      <c r="I250" s="269"/>
      <c r="J250" s="268">
        <f>ROUND(I250*H250,1)</f>
        <v>0</v>
      </c>
      <c r="K250" s="266" t="s">
        <v>1</v>
      </c>
      <c r="L250" s="270"/>
      <c r="M250" s="271" t="s">
        <v>1</v>
      </c>
      <c r="N250" s="272" t="s">
        <v>41</v>
      </c>
      <c r="O250" s="78"/>
      <c r="P250" s="225">
        <f>O250*H250</f>
        <v>0</v>
      </c>
      <c r="Q250" s="225">
        <v>0.00069499999999999998</v>
      </c>
      <c r="R250" s="225">
        <f>Q250*H250</f>
        <v>0.00139</v>
      </c>
      <c r="S250" s="225">
        <v>0</v>
      </c>
      <c r="T250" s="226">
        <f>S250*H250</f>
        <v>0</v>
      </c>
      <c r="AR250" s="16" t="s">
        <v>199</v>
      </c>
      <c r="AT250" s="16" t="s">
        <v>277</v>
      </c>
      <c r="AU250" s="16" t="s">
        <v>79</v>
      </c>
      <c r="AY250" s="16" t="s">
        <v>133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6" t="s">
        <v>77</v>
      </c>
      <c r="BK250" s="227">
        <f>ROUND(I250*H250,1)</f>
        <v>0</v>
      </c>
      <c r="BL250" s="16" t="s">
        <v>140</v>
      </c>
      <c r="BM250" s="16" t="s">
        <v>710</v>
      </c>
    </row>
    <row r="251" s="1" customFormat="1" ht="16.5" customHeight="1">
      <c r="B251" s="37"/>
      <c r="C251" s="217" t="s">
        <v>559</v>
      </c>
      <c r="D251" s="217" t="s">
        <v>135</v>
      </c>
      <c r="E251" s="218" t="s">
        <v>711</v>
      </c>
      <c r="F251" s="219" t="s">
        <v>712</v>
      </c>
      <c r="G251" s="220" t="s">
        <v>341</v>
      </c>
      <c r="H251" s="221">
        <v>1</v>
      </c>
      <c r="I251" s="222"/>
      <c r="J251" s="221">
        <f>ROUND(I251*H251,1)</f>
        <v>0</v>
      </c>
      <c r="K251" s="219" t="s">
        <v>342</v>
      </c>
      <c r="L251" s="42"/>
      <c r="M251" s="223" t="s">
        <v>1</v>
      </c>
      <c r="N251" s="224" t="s">
        <v>41</v>
      </c>
      <c r="O251" s="78"/>
      <c r="P251" s="225">
        <f>O251*H251</f>
        <v>0</v>
      </c>
      <c r="Q251" s="225">
        <v>0.0018</v>
      </c>
      <c r="R251" s="225">
        <f>Q251*H251</f>
        <v>0.0018</v>
      </c>
      <c r="S251" s="225">
        <v>0</v>
      </c>
      <c r="T251" s="226">
        <f>S251*H251</f>
        <v>0</v>
      </c>
      <c r="AR251" s="16" t="s">
        <v>140</v>
      </c>
      <c r="AT251" s="16" t="s">
        <v>135</v>
      </c>
      <c r="AU251" s="16" t="s">
        <v>79</v>
      </c>
      <c r="AY251" s="16" t="s">
        <v>133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6" t="s">
        <v>77</v>
      </c>
      <c r="BK251" s="227">
        <f>ROUND(I251*H251,1)</f>
        <v>0</v>
      </c>
      <c r="BL251" s="16" t="s">
        <v>140</v>
      </c>
      <c r="BM251" s="16" t="s">
        <v>713</v>
      </c>
    </row>
    <row r="252" s="1" customFormat="1" ht="16.5" customHeight="1">
      <c r="B252" s="37"/>
      <c r="C252" s="264" t="s">
        <v>560</v>
      </c>
      <c r="D252" s="264" t="s">
        <v>277</v>
      </c>
      <c r="E252" s="265" t="s">
        <v>714</v>
      </c>
      <c r="F252" s="266" t="s">
        <v>715</v>
      </c>
      <c r="G252" s="267" t="s">
        <v>341</v>
      </c>
      <c r="H252" s="268">
        <v>1</v>
      </c>
      <c r="I252" s="269"/>
      <c r="J252" s="268">
        <f>ROUND(I252*H252,1)</f>
        <v>0</v>
      </c>
      <c r="K252" s="266" t="s">
        <v>342</v>
      </c>
      <c r="L252" s="270"/>
      <c r="M252" s="271" t="s">
        <v>1</v>
      </c>
      <c r="N252" s="272" t="s">
        <v>41</v>
      </c>
      <c r="O252" s="78"/>
      <c r="P252" s="225">
        <f>O252*H252</f>
        <v>0</v>
      </c>
      <c r="Q252" s="225">
        <v>0.014</v>
      </c>
      <c r="R252" s="225">
        <f>Q252*H252</f>
        <v>0.014</v>
      </c>
      <c r="S252" s="225">
        <v>0</v>
      </c>
      <c r="T252" s="226">
        <f>S252*H252</f>
        <v>0</v>
      </c>
      <c r="AR252" s="16" t="s">
        <v>199</v>
      </c>
      <c r="AT252" s="16" t="s">
        <v>277</v>
      </c>
      <c r="AU252" s="16" t="s">
        <v>79</v>
      </c>
      <c r="AY252" s="16" t="s">
        <v>133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6" t="s">
        <v>77</v>
      </c>
      <c r="BK252" s="227">
        <f>ROUND(I252*H252,1)</f>
        <v>0</v>
      </c>
      <c r="BL252" s="16" t="s">
        <v>140</v>
      </c>
      <c r="BM252" s="16" t="s">
        <v>716</v>
      </c>
    </row>
    <row r="253" s="1" customFormat="1" ht="16.5" customHeight="1">
      <c r="B253" s="37"/>
      <c r="C253" s="217" t="s">
        <v>566</v>
      </c>
      <c r="D253" s="217" t="s">
        <v>135</v>
      </c>
      <c r="E253" s="218" t="s">
        <v>378</v>
      </c>
      <c r="F253" s="219" t="s">
        <v>379</v>
      </c>
      <c r="G253" s="220" t="s">
        <v>341</v>
      </c>
      <c r="H253" s="221">
        <v>9</v>
      </c>
      <c r="I253" s="222"/>
      <c r="J253" s="221">
        <f>ROUND(I253*H253,1)</f>
        <v>0</v>
      </c>
      <c r="K253" s="219" t="s">
        <v>342</v>
      </c>
      <c r="L253" s="42"/>
      <c r="M253" s="223" t="s">
        <v>1</v>
      </c>
      <c r="N253" s="224" t="s">
        <v>41</v>
      </c>
      <c r="O253" s="78"/>
      <c r="P253" s="225">
        <f>O253*H253</f>
        <v>0</v>
      </c>
      <c r="Q253" s="225">
        <v>0.00085999999999999998</v>
      </c>
      <c r="R253" s="225">
        <f>Q253*H253</f>
        <v>0.0077399999999999995</v>
      </c>
      <c r="S253" s="225">
        <v>0</v>
      </c>
      <c r="T253" s="226">
        <f>S253*H253</f>
        <v>0</v>
      </c>
      <c r="AR253" s="16" t="s">
        <v>140</v>
      </c>
      <c r="AT253" s="16" t="s">
        <v>135</v>
      </c>
      <c r="AU253" s="16" t="s">
        <v>79</v>
      </c>
      <c r="AY253" s="16" t="s">
        <v>133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6" t="s">
        <v>77</v>
      </c>
      <c r="BK253" s="227">
        <f>ROUND(I253*H253,1)</f>
        <v>0</v>
      </c>
      <c r="BL253" s="16" t="s">
        <v>140</v>
      </c>
      <c r="BM253" s="16" t="s">
        <v>380</v>
      </c>
    </row>
    <row r="254" s="12" customFormat="1">
      <c r="B254" s="228"/>
      <c r="C254" s="229"/>
      <c r="D254" s="230" t="s">
        <v>142</v>
      </c>
      <c r="E254" s="231" t="s">
        <v>1</v>
      </c>
      <c r="F254" s="232" t="s">
        <v>717</v>
      </c>
      <c r="G254" s="229"/>
      <c r="H254" s="233">
        <v>9</v>
      </c>
      <c r="I254" s="234"/>
      <c r="J254" s="229"/>
      <c r="K254" s="229"/>
      <c r="L254" s="235"/>
      <c r="M254" s="236"/>
      <c r="N254" s="237"/>
      <c r="O254" s="237"/>
      <c r="P254" s="237"/>
      <c r="Q254" s="237"/>
      <c r="R254" s="237"/>
      <c r="S254" s="237"/>
      <c r="T254" s="238"/>
      <c r="AT254" s="239" t="s">
        <v>142</v>
      </c>
      <c r="AU254" s="239" t="s">
        <v>79</v>
      </c>
      <c r="AV254" s="12" t="s">
        <v>79</v>
      </c>
      <c r="AW254" s="12" t="s">
        <v>32</v>
      </c>
      <c r="AX254" s="12" t="s">
        <v>77</v>
      </c>
      <c r="AY254" s="239" t="s">
        <v>133</v>
      </c>
    </row>
    <row r="255" s="1" customFormat="1" ht="16.5" customHeight="1">
      <c r="B255" s="37"/>
      <c r="C255" s="264" t="s">
        <v>572</v>
      </c>
      <c r="D255" s="264" t="s">
        <v>277</v>
      </c>
      <c r="E255" s="265" t="s">
        <v>526</v>
      </c>
      <c r="F255" s="266" t="s">
        <v>527</v>
      </c>
      <c r="G255" s="267" t="s">
        <v>360</v>
      </c>
      <c r="H255" s="268">
        <v>9</v>
      </c>
      <c r="I255" s="269"/>
      <c r="J255" s="268">
        <f>ROUND(I255*H255,1)</f>
        <v>0</v>
      </c>
      <c r="K255" s="266" t="s">
        <v>1</v>
      </c>
      <c r="L255" s="270"/>
      <c r="M255" s="271" t="s">
        <v>1</v>
      </c>
      <c r="N255" s="272" t="s">
        <v>41</v>
      </c>
      <c r="O255" s="78"/>
      <c r="P255" s="225">
        <f>O255*H255</f>
        <v>0</v>
      </c>
      <c r="Q255" s="225">
        <v>0.01847</v>
      </c>
      <c r="R255" s="225">
        <f>Q255*H255</f>
        <v>0.16622999999999999</v>
      </c>
      <c r="S255" s="225">
        <v>0</v>
      </c>
      <c r="T255" s="226">
        <f>S255*H255</f>
        <v>0</v>
      </c>
      <c r="AR255" s="16" t="s">
        <v>199</v>
      </c>
      <c r="AT255" s="16" t="s">
        <v>277</v>
      </c>
      <c r="AU255" s="16" t="s">
        <v>79</v>
      </c>
      <c r="AY255" s="16" t="s">
        <v>133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6" t="s">
        <v>77</v>
      </c>
      <c r="BK255" s="227">
        <f>ROUND(I255*H255,1)</f>
        <v>0</v>
      </c>
      <c r="BL255" s="16" t="s">
        <v>140</v>
      </c>
      <c r="BM255" s="16" t="s">
        <v>528</v>
      </c>
    </row>
    <row r="256" s="1" customFormat="1" ht="16.5" customHeight="1">
      <c r="B256" s="37"/>
      <c r="C256" s="264" t="s">
        <v>578</v>
      </c>
      <c r="D256" s="264" t="s">
        <v>277</v>
      </c>
      <c r="E256" s="265" t="s">
        <v>718</v>
      </c>
      <c r="F256" s="266" t="s">
        <v>719</v>
      </c>
      <c r="G256" s="267" t="s">
        <v>360</v>
      </c>
      <c r="H256" s="268">
        <v>1</v>
      </c>
      <c r="I256" s="269"/>
      <c r="J256" s="268">
        <f>ROUND(I256*H256,1)</f>
        <v>0</v>
      </c>
      <c r="K256" s="266" t="s">
        <v>1</v>
      </c>
      <c r="L256" s="270"/>
      <c r="M256" s="271" t="s">
        <v>1</v>
      </c>
      <c r="N256" s="272" t="s">
        <v>41</v>
      </c>
      <c r="O256" s="78"/>
      <c r="P256" s="225">
        <f>O256*H256</f>
        <v>0</v>
      </c>
      <c r="Q256" s="225">
        <v>0.0010499999999999999</v>
      </c>
      <c r="R256" s="225">
        <f>Q256*H256</f>
        <v>0.0010499999999999999</v>
      </c>
      <c r="S256" s="225">
        <v>0</v>
      </c>
      <c r="T256" s="226">
        <f>S256*H256</f>
        <v>0</v>
      </c>
      <c r="AR256" s="16" t="s">
        <v>199</v>
      </c>
      <c r="AT256" s="16" t="s">
        <v>277</v>
      </c>
      <c r="AU256" s="16" t="s">
        <v>79</v>
      </c>
      <c r="AY256" s="16" t="s">
        <v>133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6" t="s">
        <v>77</v>
      </c>
      <c r="BK256" s="227">
        <f>ROUND(I256*H256,1)</f>
        <v>0</v>
      </c>
      <c r="BL256" s="16" t="s">
        <v>140</v>
      </c>
      <c r="BM256" s="16" t="s">
        <v>720</v>
      </c>
    </row>
    <row r="257" s="1" customFormat="1" ht="16.5" customHeight="1">
      <c r="B257" s="37"/>
      <c r="C257" s="264" t="s">
        <v>582</v>
      </c>
      <c r="D257" s="264" t="s">
        <v>277</v>
      </c>
      <c r="E257" s="265" t="s">
        <v>529</v>
      </c>
      <c r="F257" s="266" t="s">
        <v>530</v>
      </c>
      <c r="G257" s="267" t="s">
        <v>360</v>
      </c>
      <c r="H257" s="268">
        <v>8</v>
      </c>
      <c r="I257" s="269"/>
      <c r="J257" s="268">
        <f>ROUND(I257*H257,1)</f>
        <v>0</v>
      </c>
      <c r="K257" s="266" t="s">
        <v>1</v>
      </c>
      <c r="L257" s="270"/>
      <c r="M257" s="271" t="s">
        <v>1</v>
      </c>
      <c r="N257" s="272" t="s">
        <v>41</v>
      </c>
      <c r="O257" s="78"/>
      <c r="P257" s="225">
        <f>O257*H257</f>
        <v>0</v>
      </c>
      <c r="Q257" s="225">
        <v>0.0073000000000000001</v>
      </c>
      <c r="R257" s="225">
        <f>Q257*H257</f>
        <v>0.058400000000000001</v>
      </c>
      <c r="S257" s="225">
        <v>0</v>
      </c>
      <c r="T257" s="226">
        <f>S257*H257</f>
        <v>0</v>
      </c>
      <c r="AR257" s="16" t="s">
        <v>199</v>
      </c>
      <c r="AT257" s="16" t="s">
        <v>277</v>
      </c>
      <c r="AU257" s="16" t="s">
        <v>79</v>
      </c>
      <c r="AY257" s="16" t="s">
        <v>133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6" t="s">
        <v>77</v>
      </c>
      <c r="BK257" s="227">
        <f>ROUND(I257*H257,1)</f>
        <v>0</v>
      </c>
      <c r="BL257" s="16" t="s">
        <v>140</v>
      </c>
      <c r="BM257" s="16" t="s">
        <v>531</v>
      </c>
    </row>
    <row r="258" s="1" customFormat="1" ht="16.5" customHeight="1">
      <c r="B258" s="37"/>
      <c r="C258" s="217" t="s">
        <v>589</v>
      </c>
      <c r="D258" s="217" t="s">
        <v>135</v>
      </c>
      <c r="E258" s="218" t="s">
        <v>532</v>
      </c>
      <c r="F258" s="219" t="s">
        <v>533</v>
      </c>
      <c r="G258" s="220" t="s">
        <v>341</v>
      </c>
      <c r="H258" s="221">
        <v>4</v>
      </c>
      <c r="I258" s="222"/>
      <c r="J258" s="221">
        <f>ROUND(I258*H258,1)</f>
        <v>0</v>
      </c>
      <c r="K258" s="219" t="s">
        <v>342</v>
      </c>
      <c r="L258" s="42"/>
      <c r="M258" s="223" t="s">
        <v>1</v>
      </c>
      <c r="N258" s="224" t="s">
        <v>41</v>
      </c>
      <c r="O258" s="78"/>
      <c r="P258" s="225">
        <f>O258*H258</f>
        <v>0</v>
      </c>
      <c r="Q258" s="225">
        <v>0.00080000000000000004</v>
      </c>
      <c r="R258" s="225">
        <f>Q258*H258</f>
        <v>0.0032000000000000002</v>
      </c>
      <c r="S258" s="225">
        <v>0</v>
      </c>
      <c r="T258" s="226">
        <f>S258*H258</f>
        <v>0</v>
      </c>
      <c r="AR258" s="16" t="s">
        <v>140</v>
      </c>
      <c r="AT258" s="16" t="s">
        <v>135</v>
      </c>
      <c r="AU258" s="16" t="s">
        <v>79</v>
      </c>
      <c r="AY258" s="16" t="s">
        <v>133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6" t="s">
        <v>77</v>
      </c>
      <c r="BK258" s="227">
        <f>ROUND(I258*H258,1)</f>
        <v>0</v>
      </c>
      <c r="BL258" s="16" t="s">
        <v>140</v>
      </c>
      <c r="BM258" s="16" t="s">
        <v>534</v>
      </c>
    </row>
    <row r="259" s="1" customFormat="1" ht="16.5" customHeight="1">
      <c r="B259" s="37"/>
      <c r="C259" s="264" t="s">
        <v>594</v>
      </c>
      <c r="D259" s="264" t="s">
        <v>277</v>
      </c>
      <c r="E259" s="265" t="s">
        <v>535</v>
      </c>
      <c r="F259" s="266" t="s">
        <v>536</v>
      </c>
      <c r="G259" s="267" t="s">
        <v>360</v>
      </c>
      <c r="H259" s="268">
        <v>3</v>
      </c>
      <c r="I259" s="269"/>
      <c r="J259" s="268">
        <f>ROUND(I259*H259,1)</f>
        <v>0</v>
      </c>
      <c r="K259" s="266" t="s">
        <v>1</v>
      </c>
      <c r="L259" s="270"/>
      <c r="M259" s="271" t="s">
        <v>1</v>
      </c>
      <c r="N259" s="272" t="s">
        <v>41</v>
      </c>
      <c r="O259" s="78"/>
      <c r="P259" s="225">
        <f>O259*H259</f>
        <v>0</v>
      </c>
      <c r="Q259" s="225">
        <v>0.028000000000000001</v>
      </c>
      <c r="R259" s="225">
        <f>Q259*H259</f>
        <v>0.084000000000000005</v>
      </c>
      <c r="S259" s="225">
        <v>0</v>
      </c>
      <c r="T259" s="226">
        <f>S259*H259</f>
        <v>0</v>
      </c>
      <c r="AR259" s="16" t="s">
        <v>199</v>
      </c>
      <c r="AT259" s="16" t="s">
        <v>277</v>
      </c>
      <c r="AU259" s="16" t="s">
        <v>79</v>
      </c>
      <c r="AY259" s="16" t="s">
        <v>133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6" t="s">
        <v>77</v>
      </c>
      <c r="BK259" s="227">
        <f>ROUND(I259*H259,1)</f>
        <v>0</v>
      </c>
      <c r="BL259" s="16" t="s">
        <v>140</v>
      </c>
      <c r="BM259" s="16" t="s">
        <v>537</v>
      </c>
    </row>
    <row r="260" s="1" customFormat="1" ht="16.5" customHeight="1">
      <c r="B260" s="37"/>
      <c r="C260" s="264" t="s">
        <v>599</v>
      </c>
      <c r="D260" s="264" t="s">
        <v>277</v>
      </c>
      <c r="E260" s="265" t="s">
        <v>721</v>
      </c>
      <c r="F260" s="266" t="s">
        <v>722</v>
      </c>
      <c r="G260" s="267" t="s">
        <v>360</v>
      </c>
      <c r="H260" s="268">
        <v>1</v>
      </c>
      <c r="I260" s="269"/>
      <c r="J260" s="268">
        <f>ROUND(I260*H260,1)</f>
        <v>0</v>
      </c>
      <c r="K260" s="266" t="s">
        <v>1</v>
      </c>
      <c r="L260" s="270"/>
      <c r="M260" s="271" t="s">
        <v>1</v>
      </c>
      <c r="N260" s="272" t="s">
        <v>41</v>
      </c>
      <c r="O260" s="78"/>
      <c r="P260" s="225">
        <f>O260*H260</f>
        <v>0</v>
      </c>
      <c r="Q260" s="225">
        <v>0.0076</v>
      </c>
      <c r="R260" s="225">
        <f>Q260*H260</f>
        <v>0.0076</v>
      </c>
      <c r="S260" s="225">
        <v>0</v>
      </c>
      <c r="T260" s="226">
        <f>S260*H260</f>
        <v>0</v>
      </c>
      <c r="AR260" s="16" t="s">
        <v>199</v>
      </c>
      <c r="AT260" s="16" t="s">
        <v>277</v>
      </c>
      <c r="AU260" s="16" t="s">
        <v>79</v>
      </c>
      <c r="AY260" s="16" t="s">
        <v>133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6" t="s">
        <v>77</v>
      </c>
      <c r="BK260" s="227">
        <f>ROUND(I260*H260,1)</f>
        <v>0</v>
      </c>
      <c r="BL260" s="16" t="s">
        <v>140</v>
      </c>
      <c r="BM260" s="16" t="s">
        <v>723</v>
      </c>
    </row>
    <row r="261" s="1" customFormat="1" ht="16.5" customHeight="1">
      <c r="B261" s="37"/>
      <c r="C261" s="217" t="s">
        <v>603</v>
      </c>
      <c r="D261" s="217" t="s">
        <v>135</v>
      </c>
      <c r="E261" s="218" t="s">
        <v>383</v>
      </c>
      <c r="F261" s="219" t="s">
        <v>384</v>
      </c>
      <c r="G261" s="220" t="s">
        <v>341</v>
      </c>
      <c r="H261" s="221">
        <v>3</v>
      </c>
      <c r="I261" s="222"/>
      <c r="J261" s="221">
        <f>ROUND(I261*H261,1)</f>
        <v>0</v>
      </c>
      <c r="K261" s="219" t="s">
        <v>342</v>
      </c>
      <c r="L261" s="42"/>
      <c r="M261" s="223" t="s">
        <v>1</v>
      </c>
      <c r="N261" s="224" t="s">
        <v>41</v>
      </c>
      <c r="O261" s="78"/>
      <c r="P261" s="225">
        <f>O261*H261</f>
        <v>0</v>
      </c>
      <c r="Q261" s="225">
        <v>0.00034000000000000002</v>
      </c>
      <c r="R261" s="225">
        <f>Q261*H261</f>
        <v>0.0010200000000000001</v>
      </c>
      <c r="S261" s="225">
        <v>0</v>
      </c>
      <c r="T261" s="226">
        <f>S261*H261</f>
        <v>0</v>
      </c>
      <c r="AR261" s="16" t="s">
        <v>140</v>
      </c>
      <c r="AT261" s="16" t="s">
        <v>135</v>
      </c>
      <c r="AU261" s="16" t="s">
        <v>79</v>
      </c>
      <c r="AY261" s="16" t="s">
        <v>133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6" t="s">
        <v>77</v>
      </c>
      <c r="BK261" s="227">
        <f>ROUND(I261*H261,1)</f>
        <v>0</v>
      </c>
      <c r="BL261" s="16" t="s">
        <v>140</v>
      </c>
      <c r="BM261" s="16" t="s">
        <v>385</v>
      </c>
    </row>
    <row r="262" s="12" customFormat="1">
      <c r="B262" s="228"/>
      <c r="C262" s="229"/>
      <c r="D262" s="230" t="s">
        <v>142</v>
      </c>
      <c r="E262" s="231" t="s">
        <v>1</v>
      </c>
      <c r="F262" s="232" t="s">
        <v>90</v>
      </c>
      <c r="G262" s="229"/>
      <c r="H262" s="233">
        <v>3</v>
      </c>
      <c r="I262" s="234"/>
      <c r="J262" s="229"/>
      <c r="K262" s="229"/>
      <c r="L262" s="235"/>
      <c r="M262" s="236"/>
      <c r="N262" s="237"/>
      <c r="O262" s="237"/>
      <c r="P262" s="237"/>
      <c r="Q262" s="237"/>
      <c r="R262" s="237"/>
      <c r="S262" s="237"/>
      <c r="T262" s="238"/>
      <c r="AT262" s="239" t="s">
        <v>142</v>
      </c>
      <c r="AU262" s="239" t="s">
        <v>79</v>
      </c>
      <c r="AV262" s="12" t="s">
        <v>79</v>
      </c>
      <c r="AW262" s="12" t="s">
        <v>32</v>
      </c>
      <c r="AX262" s="12" t="s">
        <v>77</v>
      </c>
      <c r="AY262" s="239" t="s">
        <v>133</v>
      </c>
    </row>
    <row r="263" s="1" customFormat="1" ht="16.5" customHeight="1">
      <c r="B263" s="37"/>
      <c r="C263" s="264" t="s">
        <v>607</v>
      </c>
      <c r="D263" s="264" t="s">
        <v>277</v>
      </c>
      <c r="E263" s="265" t="s">
        <v>724</v>
      </c>
      <c r="F263" s="266" t="s">
        <v>725</v>
      </c>
      <c r="G263" s="267" t="s">
        <v>360</v>
      </c>
      <c r="H263" s="268">
        <v>3</v>
      </c>
      <c r="I263" s="269"/>
      <c r="J263" s="268">
        <f>ROUND(I263*H263,1)</f>
        <v>0</v>
      </c>
      <c r="K263" s="266" t="s">
        <v>1</v>
      </c>
      <c r="L263" s="270"/>
      <c r="M263" s="271" t="s">
        <v>1</v>
      </c>
      <c r="N263" s="272" t="s">
        <v>41</v>
      </c>
      <c r="O263" s="78"/>
      <c r="P263" s="225">
        <f>O263*H263</f>
        <v>0</v>
      </c>
      <c r="Q263" s="225">
        <v>0.037999999999999999</v>
      </c>
      <c r="R263" s="225">
        <f>Q263*H263</f>
        <v>0.11399999999999999</v>
      </c>
      <c r="S263" s="225">
        <v>0</v>
      </c>
      <c r="T263" s="226">
        <f>S263*H263</f>
        <v>0</v>
      </c>
      <c r="AR263" s="16" t="s">
        <v>199</v>
      </c>
      <c r="AT263" s="16" t="s">
        <v>277</v>
      </c>
      <c r="AU263" s="16" t="s">
        <v>79</v>
      </c>
      <c r="AY263" s="16" t="s">
        <v>133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6" t="s">
        <v>77</v>
      </c>
      <c r="BK263" s="227">
        <f>ROUND(I263*H263,1)</f>
        <v>0</v>
      </c>
      <c r="BL263" s="16" t="s">
        <v>140</v>
      </c>
      <c r="BM263" s="16" t="s">
        <v>726</v>
      </c>
    </row>
    <row r="264" s="1" customFormat="1" ht="16.5" customHeight="1">
      <c r="B264" s="37"/>
      <c r="C264" s="217" t="s">
        <v>613</v>
      </c>
      <c r="D264" s="217" t="s">
        <v>135</v>
      </c>
      <c r="E264" s="218" t="s">
        <v>388</v>
      </c>
      <c r="F264" s="219" t="s">
        <v>389</v>
      </c>
      <c r="G264" s="220" t="s">
        <v>186</v>
      </c>
      <c r="H264" s="221">
        <v>751.5</v>
      </c>
      <c r="I264" s="222"/>
      <c r="J264" s="221">
        <f>ROUND(I264*H264,1)</f>
        <v>0</v>
      </c>
      <c r="K264" s="219" t="s">
        <v>1</v>
      </c>
      <c r="L264" s="42"/>
      <c r="M264" s="223" t="s">
        <v>1</v>
      </c>
      <c r="N264" s="224" t="s">
        <v>41</v>
      </c>
      <c r="O264" s="78"/>
      <c r="P264" s="225">
        <f>O264*H264</f>
        <v>0</v>
      </c>
      <c r="Q264" s="225">
        <v>0</v>
      </c>
      <c r="R264" s="225">
        <f>Q264*H264</f>
        <v>0</v>
      </c>
      <c r="S264" s="225">
        <v>0</v>
      </c>
      <c r="T264" s="226">
        <f>S264*H264</f>
        <v>0</v>
      </c>
      <c r="AR264" s="16" t="s">
        <v>140</v>
      </c>
      <c r="AT264" s="16" t="s">
        <v>135</v>
      </c>
      <c r="AU264" s="16" t="s">
        <v>79</v>
      </c>
      <c r="AY264" s="16" t="s">
        <v>133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6" t="s">
        <v>77</v>
      </c>
      <c r="BK264" s="227">
        <f>ROUND(I264*H264,1)</f>
        <v>0</v>
      </c>
      <c r="BL264" s="16" t="s">
        <v>140</v>
      </c>
      <c r="BM264" s="16" t="s">
        <v>727</v>
      </c>
    </row>
    <row r="265" s="12" customFormat="1">
      <c r="B265" s="228"/>
      <c r="C265" s="229"/>
      <c r="D265" s="230" t="s">
        <v>142</v>
      </c>
      <c r="E265" s="231" t="s">
        <v>1</v>
      </c>
      <c r="F265" s="232" t="s">
        <v>662</v>
      </c>
      <c r="G265" s="229"/>
      <c r="H265" s="233">
        <v>751.5</v>
      </c>
      <c r="I265" s="234"/>
      <c r="J265" s="229"/>
      <c r="K265" s="229"/>
      <c r="L265" s="235"/>
      <c r="M265" s="236"/>
      <c r="N265" s="237"/>
      <c r="O265" s="237"/>
      <c r="P265" s="237"/>
      <c r="Q265" s="237"/>
      <c r="R265" s="237"/>
      <c r="S265" s="237"/>
      <c r="T265" s="238"/>
      <c r="AT265" s="239" t="s">
        <v>142</v>
      </c>
      <c r="AU265" s="239" t="s">
        <v>79</v>
      </c>
      <c r="AV265" s="12" t="s">
        <v>79</v>
      </c>
      <c r="AW265" s="12" t="s">
        <v>32</v>
      </c>
      <c r="AX265" s="12" t="s">
        <v>77</v>
      </c>
      <c r="AY265" s="239" t="s">
        <v>133</v>
      </c>
    </row>
    <row r="266" s="1" customFormat="1" ht="16.5" customHeight="1">
      <c r="B266" s="37"/>
      <c r="C266" s="217" t="s">
        <v>614</v>
      </c>
      <c r="D266" s="217" t="s">
        <v>135</v>
      </c>
      <c r="E266" s="218" t="s">
        <v>392</v>
      </c>
      <c r="F266" s="219" t="s">
        <v>393</v>
      </c>
      <c r="G266" s="220" t="s">
        <v>186</v>
      </c>
      <c r="H266" s="221">
        <v>751.5</v>
      </c>
      <c r="I266" s="222"/>
      <c r="J266" s="221">
        <f>ROUND(I266*H266,1)</f>
        <v>0</v>
      </c>
      <c r="K266" s="219" t="s">
        <v>342</v>
      </c>
      <c r="L266" s="42"/>
      <c r="M266" s="223" t="s">
        <v>1</v>
      </c>
      <c r="N266" s="224" t="s">
        <v>41</v>
      </c>
      <c r="O266" s="78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AR266" s="16" t="s">
        <v>140</v>
      </c>
      <c r="AT266" s="16" t="s">
        <v>135</v>
      </c>
      <c r="AU266" s="16" t="s">
        <v>79</v>
      </c>
      <c r="AY266" s="16" t="s">
        <v>133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6" t="s">
        <v>77</v>
      </c>
      <c r="BK266" s="227">
        <f>ROUND(I266*H266,1)</f>
        <v>0</v>
      </c>
      <c r="BL266" s="16" t="s">
        <v>140</v>
      </c>
      <c r="BM266" s="16" t="s">
        <v>394</v>
      </c>
    </row>
    <row r="267" s="12" customFormat="1">
      <c r="B267" s="228"/>
      <c r="C267" s="229"/>
      <c r="D267" s="230" t="s">
        <v>142</v>
      </c>
      <c r="E267" s="231" t="s">
        <v>1</v>
      </c>
      <c r="F267" s="232" t="s">
        <v>728</v>
      </c>
      <c r="G267" s="229"/>
      <c r="H267" s="233">
        <v>751.5</v>
      </c>
      <c r="I267" s="234"/>
      <c r="J267" s="229"/>
      <c r="K267" s="229"/>
      <c r="L267" s="235"/>
      <c r="M267" s="236"/>
      <c r="N267" s="237"/>
      <c r="O267" s="237"/>
      <c r="P267" s="237"/>
      <c r="Q267" s="237"/>
      <c r="R267" s="237"/>
      <c r="S267" s="237"/>
      <c r="T267" s="238"/>
      <c r="AT267" s="239" t="s">
        <v>142</v>
      </c>
      <c r="AU267" s="239" t="s">
        <v>79</v>
      </c>
      <c r="AV267" s="12" t="s">
        <v>79</v>
      </c>
      <c r="AW267" s="12" t="s">
        <v>32</v>
      </c>
      <c r="AX267" s="12" t="s">
        <v>77</v>
      </c>
      <c r="AY267" s="239" t="s">
        <v>133</v>
      </c>
    </row>
    <row r="268" s="1" customFormat="1" ht="16.5" customHeight="1">
      <c r="B268" s="37"/>
      <c r="C268" s="217" t="s">
        <v>617</v>
      </c>
      <c r="D268" s="217" t="s">
        <v>135</v>
      </c>
      <c r="E268" s="218" t="s">
        <v>397</v>
      </c>
      <c r="F268" s="219" t="s">
        <v>398</v>
      </c>
      <c r="G268" s="220" t="s">
        <v>186</v>
      </c>
      <c r="H268" s="221">
        <v>751.5</v>
      </c>
      <c r="I268" s="222"/>
      <c r="J268" s="221">
        <f>ROUND(I268*H268,1)</f>
        <v>0</v>
      </c>
      <c r="K268" s="219" t="s">
        <v>342</v>
      </c>
      <c r="L268" s="42"/>
      <c r="M268" s="223" t="s">
        <v>1</v>
      </c>
      <c r="N268" s="224" t="s">
        <v>41</v>
      </c>
      <c r="O268" s="78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AR268" s="16" t="s">
        <v>140</v>
      </c>
      <c r="AT268" s="16" t="s">
        <v>135</v>
      </c>
      <c r="AU268" s="16" t="s">
        <v>79</v>
      </c>
      <c r="AY268" s="16" t="s">
        <v>133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6" t="s">
        <v>77</v>
      </c>
      <c r="BK268" s="227">
        <f>ROUND(I268*H268,1)</f>
        <v>0</v>
      </c>
      <c r="BL268" s="16" t="s">
        <v>140</v>
      </c>
      <c r="BM268" s="16" t="s">
        <v>399</v>
      </c>
    </row>
    <row r="269" s="12" customFormat="1">
      <c r="B269" s="228"/>
      <c r="C269" s="229"/>
      <c r="D269" s="230" t="s">
        <v>142</v>
      </c>
      <c r="E269" s="231" t="s">
        <v>1</v>
      </c>
      <c r="F269" s="232" t="s">
        <v>728</v>
      </c>
      <c r="G269" s="229"/>
      <c r="H269" s="233">
        <v>751.5</v>
      </c>
      <c r="I269" s="234"/>
      <c r="J269" s="229"/>
      <c r="K269" s="229"/>
      <c r="L269" s="235"/>
      <c r="M269" s="236"/>
      <c r="N269" s="237"/>
      <c r="O269" s="237"/>
      <c r="P269" s="237"/>
      <c r="Q269" s="237"/>
      <c r="R269" s="237"/>
      <c r="S269" s="237"/>
      <c r="T269" s="238"/>
      <c r="AT269" s="239" t="s">
        <v>142</v>
      </c>
      <c r="AU269" s="239" t="s">
        <v>79</v>
      </c>
      <c r="AV269" s="12" t="s">
        <v>79</v>
      </c>
      <c r="AW269" s="12" t="s">
        <v>32</v>
      </c>
      <c r="AX269" s="12" t="s">
        <v>77</v>
      </c>
      <c r="AY269" s="239" t="s">
        <v>133</v>
      </c>
    </row>
    <row r="270" s="1" customFormat="1" ht="16.5" customHeight="1">
      <c r="B270" s="37"/>
      <c r="C270" s="217" t="s">
        <v>619</v>
      </c>
      <c r="D270" s="217" t="s">
        <v>135</v>
      </c>
      <c r="E270" s="218" t="s">
        <v>401</v>
      </c>
      <c r="F270" s="219" t="s">
        <v>402</v>
      </c>
      <c r="G270" s="220" t="s">
        <v>403</v>
      </c>
      <c r="H270" s="221">
        <v>3</v>
      </c>
      <c r="I270" s="222"/>
      <c r="J270" s="221">
        <f>ROUND(I270*H270,1)</f>
        <v>0</v>
      </c>
      <c r="K270" s="219" t="s">
        <v>1</v>
      </c>
      <c r="L270" s="42"/>
      <c r="M270" s="223" t="s">
        <v>1</v>
      </c>
      <c r="N270" s="224" t="s">
        <v>41</v>
      </c>
      <c r="O270" s="78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AR270" s="16" t="s">
        <v>140</v>
      </c>
      <c r="AT270" s="16" t="s">
        <v>135</v>
      </c>
      <c r="AU270" s="16" t="s">
        <v>79</v>
      </c>
      <c r="AY270" s="16" t="s">
        <v>133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6" t="s">
        <v>77</v>
      </c>
      <c r="BK270" s="227">
        <f>ROUND(I270*H270,1)</f>
        <v>0</v>
      </c>
      <c r="BL270" s="16" t="s">
        <v>140</v>
      </c>
      <c r="BM270" s="16" t="s">
        <v>729</v>
      </c>
    </row>
    <row r="271" s="14" customFormat="1">
      <c r="B271" s="254"/>
      <c r="C271" s="255"/>
      <c r="D271" s="230" t="s">
        <v>142</v>
      </c>
      <c r="E271" s="256" t="s">
        <v>1</v>
      </c>
      <c r="F271" s="257" t="s">
        <v>661</v>
      </c>
      <c r="G271" s="255"/>
      <c r="H271" s="256" t="s">
        <v>1</v>
      </c>
      <c r="I271" s="258"/>
      <c r="J271" s="255"/>
      <c r="K271" s="255"/>
      <c r="L271" s="259"/>
      <c r="M271" s="260"/>
      <c r="N271" s="261"/>
      <c r="O271" s="261"/>
      <c r="P271" s="261"/>
      <c r="Q271" s="261"/>
      <c r="R271" s="261"/>
      <c r="S271" s="261"/>
      <c r="T271" s="262"/>
      <c r="AT271" s="263" t="s">
        <v>142</v>
      </c>
      <c r="AU271" s="263" t="s">
        <v>79</v>
      </c>
      <c r="AV271" s="14" t="s">
        <v>77</v>
      </c>
      <c r="AW271" s="14" t="s">
        <v>32</v>
      </c>
      <c r="AX271" s="14" t="s">
        <v>70</v>
      </c>
      <c r="AY271" s="263" t="s">
        <v>133</v>
      </c>
    </row>
    <row r="272" s="12" customFormat="1">
      <c r="B272" s="228"/>
      <c r="C272" s="229"/>
      <c r="D272" s="230" t="s">
        <v>142</v>
      </c>
      <c r="E272" s="231" t="s">
        <v>1</v>
      </c>
      <c r="F272" s="232" t="s">
        <v>90</v>
      </c>
      <c r="G272" s="229"/>
      <c r="H272" s="233">
        <v>3</v>
      </c>
      <c r="I272" s="234"/>
      <c r="J272" s="229"/>
      <c r="K272" s="229"/>
      <c r="L272" s="235"/>
      <c r="M272" s="236"/>
      <c r="N272" s="237"/>
      <c r="O272" s="237"/>
      <c r="P272" s="237"/>
      <c r="Q272" s="237"/>
      <c r="R272" s="237"/>
      <c r="S272" s="237"/>
      <c r="T272" s="238"/>
      <c r="AT272" s="239" t="s">
        <v>142</v>
      </c>
      <c r="AU272" s="239" t="s">
        <v>79</v>
      </c>
      <c r="AV272" s="12" t="s">
        <v>79</v>
      </c>
      <c r="AW272" s="12" t="s">
        <v>32</v>
      </c>
      <c r="AX272" s="12" t="s">
        <v>77</v>
      </c>
      <c r="AY272" s="239" t="s">
        <v>133</v>
      </c>
    </row>
    <row r="273" s="1" customFormat="1" ht="16.5" customHeight="1">
      <c r="B273" s="37"/>
      <c r="C273" s="217" t="s">
        <v>621</v>
      </c>
      <c r="D273" s="217" t="s">
        <v>135</v>
      </c>
      <c r="E273" s="218" t="s">
        <v>406</v>
      </c>
      <c r="F273" s="219" t="s">
        <v>407</v>
      </c>
      <c r="G273" s="220" t="s">
        <v>341</v>
      </c>
      <c r="H273" s="221">
        <v>3</v>
      </c>
      <c r="I273" s="222"/>
      <c r="J273" s="221">
        <f>ROUND(I273*H273,1)</f>
        <v>0</v>
      </c>
      <c r="K273" s="219" t="s">
        <v>342</v>
      </c>
      <c r="L273" s="42"/>
      <c r="M273" s="223" t="s">
        <v>1</v>
      </c>
      <c r="N273" s="224" t="s">
        <v>41</v>
      </c>
      <c r="O273" s="78"/>
      <c r="P273" s="225">
        <f>O273*H273</f>
        <v>0</v>
      </c>
      <c r="Q273" s="225">
        <v>0.46009</v>
      </c>
      <c r="R273" s="225">
        <f>Q273*H273</f>
        <v>1.3802699999999999</v>
      </c>
      <c r="S273" s="225">
        <v>0</v>
      </c>
      <c r="T273" s="226">
        <f>S273*H273</f>
        <v>0</v>
      </c>
      <c r="AR273" s="16" t="s">
        <v>140</v>
      </c>
      <c r="AT273" s="16" t="s">
        <v>135</v>
      </c>
      <c r="AU273" s="16" t="s">
        <v>79</v>
      </c>
      <c r="AY273" s="16" t="s">
        <v>133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6" t="s">
        <v>77</v>
      </c>
      <c r="BK273" s="227">
        <f>ROUND(I273*H273,1)</f>
        <v>0</v>
      </c>
      <c r="BL273" s="16" t="s">
        <v>140</v>
      </c>
      <c r="BM273" s="16" t="s">
        <v>408</v>
      </c>
    </row>
    <row r="274" s="14" customFormat="1">
      <c r="B274" s="254"/>
      <c r="C274" s="255"/>
      <c r="D274" s="230" t="s">
        <v>142</v>
      </c>
      <c r="E274" s="256" t="s">
        <v>1</v>
      </c>
      <c r="F274" s="257" t="s">
        <v>661</v>
      </c>
      <c r="G274" s="255"/>
      <c r="H274" s="256" t="s">
        <v>1</v>
      </c>
      <c r="I274" s="258"/>
      <c r="J274" s="255"/>
      <c r="K274" s="255"/>
      <c r="L274" s="259"/>
      <c r="M274" s="260"/>
      <c r="N274" s="261"/>
      <c r="O274" s="261"/>
      <c r="P274" s="261"/>
      <c r="Q274" s="261"/>
      <c r="R274" s="261"/>
      <c r="S274" s="261"/>
      <c r="T274" s="262"/>
      <c r="AT274" s="263" t="s">
        <v>142</v>
      </c>
      <c r="AU274" s="263" t="s">
        <v>79</v>
      </c>
      <c r="AV274" s="14" t="s">
        <v>77</v>
      </c>
      <c r="AW274" s="14" t="s">
        <v>32</v>
      </c>
      <c r="AX274" s="14" t="s">
        <v>70</v>
      </c>
      <c r="AY274" s="263" t="s">
        <v>133</v>
      </c>
    </row>
    <row r="275" s="12" customFormat="1">
      <c r="B275" s="228"/>
      <c r="C275" s="229"/>
      <c r="D275" s="230" t="s">
        <v>142</v>
      </c>
      <c r="E275" s="231" t="s">
        <v>1</v>
      </c>
      <c r="F275" s="232" t="s">
        <v>90</v>
      </c>
      <c r="G275" s="229"/>
      <c r="H275" s="233">
        <v>3</v>
      </c>
      <c r="I275" s="234"/>
      <c r="J275" s="229"/>
      <c r="K275" s="229"/>
      <c r="L275" s="235"/>
      <c r="M275" s="236"/>
      <c r="N275" s="237"/>
      <c r="O275" s="237"/>
      <c r="P275" s="237"/>
      <c r="Q275" s="237"/>
      <c r="R275" s="237"/>
      <c r="S275" s="237"/>
      <c r="T275" s="238"/>
      <c r="AT275" s="239" t="s">
        <v>142</v>
      </c>
      <c r="AU275" s="239" t="s">
        <v>79</v>
      </c>
      <c r="AV275" s="12" t="s">
        <v>79</v>
      </c>
      <c r="AW275" s="12" t="s">
        <v>32</v>
      </c>
      <c r="AX275" s="12" t="s">
        <v>77</v>
      </c>
      <c r="AY275" s="239" t="s">
        <v>133</v>
      </c>
    </row>
    <row r="276" s="1" customFormat="1" ht="16.5" customHeight="1">
      <c r="B276" s="37"/>
      <c r="C276" s="217" t="s">
        <v>623</v>
      </c>
      <c r="D276" s="217" t="s">
        <v>135</v>
      </c>
      <c r="E276" s="218" t="s">
        <v>410</v>
      </c>
      <c r="F276" s="219" t="s">
        <v>411</v>
      </c>
      <c r="G276" s="220" t="s">
        <v>341</v>
      </c>
      <c r="H276" s="221">
        <v>8</v>
      </c>
      <c r="I276" s="222"/>
      <c r="J276" s="221">
        <f>ROUND(I276*H276,1)</f>
        <v>0</v>
      </c>
      <c r="K276" s="219" t="s">
        <v>342</v>
      </c>
      <c r="L276" s="42"/>
      <c r="M276" s="223" t="s">
        <v>1</v>
      </c>
      <c r="N276" s="224" t="s">
        <v>41</v>
      </c>
      <c r="O276" s="78"/>
      <c r="P276" s="225">
        <f>O276*H276</f>
        <v>0</v>
      </c>
      <c r="Q276" s="225">
        <v>0.12303</v>
      </c>
      <c r="R276" s="225">
        <f>Q276*H276</f>
        <v>0.98424</v>
      </c>
      <c r="S276" s="225">
        <v>0</v>
      </c>
      <c r="T276" s="226">
        <f>S276*H276</f>
        <v>0</v>
      </c>
      <c r="AR276" s="16" t="s">
        <v>140</v>
      </c>
      <c r="AT276" s="16" t="s">
        <v>135</v>
      </c>
      <c r="AU276" s="16" t="s">
        <v>79</v>
      </c>
      <c r="AY276" s="16" t="s">
        <v>133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6" t="s">
        <v>77</v>
      </c>
      <c r="BK276" s="227">
        <f>ROUND(I276*H276,1)</f>
        <v>0</v>
      </c>
      <c r="BL276" s="16" t="s">
        <v>140</v>
      </c>
      <c r="BM276" s="16" t="s">
        <v>412</v>
      </c>
    </row>
    <row r="277" s="1" customFormat="1" ht="16.5" customHeight="1">
      <c r="B277" s="37"/>
      <c r="C277" s="264" t="s">
        <v>730</v>
      </c>
      <c r="D277" s="264" t="s">
        <v>277</v>
      </c>
      <c r="E277" s="265" t="s">
        <v>541</v>
      </c>
      <c r="F277" s="266" t="s">
        <v>542</v>
      </c>
      <c r="G277" s="267" t="s">
        <v>360</v>
      </c>
      <c r="H277" s="268">
        <v>8</v>
      </c>
      <c r="I277" s="269"/>
      <c r="J277" s="268">
        <f>ROUND(I277*H277,1)</f>
        <v>0</v>
      </c>
      <c r="K277" s="266" t="s">
        <v>1</v>
      </c>
      <c r="L277" s="270"/>
      <c r="M277" s="271" t="s">
        <v>1</v>
      </c>
      <c r="N277" s="272" t="s">
        <v>41</v>
      </c>
      <c r="O277" s="78"/>
      <c r="P277" s="225">
        <f>O277*H277</f>
        <v>0</v>
      </c>
      <c r="Q277" s="225">
        <v>0.012</v>
      </c>
      <c r="R277" s="225">
        <f>Q277*H277</f>
        <v>0.096000000000000002</v>
      </c>
      <c r="S277" s="225">
        <v>0</v>
      </c>
      <c r="T277" s="226">
        <f>S277*H277</f>
        <v>0</v>
      </c>
      <c r="AR277" s="16" t="s">
        <v>199</v>
      </c>
      <c r="AT277" s="16" t="s">
        <v>277</v>
      </c>
      <c r="AU277" s="16" t="s">
        <v>79</v>
      </c>
      <c r="AY277" s="16" t="s">
        <v>133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6" t="s">
        <v>77</v>
      </c>
      <c r="BK277" s="227">
        <f>ROUND(I277*H277,1)</f>
        <v>0</v>
      </c>
      <c r="BL277" s="16" t="s">
        <v>140</v>
      </c>
      <c r="BM277" s="16" t="s">
        <v>543</v>
      </c>
    </row>
    <row r="278" s="1" customFormat="1" ht="16.5" customHeight="1">
      <c r="B278" s="37"/>
      <c r="C278" s="264" t="s">
        <v>731</v>
      </c>
      <c r="D278" s="264" t="s">
        <v>277</v>
      </c>
      <c r="E278" s="265" t="s">
        <v>544</v>
      </c>
      <c r="F278" s="266" t="s">
        <v>545</v>
      </c>
      <c r="G278" s="267" t="s">
        <v>360</v>
      </c>
      <c r="H278" s="268">
        <v>8</v>
      </c>
      <c r="I278" s="269"/>
      <c r="J278" s="268">
        <f>ROUND(I278*H278,1)</f>
        <v>0</v>
      </c>
      <c r="K278" s="266" t="s">
        <v>1</v>
      </c>
      <c r="L278" s="270"/>
      <c r="M278" s="271" t="s">
        <v>1</v>
      </c>
      <c r="N278" s="272" t="s">
        <v>41</v>
      </c>
      <c r="O278" s="78"/>
      <c r="P278" s="225">
        <f>O278*H278</f>
        <v>0</v>
      </c>
      <c r="Q278" s="225">
        <v>0.00064999999999999997</v>
      </c>
      <c r="R278" s="225">
        <f>Q278*H278</f>
        <v>0.0051999999999999998</v>
      </c>
      <c r="S278" s="225">
        <v>0</v>
      </c>
      <c r="T278" s="226">
        <f>S278*H278</f>
        <v>0</v>
      </c>
      <c r="AR278" s="16" t="s">
        <v>199</v>
      </c>
      <c r="AT278" s="16" t="s">
        <v>277</v>
      </c>
      <c r="AU278" s="16" t="s">
        <v>79</v>
      </c>
      <c r="AY278" s="16" t="s">
        <v>133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6" t="s">
        <v>77</v>
      </c>
      <c r="BK278" s="227">
        <f>ROUND(I278*H278,1)</f>
        <v>0</v>
      </c>
      <c r="BL278" s="16" t="s">
        <v>140</v>
      </c>
      <c r="BM278" s="16" t="s">
        <v>546</v>
      </c>
    </row>
    <row r="279" s="1" customFormat="1" ht="16.5" customHeight="1">
      <c r="B279" s="37"/>
      <c r="C279" s="217" t="s">
        <v>732</v>
      </c>
      <c r="D279" s="217" t="s">
        <v>135</v>
      </c>
      <c r="E279" s="218" t="s">
        <v>414</v>
      </c>
      <c r="F279" s="219" t="s">
        <v>415</v>
      </c>
      <c r="G279" s="220" t="s">
        <v>341</v>
      </c>
      <c r="H279" s="221">
        <v>6</v>
      </c>
      <c r="I279" s="222"/>
      <c r="J279" s="221">
        <f>ROUND(I279*H279,1)</f>
        <v>0</v>
      </c>
      <c r="K279" s="219" t="s">
        <v>342</v>
      </c>
      <c r="L279" s="42"/>
      <c r="M279" s="223" t="s">
        <v>1</v>
      </c>
      <c r="N279" s="224" t="s">
        <v>41</v>
      </c>
      <c r="O279" s="78"/>
      <c r="P279" s="225">
        <f>O279*H279</f>
        <v>0</v>
      </c>
      <c r="Q279" s="225">
        <v>0.32906000000000002</v>
      </c>
      <c r="R279" s="225">
        <f>Q279*H279</f>
        <v>1.9743600000000001</v>
      </c>
      <c r="S279" s="225">
        <v>0</v>
      </c>
      <c r="T279" s="226">
        <f>S279*H279</f>
        <v>0</v>
      </c>
      <c r="AR279" s="16" t="s">
        <v>140</v>
      </c>
      <c r="AT279" s="16" t="s">
        <v>135</v>
      </c>
      <c r="AU279" s="16" t="s">
        <v>79</v>
      </c>
      <c r="AY279" s="16" t="s">
        <v>133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6" t="s">
        <v>77</v>
      </c>
      <c r="BK279" s="227">
        <f>ROUND(I279*H279,1)</f>
        <v>0</v>
      </c>
      <c r="BL279" s="16" t="s">
        <v>140</v>
      </c>
      <c r="BM279" s="16" t="s">
        <v>416</v>
      </c>
    </row>
    <row r="280" s="1" customFormat="1" ht="16.5" customHeight="1">
      <c r="B280" s="37"/>
      <c r="C280" s="264" t="s">
        <v>733</v>
      </c>
      <c r="D280" s="264" t="s">
        <v>277</v>
      </c>
      <c r="E280" s="265" t="s">
        <v>734</v>
      </c>
      <c r="F280" s="266" t="s">
        <v>735</v>
      </c>
      <c r="G280" s="267" t="s">
        <v>360</v>
      </c>
      <c r="H280" s="268">
        <v>3</v>
      </c>
      <c r="I280" s="269"/>
      <c r="J280" s="268">
        <f>ROUND(I280*H280,1)</f>
        <v>0</v>
      </c>
      <c r="K280" s="266" t="s">
        <v>1</v>
      </c>
      <c r="L280" s="270"/>
      <c r="M280" s="271" t="s">
        <v>1</v>
      </c>
      <c r="N280" s="272" t="s">
        <v>41</v>
      </c>
      <c r="O280" s="78"/>
      <c r="P280" s="225">
        <f>O280*H280</f>
        <v>0</v>
      </c>
      <c r="Q280" s="225">
        <v>0.021000000000000001</v>
      </c>
      <c r="R280" s="225">
        <f>Q280*H280</f>
        <v>0.063</v>
      </c>
      <c r="S280" s="225">
        <v>0</v>
      </c>
      <c r="T280" s="226">
        <f>S280*H280</f>
        <v>0</v>
      </c>
      <c r="AR280" s="16" t="s">
        <v>199</v>
      </c>
      <c r="AT280" s="16" t="s">
        <v>277</v>
      </c>
      <c r="AU280" s="16" t="s">
        <v>79</v>
      </c>
      <c r="AY280" s="16" t="s">
        <v>133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6" t="s">
        <v>77</v>
      </c>
      <c r="BK280" s="227">
        <f>ROUND(I280*H280,1)</f>
        <v>0</v>
      </c>
      <c r="BL280" s="16" t="s">
        <v>140</v>
      </c>
      <c r="BM280" s="16" t="s">
        <v>736</v>
      </c>
    </row>
    <row r="281" s="1" customFormat="1" ht="16.5" customHeight="1">
      <c r="B281" s="37"/>
      <c r="C281" s="264" t="s">
        <v>737</v>
      </c>
      <c r="D281" s="264" t="s">
        <v>277</v>
      </c>
      <c r="E281" s="265" t="s">
        <v>549</v>
      </c>
      <c r="F281" s="266" t="s">
        <v>550</v>
      </c>
      <c r="G281" s="267" t="s">
        <v>360</v>
      </c>
      <c r="H281" s="268">
        <v>3</v>
      </c>
      <c r="I281" s="269"/>
      <c r="J281" s="268">
        <f>ROUND(I281*H281,1)</f>
        <v>0</v>
      </c>
      <c r="K281" s="266" t="s">
        <v>1</v>
      </c>
      <c r="L281" s="270"/>
      <c r="M281" s="271" t="s">
        <v>1</v>
      </c>
      <c r="N281" s="272" t="s">
        <v>41</v>
      </c>
      <c r="O281" s="78"/>
      <c r="P281" s="225">
        <f>O281*H281</f>
        <v>0</v>
      </c>
      <c r="Q281" s="225">
        <v>0.041500000000000002</v>
      </c>
      <c r="R281" s="225">
        <f>Q281*H281</f>
        <v>0.1245</v>
      </c>
      <c r="S281" s="225">
        <v>0</v>
      </c>
      <c r="T281" s="226">
        <f>S281*H281</f>
        <v>0</v>
      </c>
      <c r="AR281" s="16" t="s">
        <v>199</v>
      </c>
      <c r="AT281" s="16" t="s">
        <v>277</v>
      </c>
      <c r="AU281" s="16" t="s">
        <v>79</v>
      </c>
      <c r="AY281" s="16" t="s">
        <v>133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6" t="s">
        <v>77</v>
      </c>
      <c r="BK281" s="227">
        <f>ROUND(I281*H281,1)</f>
        <v>0</v>
      </c>
      <c r="BL281" s="16" t="s">
        <v>140</v>
      </c>
      <c r="BM281" s="16" t="s">
        <v>551</v>
      </c>
    </row>
    <row r="282" s="1" customFormat="1" ht="16.5" customHeight="1">
      <c r="B282" s="37"/>
      <c r="C282" s="264" t="s">
        <v>738</v>
      </c>
      <c r="D282" s="264" t="s">
        <v>277</v>
      </c>
      <c r="E282" s="265" t="s">
        <v>553</v>
      </c>
      <c r="F282" s="266" t="s">
        <v>554</v>
      </c>
      <c r="G282" s="267" t="s">
        <v>360</v>
      </c>
      <c r="H282" s="268">
        <v>6</v>
      </c>
      <c r="I282" s="269"/>
      <c r="J282" s="268">
        <f>ROUND(I282*H282,1)</f>
        <v>0</v>
      </c>
      <c r="K282" s="266" t="s">
        <v>1</v>
      </c>
      <c r="L282" s="270"/>
      <c r="M282" s="271" t="s">
        <v>1</v>
      </c>
      <c r="N282" s="272" t="s">
        <v>41</v>
      </c>
      <c r="O282" s="78"/>
      <c r="P282" s="225">
        <f>O282*H282</f>
        <v>0</v>
      </c>
      <c r="Q282" s="225">
        <v>0.001</v>
      </c>
      <c r="R282" s="225">
        <f>Q282*H282</f>
        <v>0.0060000000000000001</v>
      </c>
      <c r="S282" s="225">
        <v>0</v>
      </c>
      <c r="T282" s="226">
        <f>S282*H282</f>
        <v>0</v>
      </c>
      <c r="AR282" s="16" t="s">
        <v>199</v>
      </c>
      <c r="AT282" s="16" t="s">
        <v>277</v>
      </c>
      <c r="AU282" s="16" t="s">
        <v>79</v>
      </c>
      <c r="AY282" s="16" t="s">
        <v>133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6" t="s">
        <v>77</v>
      </c>
      <c r="BK282" s="227">
        <f>ROUND(I282*H282,1)</f>
        <v>0</v>
      </c>
      <c r="BL282" s="16" t="s">
        <v>140</v>
      </c>
      <c r="BM282" s="16" t="s">
        <v>555</v>
      </c>
    </row>
    <row r="283" s="1" customFormat="1" ht="16.5" customHeight="1">
      <c r="B283" s="37"/>
      <c r="C283" s="217" t="s">
        <v>739</v>
      </c>
      <c r="D283" s="217" t="s">
        <v>135</v>
      </c>
      <c r="E283" s="218" t="s">
        <v>740</v>
      </c>
      <c r="F283" s="219" t="s">
        <v>741</v>
      </c>
      <c r="G283" s="220" t="s">
        <v>341</v>
      </c>
      <c r="H283" s="221">
        <v>22</v>
      </c>
      <c r="I283" s="222"/>
      <c r="J283" s="221">
        <f>ROUND(I283*H283,1)</f>
        <v>0</v>
      </c>
      <c r="K283" s="219" t="s">
        <v>139</v>
      </c>
      <c r="L283" s="42"/>
      <c r="M283" s="223" t="s">
        <v>1</v>
      </c>
      <c r="N283" s="224" t="s">
        <v>41</v>
      </c>
      <c r="O283" s="78"/>
      <c r="P283" s="225">
        <f>O283*H283</f>
        <v>0</v>
      </c>
      <c r="Q283" s="225">
        <v>0.00031</v>
      </c>
      <c r="R283" s="225">
        <f>Q283*H283</f>
        <v>0.0068199999999999997</v>
      </c>
      <c r="S283" s="225">
        <v>0</v>
      </c>
      <c r="T283" s="226">
        <f>S283*H283</f>
        <v>0</v>
      </c>
      <c r="AR283" s="16" t="s">
        <v>140</v>
      </c>
      <c r="AT283" s="16" t="s">
        <v>135</v>
      </c>
      <c r="AU283" s="16" t="s">
        <v>79</v>
      </c>
      <c r="AY283" s="16" t="s">
        <v>133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6" t="s">
        <v>77</v>
      </c>
      <c r="BK283" s="227">
        <f>ROUND(I283*H283,1)</f>
        <v>0</v>
      </c>
      <c r="BL283" s="16" t="s">
        <v>140</v>
      </c>
      <c r="BM283" s="16" t="s">
        <v>742</v>
      </c>
    </row>
    <row r="284" s="1" customFormat="1" ht="16.5" customHeight="1">
      <c r="B284" s="37"/>
      <c r="C284" s="217" t="s">
        <v>743</v>
      </c>
      <c r="D284" s="217" t="s">
        <v>135</v>
      </c>
      <c r="E284" s="218" t="s">
        <v>418</v>
      </c>
      <c r="F284" s="219" t="s">
        <v>419</v>
      </c>
      <c r="G284" s="220" t="s">
        <v>186</v>
      </c>
      <c r="H284" s="221">
        <v>775</v>
      </c>
      <c r="I284" s="222"/>
      <c r="J284" s="221">
        <f>ROUND(I284*H284,1)</f>
        <v>0</v>
      </c>
      <c r="K284" s="219" t="s">
        <v>1</v>
      </c>
      <c r="L284" s="42"/>
      <c r="M284" s="223" t="s">
        <v>1</v>
      </c>
      <c r="N284" s="224" t="s">
        <v>41</v>
      </c>
      <c r="O284" s="78"/>
      <c r="P284" s="225">
        <f>O284*H284</f>
        <v>0</v>
      </c>
      <c r="Q284" s="225">
        <v>0.00012999999999999999</v>
      </c>
      <c r="R284" s="225">
        <f>Q284*H284</f>
        <v>0.10074999999999999</v>
      </c>
      <c r="S284" s="225">
        <v>0</v>
      </c>
      <c r="T284" s="226">
        <f>S284*H284</f>
        <v>0</v>
      </c>
      <c r="AR284" s="16" t="s">
        <v>140</v>
      </c>
      <c r="AT284" s="16" t="s">
        <v>135</v>
      </c>
      <c r="AU284" s="16" t="s">
        <v>79</v>
      </c>
      <c r="AY284" s="16" t="s">
        <v>133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6" t="s">
        <v>77</v>
      </c>
      <c r="BK284" s="227">
        <f>ROUND(I284*H284,1)</f>
        <v>0</v>
      </c>
      <c r="BL284" s="16" t="s">
        <v>140</v>
      </c>
      <c r="BM284" s="16" t="s">
        <v>420</v>
      </c>
    </row>
    <row r="285" s="12" customFormat="1">
      <c r="B285" s="228"/>
      <c r="C285" s="229"/>
      <c r="D285" s="230" t="s">
        <v>142</v>
      </c>
      <c r="E285" s="231" t="s">
        <v>1</v>
      </c>
      <c r="F285" s="232" t="s">
        <v>744</v>
      </c>
      <c r="G285" s="229"/>
      <c r="H285" s="233">
        <v>775</v>
      </c>
      <c r="I285" s="234"/>
      <c r="J285" s="229"/>
      <c r="K285" s="229"/>
      <c r="L285" s="235"/>
      <c r="M285" s="236"/>
      <c r="N285" s="237"/>
      <c r="O285" s="237"/>
      <c r="P285" s="237"/>
      <c r="Q285" s="237"/>
      <c r="R285" s="237"/>
      <c r="S285" s="237"/>
      <c r="T285" s="238"/>
      <c r="AT285" s="239" t="s">
        <v>142</v>
      </c>
      <c r="AU285" s="239" t="s">
        <v>79</v>
      </c>
      <c r="AV285" s="12" t="s">
        <v>79</v>
      </c>
      <c r="AW285" s="12" t="s">
        <v>32</v>
      </c>
      <c r="AX285" s="12" t="s">
        <v>77</v>
      </c>
      <c r="AY285" s="239" t="s">
        <v>133</v>
      </c>
    </row>
    <row r="286" s="1" customFormat="1" ht="16.5" customHeight="1">
      <c r="B286" s="37"/>
      <c r="C286" s="217" t="s">
        <v>745</v>
      </c>
      <c r="D286" s="217" t="s">
        <v>135</v>
      </c>
      <c r="E286" s="218" t="s">
        <v>746</v>
      </c>
      <c r="F286" s="219" t="s">
        <v>747</v>
      </c>
      <c r="G286" s="220" t="s">
        <v>341</v>
      </c>
      <c r="H286" s="221">
        <v>7</v>
      </c>
      <c r="I286" s="222"/>
      <c r="J286" s="221">
        <f>ROUND(I286*H286,1)</f>
        <v>0</v>
      </c>
      <c r="K286" s="219" t="s">
        <v>139</v>
      </c>
      <c r="L286" s="42"/>
      <c r="M286" s="223" t="s">
        <v>1</v>
      </c>
      <c r="N286" s="224" t="s">
        <v>41</v>
      </c>
      <c r="O286" s="78"/>
      <c r="P286" s="225">
        <f>O286*H286</f>
        <v>0</v>
      </c>
      <c r="Q286" s="225">
        <v>0.00010000000000000001</v>
      </c>
      <c r="R286" s="225">
        <f>Q286*H286</f>
        <v>0.00069999999999999999</v>
      </c>
      <c r="S286" s="225">
        <v>0</v>
      </c>
      <c r="T286" s="226">
        <f>S286*H286</f>
        <v>0</v>
      </c>
      <c r="AR286" s="16" t="s">
        <v>140</v>
      </c>
      <c r="AT286" s="16" t="s">
        <v>135</v>
      </c>
      <c r="AU286" s="16" t="s">
        <v>79</v>
      </c>
      <c r="AY286" s="16" t="s">
        <v>133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6" t="s">
        <v>77</v>
      </c>
      <c r="BK286" s="227">
        <f>ROUND(I286*H286,1)</f>
        <v>0</v>
      </c>
      <c r="BL286" s="16" t="s">
        <v>140</v>
      </c>
      <c r="BM286" s="16" t="s">
        <v>748</v>
      </c>
    </row>
    <row r="287" s="1" customFormat="1" ht="16.5" customHeight="1">
      <c r="B287" s="37"/>
      <c r="C287" s="217" t="s">
        <v>749</v>
      </c>
      <c r="D287" s="217" t="s">
        <v>135</v>
      </c>
      <c r="E287" s="218" t="s">
        <v>750</v>
      </c>
      <c r="F287" s="219" t="s">
        <v>751</v>
      </c>
      <c r="G287" s="220" t="s">
        <v>341</v>
      </c>
      <c r="H287" s="221">
        <v>2</v>
      </c>
      <c r="I287" s="222"/>
      <c r="J287" s="221">
        <f>ROUND(I287*H287,1)</f>
        <v>0</v>
      </c>
      <c r="K287" s="219" t="s">
        <v>342</v>
      </c>
      <c r="L287" s="42"/>
      <c r="M287" s="223" t="s">
        <v>1</v>
      </c>
      <c r="N287" s="224" t="s">
        <v>41</v>
      </c>
      <c r="O287" s="78"/>
      <c r="P287" s="225">
        <f>O287*H287</f>
        <v>0</v>
      </c>
      <c r="Q287" s="225">
        <v>0.00066</v>
      </c>
      <c r="R287" s="225">
        <f>Q287*H287</f>
        <v>0.00132</v>
      </c>
      <c r="S287" s="225">
        <v>0</v>
      </c>
      <c r="T287" s="226">
        <f>S287*H287</f>
        <v>0</v>
      </c>
      <c r="AR287" s="16" t="s">
        <v>140</v>
      </c>
      <c r="AT287" s="16" t="s">
        <v>135</v>
      </c>
      <c r="AU287" s="16" t="s">
        <v>79</v>
      </c>
      <c r="AY287" s="16" t="s">
        <v>133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6" t="s">
        <v>77</v>
      </c>
      <c r="BK287" s="227">
        <f>ROUND(I287*H287,1)</f>
        <v>0</v>
      </c>
      <c r="BL287" s="16" t="s">
        <v>140</v>
      </c>
      <c r="BM287" s="16" t="s">
        <v>752</v>
      </c>
    </row>
    <row r="288" s="1" customFormat="1" ht="16.5" customHeight="1">
      <c r="B288" s="37"/>
      <c r="C288" s="217" t="s">
        <v>753</v>
      </c>
      <c r="D288" s="217" t="s">
        <v>135</v>
      </c>
      <c r="E288" s="218" t="s">
        <v>754</v>
      </c>
      <c r="F288" s="219" t="s">
        <v>755</v>
      </c>
      <c r="G288" s="220" t="s">
        <v>186</v>
      </c>
      <c r="H288" s="221">
        <v>8</v>
      </c>
      <c r="I288" s="222"/>
      <c r="J288" s="221">
        <f>ROUND(I288*H288,1)</f>
        <v>0</v>
      </c>
      <c r="K288" s="219" t="s">
        <v>1</v>
      </c>
      <c r="L288" s="42"/>
      <c r="M288" s="223" t="s">
        <v>1</v>
      </c>
      <c r="N288" s="224" t="s">
        <v>41</v>
      </c>
      <c r="O288" s="78"/>
      <c r="P288" s="225">
        <f>O288*H288</f>
        <v>0</v>
      </c>
      <c r="Q288" s="225">
        <v>0</v>
      </c>
      <c r="R288" s="225">
        <f>Q288*H288</f>
        <v>0</v>
      </c>
      <c r="S288" s="225">
        <v>0</v>
      </c>
      <c r="T288" s="226">
        <f>S288*H288</f>
        <v>0</v>
      </c>
      <c r="AR288" s="16" t="s">
        <v>140</v>
      </c>
      <c r="AT288" s="16" t="s">
        <v>135</v>
      </c>
      <c r="AU288" s="16" t="s">
        <v>79</v>
      </c>
      <c r="AY288" s="16" t="s">
        <v>133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6" t="s">
        <v>77</v>
      </c>
      <c r="BK288" s="227">
        <f>ROUND(I288*H288,1)</f>
        <v>0</v>
      </c>
      <c r="BL288" s="16" t="s">
        <v>140</v>
      </c>
      <c r="BM288" s="16" t="s">
        <v>756</v>
      </c>
    </row>
    <row r="289" s="11" customFormat="1" ht="22.8" customHeight="1">
      <c r="B289" s="201"/>
      <c r="C289" s="202"/>
      <c r="D289" s="203" t="s">
        <v>69</v>
      </c>
      <c r="E289" s="215" t="s">
        <v>204</v>
      </c>
      <c r="F289" s="215" t="s">
        <v>556</v>
      </c>
      <c r="G289" s="202"/>
      <c r="H289" s="202"/>
      <c r="I289" s="205"/>
      <c r="J289" s="216">
        <f>BK289</f>
        <v>0</v>
      </c>
      <c r="K289" s="202"/>
      <c r="L289" s="207"/>
      <c r="M289" s="208"/>
      <c r="N289" s="209"/>
      <c r="O289" s="209"/>
      <c r="P289" s="210">
        <f>SUM(P290:P294)</f>
        <v>0</v>
      </c>
      <c r="Q289" s="209"/>
      <c r="R289" s="210">
        <f>SUM(R290:R294)</f>
        <v>0.57109199999999993</v>
      </c>
      <c r="S289" s="209"/>
      <c r="T289" s="211">
        <f>SUM(T290:T294)</f>
        <v>0</v>
      </c>
      <c r="AR289" s="212" t="s">
        <v>77</v>
      </c>
      <c r="AT289" s="213" t="s">
        <v>69</v>
      </c>
      <c r="AU289" s="213" t="s">
        <v>77</v>
      </c>
      <c r="AY289" s="212" t="s">
        <v>133</v>
      </c>
      <c r="BK289" s="214">
        <f>SUM(BK290:BK294)</f>
        <v>0</v>
      </c>
    </row>
    <row r="290" s="1" customFormat="1" ht="16.5" customHeight="1">
      <c r="B290" s="37"/>
      <c r="C290" s="217" t="s">
        <v>757</v>
      </c>
      <c r="D290" s="217" t="s">
        <v>135</v>
      </c>
      <c r="E290" s="218" t="s">
        <v>423</v>
      </c>
      <c r="F290" s="219" t="s">
        <v>424</v>
      </c>
      <c r="G290" s="220" t="s">
        <v>186</v>
      </c>
      <c r="H290" s="221">
        <v>951.82000000000005</v>
      </c>
      <c r="I290" s="222"/>
      <c r="J290" s="221">
        <f>ROUND(I290*H290,1)</f>
        <v>0</v>
      </c>
      <c r="K290" s="219" t="s">
        <v>139</v>
      </c>
      <c r="L290" s="42"/>
      <c r="M290" s="223" t="s">
        <v>1</v>
      </c>
      <c r="N290" s="224" t="s">
        <v>41</v>
      </c>
      <c r="O290" s="78"/>
      <c r="P290" s="225">
        <f>O290*H290</f>
        <v>0</v>
      </c>
      <c r="Q290" s="225">
        <v>0.00059999999999999995</v>
      </c>
      <c r="R290" s="225">
        <f>Q290*H290</f>
        <v>0.57109199999999993</v>
      </c>
      <c r="S290" s="225">
        <v>0</v>
      </c>
      <c r="T290" s="226">
        <f>S290*H290</f>
        <v>0</v>
      </c>
      <c r="AR290" s="16" t="s">
        <v>140</v>
      </c>
      <c r="AT290" s="16" t="s">
        <v>135</v>
      </c>
      <c r="AU290" s="16" t="s">
        <v>79</v>
      </c>
      <c r="AY290" s="16" t="s">
        <v>133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6" t="s">
        <v>77</v>
      </c>
      <c r="BK290" s="227">
        <f>ROUND(I290*H290,1)</f>
        <v>0</v>
      </c>
      <c r="BL290" s="16" t="s">
        <v>140</v>
      </c>
      <c r="BM290" s="16" t="s">
        <v>425</v>
      </c>
    </row>
    <row r="291" s="12" customFormat="1">
      <c r="B291" s="228"/>
      <c r="C291" s="229"/>
      <c r="D291" s="230" t="s">
        <v>142</v>
      </c>
      <c r="E291" s="231" t="s">
        <v>1</v>
      </c>
      <c r="F291" s="232" t="s">
        <v>758</v>
      </c>
      <c r="G291" s="229"/>
      <c r="H291" s="233">
        <v>951.82000000000005</v>
      </c>
      <c r="I291" s="234"/>
      <c r="J291" s="229"/>
      <c r="K291" s="229"/>
      <c r="L291" s="235"/>
      <c r="M291" s="236"/>
      <c r="N291" s="237"/>
      <c r="O291" s="237"/>
      <c r="P291" s="237"/>
      <c r="Q291" s="237"/>
      <c r="R291" s="237"/>
      <c r="S291" s="237"/>
      <c r="T291" s="238"/>
      <c r="AT291" s="239" t="s">
        <v>142</v>
      </c>
      <c r="AU291" s="239" t="s">
        <v>79</v>
      </c>
      <c r="AV291" s="12" t="s">
        <v>79</v>
      </c>
      <c r="AW291" s="12" t="s">
        <v>32</v>
      </c>
      <c r="AX291" s="12" t="s">
        <v>77</v>
      </c>
      <c r="AY291" s="239" t="s">
        <v>133</v>
      </c>
    </row>
    <row r="292" s="1" customFormat="1" ht="16.5" customHeight="1">
      <c r="B292" s="37"/>
      <c r="C292" s="217" t="s">
        <v>759</v>
      </c>
      <c r="D292" s="217" t="s">
        <v>135</v>
      </c>
      <c r="E292" s="218" t="s">
        <v>428</v>
      </c>
      <c r="F292" s="219" t="s">
        <v>429</v>
      </c>
      <c r="G292" s="220" t="s">
        <v>186</v>
      </c>
      <c r="H292" s="221">
        <v>951.82000000000005</v>
      </c>
      <c r="I292" s="222"/>
      <c r="J292" s="221">
        <f>ROUND(I292*H292,1)</f>
        <v>0</v>
      </c>
      <c r="K292" s="219" t="s">
        <v>139</v>
      </c>
      <c r="L292" s="42"/>
      <c r="M292" s="223" t="s">
        <v>1</v>
      </c>
      <c r="N292" s="224" t="s">
        <v>41</v>
      </c>
      <c r="O292" s="78"/>
      <c r="P292" s="225">
        <f>O292*H292</f>
        <v>0</v>
      </c>
      <c r="Q292" s="225">
        <v>0</v>
      </c>
      <c r="R292" s="225">
        <f>Q292*H292</f>
        <v>0</v>
      </c>
      <c r="S292" s="225">
        <v>0</v>
      </c>
      <c r="T292" s="226">
        <f>S292*H292</f>
        <v>0</v>
      </c>
      <c r="AR292" s="16" t="s">
        <v>140</v>
      </c>
      <c r="AT292" s="16" t="s">
        <v>135</v>
      </c>
      <c r="AU292" s="16" t="s">
        <v>79</v>
      </c>
      <c r="AY292" s="16" t="s">
        <v>133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6" t="s">
        <v>77</v>
      </c>
      <c r="BK292" s="227">
        <f>ROUND(I292*H292,1)</f>
        <v>0</v>
      </c>
      <c r="BL292" s="16" t="s">
        <v>140</v>
      </c>
      <c r="BM292" s="16" t="s">
        <v>430</v>
      </c>
    </row>
    <row r="293" s="12" customFormat="1">
      <c r="B293" s="228"/>
      <c r="C293" s="229"/>
      <c r="D293" s="230" t="s">
        <v>142</v>
      </c>
      <c r="E293" s="231" t="s">
        <v>1</v>
      </c>
      <c r="F293" s="232" t="s">
        <v>758</v>
      </c>
      <c r="G293" s="229"/>
      <c r="H293" s="233">
        <v>951.82000000000005</v>
      </c>
      <c r="I293" s="234"/>
      <c r="J293" s="229"/>
      <c r="K293" s="229"/>
      <c r="L293" s="235"/>
      <c r="M293" s="236"/>
      <c r="N293" s="237"/>
      <c r="O293" s="237"/>
      <c r="P293" s="237"/>
      <c r="Q293" s="237"/>
      <c r="R293" s="237"/>
      <c r="S293" s="237"/>
      <c r="T293" s="238"/>
      <c r="AT293" s="239" t="s">
        <v>142</v>
      </c>
      <c r="AU293" s="239" t="s">
        <v>79</v>
      </c>
      <c r="AV293" s="12" t="s">
        <v>79</v>
      </c>
      <c r="AW293" s="12" t="s">
        <v>32</v>
      </c>
      <c r="AX293" s="12" t="s">
        <v>77</v>
      </c>
      <c r="AY293" s="239" t="s">
        <v>133</v>
      </c>
    </row>
    <row r="294" s="1" customFormat="1" ht="16.5" customHeight="1">
      <c r="B294" s="37"/>
      <c r="C294" s="217" t="s">
        <v>760</v>
      </c>
      <c r="D294" s="217" t="s">
        <v>135</v>
      </c>
      <c r="E294" s="218" t="s">
        <v>761</v>
      </c>
      <c r="F294" s="219" t="s">
        <v>762</v>
      </c>
      <c r="G294" s="220" t="s">
        <v>341</v>
      </c>
      <c r="H294" s="221">
        <v>1</v>
      </c>
      <c r="I294" s="222"/>
      <c r="J294" s="221">
        <f>ROUND(I294*H294,1)</f>
        <v>0</v>
      </c>
      <c r="K294" s="219" t="s">
        <v>1</v>
      </c>
      <c r="L294" s="42"/>
      <c r="M294" s="223" t="s">
        <v>1</v>
      </c>
      <c r="N294" s="224" t="s">
        <v>41</v>
      </c>
      <c r="O294" s="78"/>
      <c r="P294" s="225">
        <f>O294*H294</f>
        <v>0</v>
      </c>
      <c r="Q294" s="225">
        <v>0</v>
      </c>
      <c r="R294" s="225">
        <f>Q294*H294</f>
        <v>0</v>
      </c>
      <c r="S294" s="225">
        <v>0</v>
      </c>
      <c r="T294" s="226">
        <f>S294*H294</f>
        <v>0</v>
      </c>
      <c r="AR294" s="16" t="s">
        <v>140</v>
      </c>
      <c r="AT294" s="16" t="s">
        <v>135</v>
      </c>
      <c r="AU294" s="16" t="s">
        <v>79</v>
      </c>
      <c r="AY294" s="16" t="s">
        <v>133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6" t="s">
        <v>77</v>
      </c>
      <c r="BK294" s="227">
        <f>ROUND(I294*H294,1)</f>
        <v>0</v>
      </c>
      <c r="BL294" s="16" t="s">
        <v>140</v>
      </c>
      <c r="BM294" s="16" t="s">
        <v>763</v>
      </c>
    </row>
    <row r="295" s="11" customFormat="1" ht="22.8" customHeight="1">
      <c r="B295" s="201"/>
      <c r="C295" s="202"/>
      <c r="D295" s="203" t="s">
        <v>69</v>
      </c>
      <c r="E295" s="215" t="s">
        <v>564</v>
      </c>
      <c r="F295" s="215" t="s">
        <v>565</v>
      </c>
      <c r="G295" s="202"/>
      <c r="H295" s="202"/>
      <c r="I295" s="205"/>
      <c r="J295" s="216">
        <f>BK295</f>
        <v>0</v>
      </c>
      <c r="K295" s="202"/>
      <c r="L295" s="207"/>
      <c r="M295" s="208"/>
      <c r="N295" s="209"/>
      <c r="O295" s="209"/>
      <c r="P295" s="210">
        <f>SUM(P296:P335)</f>
        <v>0</v>
      </c>
      <c r="Q295" s="209"/>
      <c r="R295" s="210">
        <f>SUM(R296:R335)</f>
        <v>0</v>
      </c>
      <c r="S295" s="209"/>
      <c r="T295" s="211">
        <f>SUM(T296:T335)</f>
        <v>0</v>
      </c>
      <c r="AR295" s="212" t="s">
        <v>77</v>
      </c>
      <c r="AT295" s="213" t="s">
        <v>69</v>
      </c>
      <c r="AU295" s="213" t="s">
        <v>77</v>
      </c>
      <c r="AY295" s="212" t="s">
        <v>133</v>
      </c>
      <c r="BK295" s="214">
        <f>SUM(BK296:BK335)</f>
        <v>0</v>
      </c>
    </row>
    <row r="296" s="1" customFormat="1" ht="16.5" customHeight="1">
      <c r="B296" s="37"/>
      <c r="C296" s="217" t="s">
        <v>764</v>
      </c>
      <c r="D296" s="217" t="s">
        <v>135</v>
      </c>
      <c r="E296" s="218" t="s">
        <v>567</v>
      </c>
      <c r="F296" s="219" t="s">
        <v>765</v>
      </c>
      <c r="G296" s="220" t="s">
        <v>186</v>
      </c>
      <c r="H296" s="221">
        <v>581.5</v>
      </c>
      <c r="I296" s="222"/>
      <c r="J296" s="221">
        <f>ROUND(I296*H296,1)</f>
        <v>0</v>
      </c>
      <c r="K296" s="219" t="s">
        <v>1</v>
      </c>
      <c r="L296" s="42"/>
      <c r="M296" s="223" t="s">
        <v>1</v>
      </c>
      <c r="N296" s="224" t="s">
        <v>41</v>
      </c>
      <c r="O296" s="78"/>
      <c r="P296" s="225">
        <f>O296*H296</f>
        <v>0</v>
      </c>
      <c r="Q296" s="225">
        <v>0</v>
      </c>
      <c r="R296" s="225">
        <f>Q296*H296</f>
        <v>0</v>
      </c>
      <c r="S296" s="225">
        <v>0</v>
      </c>
      <c r="T296" s="226">
        <f>S296*H296</f>
        <v>0</v>
      </c>
      <c r="AR296" s="16" t="s">
        <v>140</v>
      </c>
      <c r="AT296" s="16" t="s">
        <v>135</v>
      </c>
      <c r="AU296" s="16" t="s">
        <v>79</v>
      </c>
      <c r="AY296" s="16" t="s">
        <v>133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6" t="s">
        <v>77</v>
      </c>
      <c r="BK296" s="227">
        <f>ROUND(I296*H296,1)</f>
        <v>0</v>
      </c>
      <c r="BL296" s="16" t="s">
        <v>140</v>
      </c>
      <c r="BM296" s="16" t="s">
        <v>766</v>
      </c>
    </row>
    <row r="297" s="14" customFormat="1">
      <c r="B297" s="254"/>
      <c r="C297" s="255"/>
      <c r="D297" s="230" t="s">
        <v>142</v>
      </c>
      <c r="E297" s="256" t="s">
        <v>1</v>
      </c>
      <c r="F297" s="257" t="s">
        <v>767</v>
      </c>
      <c r="G297" s="255"/>
      <c r="H297" s="256" t="s">
        <v>1</v>
      </c>
      <c r="I297" s="258"/>
      <c r="J297" s="255"/>
      <c r="K297" s="255"/>
      <c r="L297" s="259"/>
      <c r="M297" s="260"/>
      <c r="N297" s="261"/>
      <c r="O297" s="261"/>
      <c r="P297" s="261"/>
      <c r="Q297" s="261"/>
      <c r="R297" s="261"/>
      <c r="S297" s="261"/>
      <c r="T297" s="262"/>
      <c r="AT297" s="263" t="s">
        <v>142</v>
      </c>
      <c r="AU297" s="263" t="s">
        <v>79</v>
      </c>
      <c r="AV297" s="14" t="s">
        <v>77</v>
      </c>
      <c r="AW297" s="14" t="s">
        <v>32</v>
      </c>
      <c r="AX297" s="14" t="s">
        <v>70</v>
      </c>
      <c r="AY297" s="263" t="s">
        <v>133</v>
      </c>
    </row>
    <row r="298" s="12" customFormat="1">
      <c r="B298" s="228"/>
      <c r="C298" s="229"/>
      <c r="D298" s="230" t="s">
        <v>142</v>
      </c>
      <c r="E298" s="231" t="s">
        <v>1</v>
      </c>
      <c r="F298" s="232" t="s">
        <v>768</v>
      </c>
      <c r="G298" s="229"/>
      <c r="H298" s="233">
        <v>130</v>
      </c>
      <c r="I298" s="234"/>
      <c r="J298" s="229"/>
      <c r="K298" s="229"/>
      <c r="L298" s="235"/>
      <c r="M298" s="236"/>
      <c r="N298" s="237"/>
      <c r="O298" s="237"/>
      <c r="P298" s="237"/>
      <c r="Q298" s="237"/>
      <c r="R298" s="237"/>
      <c r="S298" s="237"/>
      <c r="T298" s="238"/>
      <c r="AT298" s="239" t="s">
        <v>142</v>
      </c>
      <c r="AU298" s="239" t="s">
        <v>79</v>
      </c>
      <c r="AV298" s="12" t="s">
        <v>79</v>
      </c>
      <c r="AW298" s="12" t="s">
        <v>32</v>
      </c>
      <c r="AX298" s="12" t="s">
        <v>70</v>
      </c>
      <c r="AY298" s="239" t="s">
        <v>133</v>
      </c>
    </row>
    <row r="299" s="14" customFormat="1">
      <c r="B299" s="254"/>
      <c r="C299" s="255"/>
      <c r="D299" s="230" t="s">
        <v>142</v>
      </c>
      <c r="E299" s="256" t="s">
        <v>1</v>
      </c>
      <c r="F299" s="257" t="s">
        <v>769</v>
      </c>
      <c r="G299" s="255"/>
      <c r="H299" s="256" t="s">
        <v>1</v>
      </c>
      <c r="I299" s="258"/>
      <c r="J299" s="255"/>
      <c r="K299" s="255"/>
      <c r="L299" s="259"/>
      <c r="M299" s="260"/>
      <c r="N299" s="261"/>
      <c r="O299" s="261"/>
      <c r="P299" s="261"/>
      <c r="Q299" s="261"/>
      <c r="R299" s="261"/>
      <c r="S299" s="261"/>
      <c r="T299" s="262"/>
      <c r="AT299" s="263" t="s">
        <v>142</v>
      </c>
      <c r="AU299" s="263" t="s">
        <v>79</v>
      </c>
      <c r="AV299" s="14" t="s">
        <v>77</v>
      </c>
      <c r="AW299" s="14" t="s">
        <v>32</v>
      </c>
      <c r="AX299" s="14" t="s">
        <v>70</v>
      </c>
      <c r="AY299" s="263" t="s">
        <v>133</v>
      </c>
    </row>
    <row r="300" s="12" customFormat="1">
      <c r="B300" s="228"/>
      <c r="C300" s="229"/>
      <c r="D300" s="230" t="s">
        <v>142</v>
      </c>
      <c r="E300" s="231" t="s">
        <v>1</v>
      </c>
      <c r="F300" s="232" t="s">
        <v>770</v>
      </c>
      <c r="G300" s="229"/>
      <c r="H300" s="233">
        <v>108.5</v>
      </c>
      <c r="I300" s="234"/>
      <c r="J300" s="229"/>
      <c r="K300" s="229"/>
      <c r="L300" s="235"/>
      <c r="M300" s="236"/>
      <c r="N300" s="237"/>
      <c r="O300" s="237"/>
      <c r="P300" s="237"/>
      <c r="Q300" s="237"/>
      <c r="R300" s="237"/>
      <c r="S300" s="237"/>
      <c r="T300" s="238"/>
      <c r="AT300" s="239" t="s">
        <v>142</v>
      </c>
      <c r="AU300" s="239" t="s">
        <v>79</v>
      </c>
      <c r="AV300" s="12" t="s">
        <v>79</v>
      </c>
      <c r="AW300" s="12" t="s">
        <v>32</v>
      </c>
      <c r="AX300" s="12" t="s">
        <v>70</v>
      </c>
      <c r="AY300" s="239" t="s">
        <v>133</v>
      </c>
    </row>
    <row r="301" s="14" customFormat="1">
      <c r="B301" s="254"/>
      <c r="C301" s="255"/>
      <c r="D301" s="230" t="s">
        <v>142</v>
      </c>
      <c r="E301" s="256" t="s">
        <v>1</v>
      </c>
      <c r="F301" s="257" t="s">
        <v>771</v>
      </c>
      <c r="G301" s="255"/>
      <c r="H301" s="256" t="s">
        <v>1</v>
      </c>
      <c r="I301" s="258"/>
      <c r="J301" s="255"/>
      <c r="K301" s="255"/>
      <c r="L301" s="259"/>
      <c r="M301" s="260"/>
      <c r="N301" s="261"/>
      <c r="O301" s="261"/>
      <c r="P301" s="261"/>
      <c r="Q301" s="261"/>
      <c r="R301" s="261"/>
      <c r="S301" s="261"/>
      <c r="T301" s="262"/>
      <c r="AT301" s="263" t="s">
        <v>142</v>
      </c>
      <c r="AU301" s="263" t="s">
        <v>79</v>
      </c>
      <c r="AV301" s="14" t="s">
        <v>77</v>
      </c>
      <c r="AW301" s="14" t="s">
        <v>32</v>
      </c>
      <c r="AX301" s="14" t="s">
        <v>70</v>
      </c>
      <c r="AY301" s="263" t="s">
        <v>133</v>
      </c>
    </row>
    <row r="302" s="12" customFormat="1">
      <c r="B302" s="228"/>
      <c r="C302" s="229"/>
      <c r="D302" s="230" t="s">
        <v>142</v>
      </c>
      <c r="E302" s="231" t="s">
        <v>1</v>
      </c>
      <c r="F302" s="232" t="s">
        <v>772</v>
      </c>
      <c r="G302" s="229"/>
      <c r="H302" s="233">
        <v>343</v>
      </c>
      <c r="I302" s="234"/>
      <c r="J302" s="229"/>
      <c r="K302" s="229"/>
      <c r="L302" s="235"/>
      <c r="M302" s="236"/>
      <c r="N302" s="237"/>
      <c r="O302" s="237"/>
      <c r="P302" s="237"/>
      <c r="Q302" s="237"/>
      <c r="R302" s="237"/>
      <c r="S302" s="237"/>
      <c r="T302" s="238"/>
      <c r="AT302" s="239" t="s">
        <v>142</v>
      </c>
      <c r="AU302" s="239" t="s">
        <v>79</v>
      </c>
      <c r="AV302" s="12" t="s">
        <v>79</v>
      </c>
      <c r="AW302" s="12" t="s">
        <v>32</v>
      </c>
      <c r="AX302" s="12" t="s">
        <v>70</v>
      </c>
      <c r="AY302" s="239" t="s">
        <v>133</v>
      </c>
    </row>
    <row r="303" s="13" customFormat="1">
      <c r="B303" s="243"/>
      <c r="C303" s="244"/>
      <c r="D303" s="230" t="s">
        <v>142</v>
      </c>
      <c r="E303" s="245" t="s">
        <v>1</v>
      </c>
      <c r="F303" s="246" t="s">
        <v>177</v>
      </c>
      <c r="G303" s="244"/>
      <c r="H303" s="247">
        <v>581.5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AT303" s="253" t="s">
        <v>142</v>
      </c>
      <c r="AU303" s="253" t="s">
        <v>79</v>
      </c>
      <c r="AV303" s="13" t="s">
        <v>140</v>
      </c>
      <c r="AW303" s="13" t="s">
        <v>32</v>
      </c>
      <c r="AX303" s="13" t="s">
        <v>77</v>
      </c>
      <c r="AY303" s="253" t="s">
        <v>133</v>
      </c>
    </row>
    <row r="304" s="1" customFormat="1" ht="16.5" customHeight="1">
      <c r="B304" s="37"/>
      <c r="C304" s="217" t="s">
        <v>773</v>
      </c>
      <c r="D304" s="217" t="s">
        <v>135</v>
      </c>
      <c r="E304" s="218" t="s">
        <v>573</v>
      </c>
      <c r="F304" s="219" t="s">
        <v>574</v>
      </c>
      <c r="G304" s="220" t="s">
        <v>186</v>
      </c>
      <c r="H304" s="221">
        <v>270</v>
      </c>
      <c r="I304" s="222"/>
      <c r="J304" s="221">
        <f>ROUND(I304*H304,1)</f>
        <v>0</v>
      </c>
      <c r="K304" s="219" t="s">
        <v>1</v>
      </c>
      <c r="L304" s="42"/>
      <c r="M304" s="223" t="s">
        <v>1</v>
      </c>
      <c r="N304" s="224" t="s">
        <v>41</v>
      </c>
      <c r="O304" s="78"/>
      <c r="P304" s="225">
        <f>O304*H304</f>
        <v>0</v>
      </c>
      <c r="Q304" s="225">
        <v>0</v>
      </c>
      <c r="R304" s="225">
        <f>Q304*H304</f>
        <v>0</v>
      </c>
      <c r="S304" s="225">
        <v>0</v>
      </c>
      <c r="T304" s="226">
        <f>S304*H304</f>
        <v>0</v>
      </c>
      <c r="AR304" s="16" t="s">
        <v>140</v>
      </c>
      <c r="AT304" s="16" t="s">
        <v>135</v>
      </c>
      <c r="AU304" s="16" t="s">
        <v>79</v>
      </c>
      <c r="AY304" s="16" t="s">
        <v>133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6" t="s">
        <v>77</v>
      </c>
      <c r="BK304" s="227">
        <f>ROUND(I304*H304,1)</f>
        <v>0</v>
      </c>
      <c r="BL304" s="16" t="s">
        <v>140</v>
      </c>
      <c r="BM304" s="16" t="s">
        <v>774</v>
      </c>
    </row>
    <row r="305" s="14" customFormat="1">
      <c r="B305" s="254"/>
      <c r="C305" s="255"/>
      <c r="D305" s="230" t="s">
        <v>142</v>
      </c>
      <c r="E305" s="256" t="s">
        <v>1</v>
      </c>
      <c r="F305" s="257" t="s">
        <v>775</v>
      </c>
      <c r="G305" s="255"/>
      <c r="H305" s="256" t="s">
        <v>1</v>
      </c>
      <c r="I305" s="258"/>
      <c r="J305" s="255"/>
      <c r="K305" s="255"/>
      <c r="L305" s="259"/>
      <c r="M305" s="260"/>
      <c r="N305" s="261"/>
      <c r="O305" s="261"/>
      <c r="P305" s="261"/>
      <c r="Q305" s="261"/>
      <c r="R305" s="261"/>
      <c r="S305" s="261"/>
      <c r="T305" s="262"/>
      <c r="AT305" s="263" t="s">
        <v>142</v>
      </c>
      <c r="AU305" s="263" t="s">
        <v>79</v>
      </c>
      <c r="AV305" s="14" t="s">
        <v>77</v>
      </c>
      <c r="AW305" s="14" t="s">
        <v>32</v>
      </c>
      <c r="AX305" s="14" t="s">
        <v>70</v>
      </c>
      <c r="AY305" s="263" t="s">
        <v>133</v>
      </c>
    </row>
    <row r="306" s="12" customFormat="1">
      <c r="B306" s="228"/>
      <c r="C306" s="229"/>
      <c r="D306" s="230" t="s">
        <v>142</v>
      </c>
      <c r="E306" s="231" t="s">
        <v>1</v>
      </c>
      <c r="F306" s="232" t="s">
        <v>776</v>
      </c>
      <c r="G306" s="229"/>
      <c r="H306" s="233">
        <v>270</v>
      </c>
      <c r="I306" s="234"/>
      <c r="J306" s="229"/>
      <c r="K306" s="229"/>
      <c r="L306" s="235"/>
      <c r="M306" s="236"/>
      <c r="N306" s="237"/>
      <c r="O306" s="237"/>
      <c r="P306" s="237"/>
      <c r="Q306" s="237"/>
      <c r="R306" s="237"/>
      <c r="S306" s="237"/>
      <c r="T306" s="238"/>
      <c r="AT306" s="239" t="s">
        <v>142</v>
      </c>
      <c r="AU306" s="239" t="s">
        <v>79</v>
      </c>
      <c r="AV306" s="12" t="s">
        <v>79</v>
      </c>
      <c r="AW306" s="12" t="s">
        <v>32</v>
      </c>
      <c r="AX306" s="12" t="s">
        <v>77</v>
      </c>
      <c r="AY306" s="239" t="s">
        <v>133</v>
      </c>
    </row>
    <row r="307" s="1" customFormat="1" ht="22.5" customHeight="1">
      <c r="B307" s="37"/>
      <c r="C307" s="217" t="s">
        <v>777</v>
      </c>
      <c r="D307" s="217" t="s">
        <v>135</v>
      </c>
      <c r="E307" s="218" t="s">
        <v>579</v>
      </c>
      <c r="F307" s="219" t="s">
        <v>778</v>
      </c>
      <c r="G307" s="220" t="s">
        <v>403</v>
      </c>
      <c r="H307" s="221">
        <v>27</v>
      </c>
      <c r="I307" s="222"/>
      <c r="J307" s="221">
        <f>ROUND(I307*H307,1)</f>
        <v>0</v>
      </c>
      <c r="K307" s="219" t="s">
        <v>1</v>
      </c>
      <c r="L307" s="42"/>
      <c r="M307" s="223" t="s">
        <v>1</v>
      </c>
      <c r="N307" s="224" t="s">
        <v>41</v>
      </c>
      <c r="O307" s="78"/>
      <c r="P307" s="225">
        <f>O307*H307</f>
        <v>0</v>
      </c>
      <c r="Q307" s="225">
        <v>0</v>
      </c>
      <c r="R307" s="225">
        <f>Q307*H307</f>
        <v>0</v>
      </c>
      <c r="S307" s="225">
        <v>0</v>
      </c>
      <c r="T307" s="226">
        <f>S307*H307</f>
        <v>0</v>
      </c>
      <c r="AR307" s="16" t="s">
        <v>140</v>
      </c>
      <c r="AT307" s="16" t="s">
        <v>135</v>
      </c>
      <c r="AU307" s="16" t="s">
        <v>79</v>
      </c>
      <c r="AY307" s="16" t="s">
        <v>133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6" t="s">
        <v>77</v>
      </c>
      <c r="BK307" s="227">
        <f>ROUND(I307*H307,1)</f>
        <v>0</v>
      </c>
      <c r="BL307" s="16" t="s">
        <v>140</v>
      </c>
      <c r="BM307" s="16" t="s">
        <v>779</v>
      </c>
    </row>
    <row r="308" s="12" customFormat="1">
      <c r="B308" s="228"/>
      <c r="C308" s="229"/>
      <c r="D308" s="230" t="s">
        <v>142</v>
      </c>
      <c r="E308" s="231" t="s">
        <v>1</v>
      </c>
      <c r="F308" s="232" t="s">
        <v>780</v>
      </c>
      <c r="G308" s="229"/>
      <c r="H308" s="233">
        <v>27</v>
      </c>
      <c r="I308" s="234"/>
      <c r="J308" s="229"/>
      <c r="K308" s="229"/>
      <c r="L308" s="235"/>
      <c r="M308" s="236"/>
      <c r="N308" s="237"/>
      <c r="O308" s="237"/>
      <c r="P308" s="237"/>
      <c r="Q308" s="237"/>
      <c r="R308" s="237"/>
      <c r="S308" s="237"/>
      <c r="T308" s="238"/>
      <c r="AT308" s="239" t="s">
        <v>142</v>
      </c>
      <c r="AU308" s="239" t="s">
        <v>79</v>
      </c>
      <c r="AV308" s="12" t="s">
        <v>79</v>
      </c>
      <c r="AW308" s="12" t="s">
        <v>32</v>
      </c>
      <c r="AX308" s="12" t="s">
        <v>77</v>
      </c>
      <c r="AY308" s="239" t="s">
        <v>133</v>
      </c>
    </row>
    <row r="309" s="1" customFormat="1" ht="22.5" customHeight="1">
      <c r="B309" s="37"/>
      <c r="C309" s="217" t="s">
        <v>781</v>
      </c>
      <c r="D309" s="217" t="s">
        <v>135</v>
      </c>
      <c r="E309" s="218" t="s">
        <v>583</v>
      </c>
      <c r="F309" s="219" t="s">
        <v>584</v>
      </c>
      <c r="G309" s="220" t="s">
        <v>186</v>
      </c>
      <c r="H309" s="221">
        <v>1239</v>
      </c>
      <c r="I309" s="222"/>
      <c r="J309" s="221">
        <f>ROUND(I309*H309,1)</f>
        <v>0</v>
      </c>
      <c r="K309" s="219" t="s">
        <v>1</v>
      </c>
      <c r="L309" s="42"/>
      <c r="M309" s="223" t="s">
        <v>1</v>
      </c>
      <c r="N309" s="224" t="s">
        <v>41</v>
      </c>
      <c r="O309" s="78"/>
      <c r="P309" s="225">
        <f>O309*H309</f>
        <v>0</v>
      </c>
      <c r="Q309" s="225">
        <v>0</v>
      </c>
      <c r="R309" s="225">
        <f>Q309*H309</f>
        <v>0</v>
      </c>
      <c r="S309" s="225">
        <v>0</v>
      </c>
      <c r="T309" s="226">
        <f>S309*H309</f>
        <v>0</v>
      </c>
      <c r="AR309" s="16" t="s">
        <v>140</v>
      </c>
      <c r="AT309" s="16" t="s">
        <v>135</v>
      </c>
      <c r="AU309" s="16" t="s">
        <v>79</v>
      </c>
      <c r="AY309" s="16" t="s">
        <v>133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6" t="s">
        <v>77</v>
      </c>
      <c r="BK309" s="227">
        <f>ROUND(I309*H309,1)</f>
        <v>0</v>
      </c>
      <c r="BL309" s="16" t="s">
        <v>140</v>
      </c>
      <c r="BM309" s="16" t="s">
        <v>782</v>
      </c>
    </row>
    <row r="310" s="14" customFormat="1">
      <c r="B310" s="254"/>
      <c r="C310" s="255"/>
      <c r="D310" s="230" t="s">
        <v>142</v>
      </c>
      <c r="E310" s="256" t="s">
        <v>1</v>
      </c>
      <c r="F310" s="257" t="s">
        <v>586</v>
      </c>
      <c r="G310" s="255"/>
      <c r="H310" s="256" t="s">
        <v>1</v>
      </c>
      <c r="I310" s="258"/>
      <c r="J310" s="255"/>
      <c r="K310" s="255"/>
      <c r="L310" s="259"/>
      <c r="M310" s="260"/>
      <c r="N310" s="261"/>
      <c r="O310" s="261"/>
      <c r="P310" s="261"/>
      <c r="Q310" s="261"/>
      <c r="R310" s="261"/>
      <c r="S310" s="261"/>
      <c r="T310" s="262"/>
      <c r="AT310" s="263" t="s">
        <v>142</v>
      </c>
      <c r="AU310" s="263" t="s">
        <v>79</v>
      </c>
      <c r="AV310" s="14" t="s">
        <v>77</v>
      </c>
      <c r="AW310" s="14" t="s">
        <v>32</v>
      </c>
      <c r="AX310" s="14" t="s">
        <v>70</v>
      </c>
      <c r="AY310" s="263" t="s">
        <v>133</v>
      </c>
    </row>
    <row r="311" s="12" customFormat="1">
      <c r="B311" s="228"/>
      <c r="C311" s="229"/>
      <c r="D311" s="230" t="s">
        <v>142</v>
      </c>
      <c r="E311" s="231" t="s">
        <v>1</v>
      </c>
      <c r="F311" s="232" t="s">
        <v>783</v>
      </c>
      <c r="G311" s="229"/>
      <c r="H311" s="233">
        <v>635.5</v>
      </c>
      <c r="I311" s="234"/>
      <c r="J311" s="229"/>
      <c r="K311" s="229"/>
      <c r="L311" s="235"/>
      <c r="M311" s="236"/>
      <c r="N311" s="237"/>
      <c r="O311" s="237"/>
      <c r="P311" s="237"/>
      <c r="Q311" s="237"/>
      <c r="R311" s="237"/>
      <c r="S311" s="237"/>
      <c r="T311" s="238"/>
      <c r="AT311" s="239" t="s">
        <v>142</v>
      </c>
      <c r="AU311" s="239" t="s">
        <v>79</v>
      </c>
      <c r="AV311" s="12" t="s">
        <v>79</v>
      </c>
      <c r="AW311" s="12" t="s">
        <v>32</v>
      </c>
      <c r="AX311" s="12" t="s">
        <v>70</v>
      </c>
      <c r="AY311" s="239" t="s">
        <v>133</v>
      </c>
    </row>
    <row r="312" s="14" customFormat="1">
      <c r="B312" s="254"/>
      <c r="C312" s="255"/>
      <c r="D312" s="230" t="s">
        <v>142</v>
      </c>
      <c r="E312" s="256" t="s">
        <v>1</v>
      </c>
      <c r="F312" s="257" t="s">
        <v>784</v>
      </c>
      <c r="G312" s="255"/>
      <c r="H312" s="256" t="s">
        <v>1</v>
      </c>
      <c r="I312" s="258"/>
      <c r="J312" s="255"/>
      <c r="K312" s="255"/>
      <c r="L312" s="259"/>
      <c r="M312" s="260"/>
      <c r="N312" s="261"/>
      <c r="O312" s="261"/>
      <c r="P312" s="261"/>
      <c r="Q312" s="261"/>
      <c r="R312" s="261"/>
      <c r="S312" s="261"/>
      <c r="T312" s="262"/>
      <c r="AT312" s="263" t="s">
        <v>142</v>
      </c>
      <c r="AU312" s="263" t="s">
        <v>79</v>
      </c>
      <c r="AV312" s="14" t="s">
        <v>77</v>
      </c>
      <c r="AW312" s="14" t="s">
        <v>32</v>
      </c>
      <c r="AX312" s="14" t="s">
        <v>70</v>
      </c>
      <c r="AY312" s="263" t="s">
        <v>133</v>
      </c>
    </row>
    <row r="313" s="12" customFormat="1">
      <c r="B313" s="228"/>
      <c r="C313" s="229"/>
      <c r="D313" s="230" t="s">
        <v>142</v>
      </c>
      <c r="E313" s="231" t="s">
        <v>1</v>
      </c>
      <c r="F313" s="232" t="s">
        <v>785</v>
      </c>
      <c r="G313" s="229"/>
      <c r="H313" s="233">
        <v>-16</v>
      </c>
      <c r="I313" s="234"/>
      <c r="J313" s="229"/>
      <c r="K313" s="229"/>
      <c r="L313" s="235"/>
      <c r="M313" s="236"/>
      <c r="N313" s="237"/>
      <c r="O313" s="237"/>
      <c r="P313" s="237"/>
      <c r="Q313" s="237"/>
      <c r="R313" s="237"/>
      <c r="S313" s="237"/>
      <c r="T313" s="238"/>
      <c r="AT313" s="239" t="s">
        <v>142</v>
      </c>
      <c r="AU313" s="239" t="s">
        <v>79</v>
      </c>
      <c r="AV313" s="12" t="s">
        <v>79</v>
      </c>
      <c r="AW313" s="12" t="s">
        <v>32</v>
      </c>
      <c r="AX313" s="12" t="s">
        <v>70</v>
      </c>
      <c r="AY313" s="239" t="s">
        <v>133</v>
      </c>
    </row>
    <row r="314" s="14" customFormat="1">
      <c r="B314" s="254"/>
      <c r="C314" s="255"/>
      <c r="D314" s="230" t="s">
        <v>142</v>
      </c>
      <c r="E314" s="256" t="s">
        <v>1</v>
      </c>
      <c r="F314" s="257" t="s">
        <v>588</v>
      </c>
      <c r="G314" s="255"/>
      <c r="H314" s="256" t="s">
        <v>1</v>
      </c>
      <c r="I314" s="258"/>
      <c r="J314" s="255"/>
      <c r="K314" s="255"/>
      <c r="L314" s="259"/>
      <c r="M314" s="260"/>
      <c r="N314" s="261"/>
      <c r="O314" s="261"/>
      <c r="P314" s="261"/>
      <c r="Q314" s="261"/>
      <c r="R314" s="261"/>
      <c r="S314" s="261"/>
      <c r="T314" s="262"/>
      <c r="AT314" s="263" t="s">
        <v>142</v>
      </c>
      <c r="AU314" s="263" t="s">
        <v>79</v>
      </c>
      <c r="AV314" s="14" t="s">
        <v>77</v>
      </c>
      <c r="AW314" s="14" t="s">
        <v>32</v>
      </c>
      <c r="AX314" s="14" t="s">
        <v>70</v>
      </c>
      <c r="AY314" s="263" t="s">
        <v>133</v>
      </c>
    </row>
    <row r="315" s="12" customFormat="1">
      <c r="B315" s="228"/>
      <c r="C315" s="229"/>
      <c r="D315" s="230" t="s">
        <v>142</v>
      </c>
      <c r="E315" s="231" t="s">
        <v>1</v>
      </c>
      <c r="F315" s="232" t="s">
        <v>783</v>
      </c>
      <c r="G315" s="229"/>
      <c r="H315" s="233">
        <v>635.5</v>
      </c>
      <c r="I315" s="234"/>
      <c r="J315" s="229"/>
      <c r="K315" s="229"/>
      <c r="L315" s="235"/>
      <c r="M315" s="236"/>
      <c r="N315" s="237"/>
      <c r="O315" s="237"/>
      <c r="P315" s="237"/>
      <c r="Q315" s="237"/>
      <c r="R315" s="237"/>
      <c r="S315" s="237"/>
      <c r="T315" s="238"/>
      <c r="AT315" s="239" t="s">
        <v>142</v>
      </c>
      <c r="AU315" s="239" t="s">
        <v>79</v>
      </c>
      <c r="AV315" s="12" t="s">
        <v>79</v>
      </c>
      <c r="AW315" s="12" t="s">
        <v>32</v>
      </c>
      <c r="AX315" s="12" t="s">
        <v>70</v>
      </c>
      <c r="AY315" s="239" t="s">
        <v>133</v>
      </c>
    </row>
    <row r="316" s="14" customFormat="1">
      <c r="B316" s="254"/>
      <c r="C316" s="255"/>
      <c r="D316" s="230" t="s">
        <v>142</v>
      </c>
      <c r="E316" s="256" t="s">
        <v>1</v>
      </c>
      <c r="F316" s="257" t="s">
        <v>786</v>
      </c>
      <c r="G316" s="255"/>
      <c r="H316" s="256" t="s">
        <v>1</v>
      </c>
      <c r="I316" s="258"/>
      <c r="J316" s="255"/>
      <c r="K316" s="255"/>
      <c r="L316" s="259"/>
      <c r="M316" s="260"/>
      <c r="N316" s="261"/>
      <c r="O316" s="261"/>
      <c r="P316" s="261"/>
      <c r="Q316" s="261"/>
      <c r="R316" s="261"/>
      <c r="S316" s="261"/>
      <c r="T316" s="262"/>
      <c r="AT316" s="263" t="s">
        <v>142</v>
      </c>
      <c r="AU316" s="263" t="s">
        <v>79</v>
      </c>
      <c r="AV316" s="14" t="s">
        <v>77</v>
      </c>
      <c r="AW316" s="14" t="s">
        <v>32</v>
      </c>
      <c r="AX316" s="14" t="s">
        <v>70</v>
      </c>
      <c r="AY316" s="263" t="s">
        <v>133</v>
      </c>
    </row>
    <row r="317" s="12" customFormat="1">
      <c r="B317" s="228"/>
      <c r="C317" s="229"/>
      <c r="D317" s="230" t="s">
        <v>142</v>
      </c>
      <c r="E317" s="231" t="s">
        <v>1</v>
      </c>
      <c r="F317" s="232" t="s">
        <v>785</v>
      </c>
      <c r="G317" s="229"/>
      <c r="H317" s="233">
        <v>-16</v>
      </c>
      <c r="I317" s="234"/>
      <c r="J317" s="229"/>
      <c r="K317" s="229"/>
      <c r="L317" s="235"/>
      <c r="M317" s="236"/>
      <c r="N317" s="237"/>
      <c r="O317" s="237"/>
      <c r="P317" s="237"/>
      <c r="Q317" s="237"/>
      <c r="R317" s="237"/>
      <c r="S317" s="237"/>
      <c r="T317" s="238"/>
      <c r="AT317" s="239" t="s">
        <v>142</v>
      </c>
      <c r="AU317" s="239" t="s">
        <v>79</v>
      </c>
      <c r="AV317" s="12" t="s">
        <v>79</v>
      </c>
      <c r="AW317" s="12" t="s">
        <v>32</v>
      </c>
      <c r="AX317" s="12" t="s">
        <v>70</v>
      </c>
      <c r="AY317" s="239" t="s">
        <v>133</v>
      </c>
    </row>
    <row r="318" s="13" customFormat="1">
      <c r="B318" s="243"/>
      <c r="C318" s="244"/>
      <c r="D318" s="230" t="s">
        <v>142</v>
      </c>
      <c r="E318" s="245" t="s">
        <v>1</v>
      </c>
      <c r="F318" s="246" t="s">
        <v>177</v>
      </c>
      <c r="G318" s="244"/>
      <c r="H318" s="247">
        <v>1239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AT318" s="253" t="s">
        <v>142</v>
      </c>
      <c r="AU318" s="253" t="s">
        <v>79</v>
      </c>
      <c r="AV318" s="13" t="s">
        <v>140</v>
      </c>
      <c r="AW318" s="13" t="s">
        <v>32</v>
      </c>
      <c r="AX318" s="13" t="s">
        <v>77</v>
      </c>
      <c r="AY318" s="253" t="s">
        <v>133</v>
      </c>
    </row>
    <row r="319" s="1" customFormat="1" ht="16.5" customHeight="1">
      <c r="B319" s="37"/>
      <c r="C319" s="217" t="s">
        <v>787</v>
      </c>
      <c r="D319" s="217" t="s">
        <v>135</v>
      </c>
      <c r="E319" s="218" t="s">
        <v>788</v>
      </c>
      <c r="F319" s="219" t="s">
        <v>789</v>
      </c>
      <c r="G319" s="220" t="s">
        <v>186</v>
      </c>
      <c r="H319" s="221">
        <v>32</v>
      </c>
      <c r="I319" s="222"/>
      <c r="J319" s="221">
        <f>ROUND(I319*H319,1)</f>
        <v>0</v>
      </c>
      <c r="K319" s="219" t="s">
        <v>1</v>
      </c>
      <c r="L319" s="42"/>
      <c r="M319" s="223" t="s">
        <v>1</v>
      </c>
      <c r="N319" s="224" t="s">
        <v>41</v>
      </c>
      <c r="O319" s="78"/>
      <c r="P319" s="225">
        <f>O319*H319</f>
        <v>0</v>
      </c>
      <c r="Q319" s="225">
        <v>0</v>
      </c>
      <c r="R319" s="225">
        <f>Q319*H319</f>
        <v>0</v>
      </c>
      <c r="S319" s="225">
        <v>0</v>
      </c>
      <c r="T319" s="226">
        <f>S319*H319</f>
        <v>0</v>
      </c>
      <c r="AR319" s="16" t="s">
        <v>140</v>
      </c>
      <c r="AT319" s="16" t="s">
        <v>135</v>
      </c>
      <c r="AU319" s="16" t="s">
        <v>79</v>
      </c>
      <c r="AY319" s="16" t="s">
        <v>133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6" t="s">
        <v>77</v>
      </c>
      <c r="BK319" s="227">
        <f>ROUND(I319*H319,1)</f>
        <v>0</v>
      </c>
      <c r="BL319" s="16" t="s">
        <v>140</v>
      </c>
      <c r="BM319" s="16" t="s">
        <v>790</v>
      </c>
    </row>
    <row r="320" s="12" customFormat="1">
      <c r="B320" s="228"/>
      <c r="C320" s="229"/>
      <c r="D320" s="230" t="s">
        <v>142</v>
      </c>
      <c r="E320" s="231" t="s">
        <v>1</v>
      </c>
      <c r="F320" s="232" t="s">
        <v>791</v>
      </c>
      <c r="G320" s="229"/>
      <c r="H320" s="233">
        <v>32</v>
      </c>
      <c r="I320" s="234"/>
      <c r="J320" s="229"/>
      <c r="K320" s="229"/>
      <c r="L320" s="235"/>
      <c r="M320" s="236"/>
      <c r="N320" s="237"/>
      <c r="O320" s="237"/>
      <c r="P320" s="237"/>
      <c r="Q320" s="237"/>
      <c r="R320" s="237"/>
      <c r="S320" s="237"/>
      <c r="T320" s="238"/>
      <c r="AT320" s="239" t="s">
        <v>142</v>
      </c>
      <c r="AU320" s="239" t="s">
        <v>79</v>
      </c>
      <c r="AV320" s="12" t="s">
        <v>79</v>
      </c>
      <c r="AW320" s="12" t="s">
        <v>32</v>
      </c>
      <c r="AX320" s="12" t="s">
        <v>77</v>
      </c>
      <c r="AY320" s="239" t="s">
        <v>133</v>
      </c>
    </row>
    <row r="321" s="1" customFormat="1" ht="16.5" customHeight="1">
      <c r="B321" s="37"/>
      <c r="C321" s="217" t="s">
        <v>792</v>
      </c>
      <c r="D321" s="217" t="s">
        <v>135</v>
      </c>
      <c r="E321" s="218" t="s">
        <v>590</v>
      </c>
      <c r="F321" s="219" t="s">
        <v>591</v>
      </c>
      <c r="G321" s="220" t="s">
        <v>191</v>
      </c>
      <c r="H321" s="221">
        <v>42.640000000000001</v>
      </c>
      <c r="I321" s="222"/>
      <c r="J321" s="221">
        <f>ROUND(I321*H321,1)</f>
        <v>0</v>
      </c>
      <c r="K321" s="219" t="s">
        <v>1</v>
      </c>
      <c r="L321" s="42"/>
      <c r="M321" s="223" t="s">
        <v>1</v>
      </c>
      <c r="N321" s="224" t="s">
        <v>41</v>
      </c>
      <c r="O321" s="78"/>
      <c r="P321" s="225">
        <f>O321*H321</f>
        <v>0</v>
      </c>
      <c r="Q321" s="225">
        <v>0</v>
      </c>
      <c r="R321" s="225">
        <f>Q321*H321</f>
        <v>0</v>
      </c>
      <c r="S321" s="225">
        <v>0</v>
      </c>
      <c r="T321" s="226">
        <f>S321*H321</f>
        <v>0</v>
      </c>
      <c r="AR321" s="16" t="s">
        <v>140</v>
      </c>
      <c r="AT321" s="16" t="s">
        <v>135</v>
      </c>
      <c r="AU321" s="16" t="s">
        <v>79</v>
      </c>
      <c r="AY321" s="16" t="s">
        <v>133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6" t="s">
        <v>77</v>
      </c>
      <c r="BK321" s="227">
        <f>ROUND(I321*H321,1)</f>
        <v>0</v>
      </c>
      <c r="BL321" s="16" t="s">
        <v>140</v>
      </c>
      <c r="BM321" s="16" t="s">
        <v>793</v>
      </c>
    </row>
    <row r="322" s="12" customFormat="1">
      <c r="B322" s="228"/>
      <c r="C322" s="229"/>
      <c r="D322" s="230" t="s">
        <v>142</v>
      </c>
      <c r="E322" s="231" t="s">
        <v>1</v>
      </c>
      <c r="F322" s="232" t="s">
        <v>794</v>
      </c>
      <c r="G322" s="229"/>
      <c r="H322" s="233">
        <v>6.2400000000000002</v>
      </c>
      <c r="I322" s="234"/>
      <c r="J322" s="229"/>
      <c r="K322" s="229"/>
      <c r="L322" s="235"/>
      <c r="M322" s="236"/>
      <c r="N322" s="237"/>
      <c r="O322" s="237"/>
      <c r="P322" s="237"/>
      <c r="Q322" s="237"/>
      <c r="R322" s="237"/>
      <c r="S322" s="237"/>
      <c r="T322" s="238"/>
      <c r="AT322" s="239" t="s">
        <v>142</v>
      </c>
      <c r="AU322" s="239" t="s">
        <v>79</v>
      </c>
      <c r="AV322" s="12" t="s">
        <v>79</v>
      </c>
      <c r="AW322" s="12" t="s">
        <v>32</v>
      </c>
      <c r="AX322" s="12" t="s">
        <v>70</v>
      </c>
      <c r="AY322" s="239" t="s">
        <v>133</v>
      </c>
    </row>
    <row r="323" s="12" customFormat="1">
      <c r="B323" s="228"/>
      <c r="C323" s="229"/>
      <c r="D323" s="230" t="s">
        <v>142</v>
      </c>
      <c r="E323" s="231" t="s">
        <v>1</v>
      </c>
      <c r="F323" s="232" t="s">
        <v>795</v>
      </c>
      <c r="G323" s="229"/>
      <c r="H323" s="233">
        <v>3.1200000000000001</v>
      </c>
      <c r="I323" s="234"/>
      <c r="J323" s="229"/>
      <c r="K323" s="229"/>
      <c r="L323" s="235"/>
      <c r="M323" s="236"/>
      <c r="N323" s="237"/>
      <c r="O323" s="237"/>
      <c r="P323" s="237"/>
      <c r="Q323" s="237"/>
      <c r="R323" s="237"/>
      <c r="S323" s="237"/>
      <c r="T323" s="238"/>
      <c r="AT323" s="239" t="s">
        <v>142</v>
      </c>
      <c r="AU323" s="239" t="s">
        <v>79</v>
      </c>
      <c r="AV323" s="12" t="s">
        <v>79</v>
      </c>
      <c r="AW323" s="12" t="s">
        <v>32</v>
      </c>
      <c r="AX323" s="12" t="s">
        <v>70</v>
      </c>
      <c r="AY323" s="239" t="s">
        <v>133</v>
      </c>
    </row>
    <row r="324" s="12" customFormat="1">
      <c r="B324" s="228"/>
      <c r="C324" s="229"/>
      <c r="D324" s="230" t="s">
        <v>142</v>
      </c>
      <c r="E324" s="231" t="s">
        <v>1</v>
      </c>
      <c r="F324" s="232" t="s">
        <v>796</v>
      </c>
      <c r="G324" s="229"/>
      <c r="H324" s="233">
        <v>33.280000000000001</v>
      </c>
      <c r="I324" s="234"/>
      <c r="J324" s="229"/>
      <c r="K324" s="229"/>
      <c r="L324" s="235"/>
      <c r="M324" s="236"/>
      <c r="N324" s="237"/>
      <c r="O324" s="237"/>
      <c r="P324" s="237"/>
      <c r="Q324" s="237"/>
      <c r="R324" s="237"/>
      <c r="S324" s="237"/>
      <c r="T324" s="238"/>
      <c r="AT324" s="239" t="s">
        <v>142</v>
      </c>
      <c r="AU324" s="239" t="s">
        <v>79</v>
      </c>
      <c r="AV324" s="12" t="s">
        <v>79</v>
      </c>
      <c r="AW324" s="12" t="s">
        <v>32</v>
      </c>
      <c r="AX324" s="12" t="s">
        <v>70</v>
      </c>
      <c r="AY324" s="239" t="s">
        <v>133</v>
      </c>
    </row>
    <row r="325" s="13" customFormat="1">
      <c r="B325" s="243"/>
      <c r="C325" s="244"/>
      <c r="D325" s="230" t="s">
        <v>142</v>
      </c>
      <c r="E325" s="245" t="s">
        <v>1</v>
      </c>
      <c r="F325" s="246" t="s">
        <v>177</v>
      </c>
      <c r="G325" s="244"/>
      <c r="H325" s="247">
        <v>42.640000000000001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AT325" s="253" t="s">
        <v>142</v>
      </c>
      <c r="AU325" s="253" t="s">
        <v>79</v>
      </c>
      <c r="AV325" s="13" t="s">
        <v>140</v>
      </c>
      <c r="AW325" s="13" t="s">
        <v>32</v>
      </c>
      <c r="AX325" s="13" t="s">
        <v>77</v>
      </c>
      <c r="AY325" s="253" t="s">
        <v>133</v>
      </c>
    </row>
    <row r="326" s="1" customFormat="1" ht="16.5" customHeight="1">
      <c r="B326" s="37"/>
      <c r="C326" s="217" t="s">
        <v>797</v>
      </c>
      <c r="D326" s="217" t="s">
        <v>135</v>
      </c>
      <c r="E326" s="218" t="s">
        <v>595</v>
      </c>
      <c r="F326" s="219" t="s">
        <v>596</v>
      </c>
      <c r="G326" s="220" t="s">
        <v>186</v>
      </c>
      <c r="H326" s="221">
        <v>851.5</v>
      </c>
      <c r="I326" s="222"/>
      <c r="J326" s="221">
        <f>ROUND(I326*H326,1)</f>
        <v>0</v>
      </c>
      <c r="K326" s="219" t="s">
        <v>1</v>
      </c>
      <c r="L326" s="42"/>
      <c r="M326" s="223" t="s">
        <v>1</v>
      </c>
      <c r="N326" s="224" t="s">
        <v>41</v>
      </c>
      <c r="O326" s="78"/>
      <c r="P326" s="225">
        <f>O326*H326</f>
        <v>0</v>
      </c>
      <c r="Q326" s="225">
        <v>0</v>
      </c>
      <c r="R326" s="225">
        <f>Q326*H326</f>
        <v>0</v>
      </c>
      <c r="S326" s="225">
        <v>0</v>
      </c>
      <c r="T326" s="226">
        <f>S326*H326</f>
        <v>0</v>
      </c>
      <c r="AR326" s="16" t="s">
        <v>140</v>
      </c>
      <c r="AT326" s="16" t="s">
        <v>135</v>
      </c>
      <c r="AU326" s="16" t="s">
        <v>79</v>
      </c>
      <c r="AY326" s="16" t="s">
        <v>133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6" t="s">
        <v>77</v>
      </c>
      <c r="BK326" s="227">
        <f>ROUND(I326*H326,1)</f>
        <v>0</v>
      </c>
      <c r="BL326" s="16" t="s">
        <v>140</v>
      </c>
      <c r="BM326" s="16" t="s">
        <v>798</v>
      </c>
    </row>
    <row r="327" s="12" customFormat="1">
      <c r="B327" s="228"/>
      <c r="C327" s="229"/>
      <c r="D327" s="230" t="s">
        <v>142</v>
      </c>
      <c r="E327" s="231" t="s">
        <v>1</v>
      </c>
      <c r="F327" s="232" t="s">
        <v>799</v>
      </c>
      <c r="G327" s="229"/>
      <c r="H327" s="233">
        <v>851.5</v>
      </c>
      <c r="I327" s="234"/>
      <c r="J327" s="229"/>
      <c r="K327" s="229"/>
      <c r="L327" s="235"/>
      <c r="M327" s="236"/>
      <c r="N327" s="237"/>
      <c r="O327" s="237"/>
      <c r="P327" s="237"/>
      <c r="Q327" s="237"/>
      <c r="R327" s="237"/>
      <c r="S327" s="237"/>
      <c r="T327" s="238"/>
      <c r="AT327" s="239" t="s">
        <v>142</v>
      </c>
      <c r="AU327" s="239" t="s">
        <v>79</v>
      </c>
      <c r="AV327" s="12" t="s">
        <v>79</v>
      </c>
      <c r="AW327" s="12" t="s">
        <v>32</v>
      </c>
      <c r="AX327" s="12" t="s">
        <v>77</v>
      </c>
      <c r="AY327" s="239" t="s">
        <v>133</v>
      </c>
    </row>
    <row r="328" s="1" customFormat="1" ht="16.5" customHeight="1">
      <c r="B328" s="37"/>
      <c r="C328" s="217" t="s">
        <v>800</v>
      </c>
      <c r="D328" s="217" t="s">
        <v>135</v>
      </c>
      <c r="E328" s="218" t="s">
        <v>600</v>
      </c>
      <c r="F328" s="219" t="s">
        <v>601</v>
      </c>
      <c r="G328" s="220" t="s">
        <v>186</v>
      </c>
      <c r="H328" s="221">
        <v>851.5</v>
      </c>
      <c r="I328" s="222"/>
      <c r="J328" s="221">
        <f>ROUND(I328*H328,1)</f>
        <v>0</v>
      </c>
      <c r="K328" s="219" t="s">
        <v>1</v>
      </c>
      <c r="L328" s="42"/>
      <c r="M328" s="223" t="s">
        <v>1</v>
      </c>
      <c r="N328" s="224" t="s">
        <v>41</v>
      </c>
      <c r="O328" s="78"/>
      <c r="P328" s="225">
        <f>O328*H328</f>
        <v>0</v>
      </c>
      <c r="Q328" s="225">
        <v>0</v>
      </c>
      <c r="R328" s="225">
        <f>Q328*H328</f>
        <v>0</v>
      </c>
      <c r="S328" s="225">
        <v>0</v>
      </c>
      <c r="T328" s="226">
        <f>S328*H328</f>
        <v>0</v>
      </c>
      <c r="AR328" s="16" t="s">
        <v>140</v>
      </c>
      <c r="AT328" s="16" t="s">
        <v>135</v>
      </c>
      <c r="AU328" s="16" t="s">
        <v>79</v>
      </c>
      <c r="AY328" s="16" t="s">
        <v>133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6" t="s">
        <v>77</v>
      </c>
      <c r="BK328" s="227">
        <f>ROUND(I328*H328,1)</f>
        <v>0</v>
      </c>
      <c r="BL328" s="16" t="s">
        <v>140</v>
      </c>
      <c r="BM328" s="16" t="s">
        <v>801</v>
      </c>
    </row>
    <row r="329" s="12" customFormat="1">
      <c r="B329" s="228"/>
      <c r="C329" s="229"/>
      <c r="D329" s="230" t="s">
        <v>142</v>
      </c>
      <c r="E329" s="231" t="s">
        <v>1</v>
      </c>
      <c r="F329" s="232" t="s">
        <v>799</v>
      </c>
      <c r="G329" s="229"/>
      <c r="H329" s="233">
        <v>851.5</v>
      </c>
      <c r="I329" s="234"/>
      <c r="J329" s="229"/>
      <c r="K329" s="229"/>
      <c r="L329" s="235"/>
      <c r="M329" s="236"/>
      <c r="N329" s="237"/>
      <c r="O329" s="237"/>
      <c r="P329" s="237"/>
      <c r="Q329" s="237"/>
      <c r="R329" s="237"/>
      <c r="S329" s="237"/>
      <c r="T329" s="238"/>
      <c r="AT329" s="239" t="s">
        <v>142</v>
      </c>
      <c r="AU329" s="239" t="s">
        <v>79</v>
      </c>
      <c r="AV329" s="12" t="s">
        <v>79</v>
      </c>
      <c r="AW329" s="12" t="s">
        <v>32</v>
      </c>
      <c r="AX329" s="12" t="s">
        <v>77</v>
      </c>
      <c r="AY329" s="239" t="s">
        <v>133</v>
      </c>
    </row>
    <row r="330" s="1" customFormat="1" ht="16.5" customHeight="1">
      <c r="B330" s="37"/>
      <c r="C330" s="217" t="s">
        <v>802</v>
      </c>
      <c r="D330" s="217" t="s">
        <v>135</v>
      </c>
      <c r="E330" s="218" t="s">
        <v>604</v>
      </c>
      <c r="F330" s="219" t="s">
        <v>605</v>
      </c>
      <c r="G330" s="220" t="s">
        <v>403</v>
      </c>
      <c r="H330" s="221">
        <v>3</v>
      </c>
      <c r="I330" s="222"/>
      <c r="J330" s="221">
        <f>ROUND(I330*H330,1)</f>
        <v>0</v>
      </c>
      <c r="K330" s="219" t="s">
        <v>1</v>
      </c>
      <c r="L330" s="42"/>
      <c r="M330" s="223" t="s">
        <v>1</v>
      </c>
      <c r="N330" s="224" t="s">
        <v>41</v>
      </c>
      <c r="O330" s="78"/>
      <c r="P330" s="225">
        <f>O330*H330</f>
        <v>0</v>
      </c>
      <c r="Q330" s="225">
        <v>0</v>
      </c>
      <c r="R330" s="225">
        <f>Q330*H330</f>
        <v>0</v>
      </c>
      <c r="S330" s="225">
        <v>0</v>
      </c>
      <c r="T330" s="226">
        <f>S330*H330</f>
        <v>0</v>
      </c>
      <c r="AR330" s="16" t="s">
        <v>140</v>
      </c>
      <c r="AT330" s="16" t="s">
        <v>135</v>
      </c>
      <c r="AU330" s="16" t="s">
        <v>79</v>
      </c>
      <c r="AY330" s="16" t="s">
        <v>133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6" t="s">
        <v>77</v>
      </c>
      <c r="BK330" s="227">
        <f>ROUND(I330*H330,1)</f>
        <v>0</v>
      </c>
      <c r="BL330" s="16" t="s">
        <v>140</v>
      </c>
      <c r="BM330" s="16" t="s">
        <v>803</v>
      </c>
    </row>
    <row r="331" s="12" customFormat="1">
      <c r="B331" s="228"/>
      <c r="C331" s="229"/>
      <c r="D331" s="230" t="s">
        <v>142</v>
      </c>
      <c r="E331" s="231" t="s">
        <v>1</v>
      </c>
      <c r="F331" s="232" t="s">
        <v>90</v>
      </c>
      <c r="G331" s="229"/>
      <c r="H331" s="233">
        <v>3</v>
      </c>
      <c r="I331" s="234"/>
      <c r="J331" s="229"/>
      <c r="K331" s="229"/>
      <c r="L331" s="235"/>
      <c r="M331" s="236"/>
      <c r="N331" s="237"/>
      <c r="O331" s="237"/>
      <c r="P331" s="237"/>
      <c r="Q331" s="237"/>
      <c r="R331" s="237"/>
      <c r="S331" s="237"/>
      <c r="T331" s="238"/>
      <c r="AT331" s="239" t="s">
        <v>142</v>
      </c>
      <c r="AU331" s="239" t="s">
        <v>79</v>
      </c>
      <c r="AV331" s="12" t="s">
        <v>79</v>
      </c>
      <c r="AW331" s="12" t="s">
        <v>32</v>
      </c>
      <c r="AX331" s="12" t="s">
        <v>77</v>
      </c>
      <c r="AY331" s="239" t="s">
        <v>133</v>
      </c>
    </row>
    <row r="332" s="1" customFormat="1" ht="22.5" customHeight="1">
      <c r="B332" s="37"/>
      <c r="C332" s="217" t="s">
        <v>804</v>
      </c>
      <c r="D332" s="217" t="s">
        <v>135</v>
      </c>
      <c r="E332" s="218" t="s">
        <v>608</v>
      </c>
      <c r="F332" s="219" t="s">
        <v>805</v>
      </c>
      <c r="G332" s="220" t="s">
        <v>403</v>
      </c>
      <c r="H332" s="221">
        <v>5</v>
      </c>
      <c r="I332" s="222"/>
      <c r="J332" s="221">
        <f>ROUND(I332*H332,1)</f>
        <v>0</v>
      </c>
      <c r="K332" s="219" t="s">
        <v>1</v>
      </c>
      <c r="L332" s="42"/>
      <c r="M332" s="223" t="s">
        <v>1</v>
      </c>
      <c r="N332" s="224" t="s">
        <v>41</v>
      </c>
      <c r="O332" s="78"/>
      <c r="P332" s="225">
        <f>O332*H332</f>
        <v>0</v>
      </c>
      <c r="Q332" s="225">
        <v>0</v>
      </c>
      <c r="R332" s="225">
        <f>Q332*H332</f>
        <v>0</v>
      </c>
      <c r="S332" s="225">
        <v>0</v>
      </c>
      <c r="T332" s="226">
        <f>S332*H332</f>
        <v>0</v>
      </c>
      <c r="AR332" s="16" t="s">
        <v>140</v>
      </c>
      <c r="AT332" s="16" t="s">
        <v>135</v>
      </c>
      <c r="AU332" s="16" t="s">
        <v>79</v>
      </c>
      <c r="AY332" s="16" t="s">
        <v>133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6" t="s">
        <v>77</v>
      </c>
      <c r="BK332" s="227">
        <f>ROUND(I332*H332,1)</f>
        <v>0</v>
      </c>
      <c r="BL332" s="16" t="s">
        <v>140</v>
      </c>
      <c r="BM332" s="16" t="s">
        <v>806</v>
      </c>
    </row>
    <row r="333" s="14" customFormat="1">
      <c r="B333" s="254"/>
      <c r="C333" s="255"/>
      <c r="D333" s="230" t="s">
        <v>142</v>
      </c>
      <c r="E333" s="256" t="s">
        <v>1</v>
      </c>
      <c r="F333" s="257" t="s">
        <v>611</v>
      </c>
      <c r="G333" s="255"/>
      <c r="H333" s="256" t="s">
        <v>1</v>
      </c>
      <c r="I333" s="258"/>
      <c r="J333" s="255"/>
      <c r="K333" s="255"/>
      <c r="L333" s="259"/>
      <c r="M333" s="260"/>
      <c r="N333" s="261"/>
      <c r="O333" s="261"/>
      <c r="P333" s="261"/>
      <c r="Q333" s="261"/>
      <c r="R333" s="261"/>
      <c r="S333" s="261"/>
      <c r="T333" s="262"/>
      <c r="AT333" s="263" t="s">
        <v>142</v>
      </c>
      <c r="AU333" s="263" t="s">
        <v>79</v>
      </c>
      <c r="AV333" s="14" t="s">
        <v>77</v>
      </c>
      <c r="AW333" s="14" t="s">
        <v>32</v>
      </c>
      <c r="AX333" s="14" t="s">
        <v>70</v>
      </c>
      <c r="AY333" s="263" t="s">
        <v>133</v>
      </c>
    </row>
    <row r="334" s="14" customFormat="1">
      <c r="B334" s="254"/>
      <c r="C334" s="255"/>
      <c r="D334" s="230" t="s">
        <v>142</v>
      </c>
      <c r="E334" s="256" t="s">
        <v>1</v>
      </c>
      <c r="F334" s="257" t="s">
        <v>807</v>
      </c>
      <c r="G334" s="255"/>
      <c r="H334" s="256" t="s">
        <v>1</v>
      </c>
      <c r="I334" s="258"/>
      <c r="J334" s="255"/>
      <c r="K334" s="255"/>
      <c r="L334" s="259"/>
      <c r="M334" s="260"/>
      <c r="N334" s="261"/>
      <c r="O334" s="261"/>
      <c r="P334" s="261"/>
      <c r="Q334" s="261"/>
      <c r="R334" s="261"/>
      <c r="S334" s="261"/>
      <c r="T334" s="262"/>
      <c r="AT334" s="263" t="s">
        <v>142</v>
      </c>
      <c r="AU334" s="263" t="s">
        <v>79</v>
      </c>
      <c r="AV334" s="14" t="s">
        <v>77</v>
      </c>
      <c r="AW334" s="14" t="s">
        <v>32</v>
      </c>
      <c r="AX334" s="14" t="s">
        <v>70</v>
      </c>
      <c r="AY334" s="263" t="s">
        <v>133</v>
      </c>
    </row>
    <row r="335" s="12" customFormat="1">
      <c r="B335" s="228"/>
      <c r="C335" s="229"/>
      <c r="D335" s="230" t="s">
        <v>142</v>
      </c>
      <c r="E335" s="231" t="s">
        <v>1</v>
      </c>
      <c r="F335" s="232" t="s">
        <v>808</v>
      </c>
      <c r="G335" s="229"/>
      <c r="H335" s="233">
        <v>5</v>
      </c>
      <c r="I335" s="234"/>
      <c r="J335" s="229"/>
      <c r="K335" s="229"/>
      <c r="L335" s="235"/>
      <c r="M335" s="236"/>
      <c r="N335" s="237"/>
      <c r="O335" s="237"/>
      <c r="P335" s="237"/>
      <c r="Q335" s="237"/>
      <c r="R335" s="237"/>
      <c r="S335" s="237"/>
      <c r="T335" s="238"/>
      <c r="AT335" s="239" t="s">
        <v>142</v>
      </c>
      <c r="AU335" s="239" t="s">
        <v>79</v>
      </c>
      <c r="AV335" s="12" t="s">
        <v>79</v>
      </c>
      <c r="AW335" s="12" t="s">
        <v>32</v>
      </c>
      <c r="AX335" s="12" t="s">
        <v>77</v>
      </c>
      <c r="AY335" s="239" t="s">
        <v>133</v>
      </c>
    </row>
    <row r="336" s="11" customFormat="1" ht="22.8" customHeight="1">
      <c r="B336" s="201"/>
      <c r="C336" s="202"/>
      <c r="D336" s="203" t="s">
        <v>69</v>
      </c>
      <c r="E336" s="215" t="s">
        <v>152</v>
      </c>
      <c r="F336" s="215" t="s">
        <v>153</v>
      </c>
      <c r="G336" s="202"/>
      <c r="H336" s="202"/>
      <c r="I336" s="205"/>
      <c r="J336" s="216">
        <f>BK336</f>
        <v>0</v>
      </c>
      <c r="K336" s="202"/>
      <c r="L336" s="207"/>
      <c r="M336" s="208"/>
      <c r="N336" s="209"/>
      <c r="O336" s="209"/>
      <c r="P336" s="210">
        <f>SUM(P337:P352)</f>
        <v>0</v>
      </c>
      <c r="Q336" s="209"/>
      <c r="R336" s="210">
        <f>SUM(R337:R352)</f>
        <v>0</v>
      </c>
      <c r="S336" s="209"/>
      <c r="T336" s="211">
        <f>SUM(T337:T352)</f>
        <v>0</v>
      </c>
      <c r="AR336" s="212" t="s">
        <v>77</v>
      </c>
      <c r="AT336" s="213" t="s">
        <v>69</v>
      </c>
      <c r="AU336" s="213" t="s">
        <v>77</v>
      </c>
      <c r="AY336" s="212" t="s">
        <v>133</v>
      </c>
      <c r="BK336" s="214">
        <f>SUM(BK337:BK352)</f>
        <v>0</v>
      </c>
    </row>
    <row r="337" s="1" customFormat="1" ht="16.5" customHeight="1">
      <c r="B337" s="37"/>
      <c r="C337" s="217" t="s">
        <v>809</v>
      </c>
      <c r="D337" s="217" t="s">
        <v>135</v>
      </c>
      <c r="E337" s="218" t="s">
        <v>154</v>
      </c>
      <c r="F337" s="219" t="s">
        <v>155</v>
      </c>
      <c r="G337" s="220" t="s">
        <v>156</v>
      </c>
      <c r="H337" s="221">
        <v>789.04999999999995</v>
      </c>
      <c r="I337" s="222"/>
      <c r="J337" s="221">
        <f>ROUND(I337*H337,1)</f>
        <v>0</v>
      </c>
      <c r="K337" s="219" t="s">
        <v>1</v>
      </c>
      <c r="L337" s="42"/>
      <c r="M337" s="223" t="s">
        <v>1</v>
      </c>
      <c r="N337" s="224" t="s">
        <v>41</v>
      </c>
      <c r="O337" s="78"/>
      <c r="P337" s="225">
        <f>O337*H337</f>
        <v>0</v>
      </c>
      <c r="Q337" s="225">
        <v>0</v>
      </c>
      <c r="R337" s="225">
        <f>Q337*H337</f>
        <v>0</v>
      </c>
      <c r="S337" s="225">
        <v>0</v>
      </c>
      <c r="T337" s="226">
        <f>S337*H337</f>
        <v>0</v>
      </c>
      <c r="AR337" s="16" t="s">
        <v>140</v>
      </c>
      <c r="AT337" s="16" t="s">
        <v>135</v>
      </c>
      <c r="AU337" s="16" t="s">
        <v>79</v>
      </c>
      <c r="AY337" s="16" t="s">
        <v>133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6" t="s">
        <v>77</v>
      </c>
      <c r="BK337" s="227">
        <f>ROUND(I337*H337,1)</f>
        <v>0</v>
      </c>
      <c r="BL337" s="16" t="s">
        <v>140</v>
      </c>
      <c r="BM337" s="16" t="s">
        <v>432</v>
      </c>
    </row>
    <row r="338" s="1" customFormat="1" ht="16.5" customHeight="1">
      <c r="B338" s="37"/>
      <c r="C338" s="217" t="s">
        <v>810</v>
      </c>
      <c r="D338" s="217" t="s">
        <v>135</v>
      </c>
      <c r="E338" s="218" t="s">
        <v>158</v>
      </c>
      <c r="F338" s="219" t="s">
        <v>159</v>
      </c>
      <c r="G338" s="220" t="s">
        <v>156</v>
      </c>
      <c r="H338" s="221">
        <v>261.94</v>
      </c>
      <c r="I338" s="222"/>
      <c r="J338" s="221">
        <f>ROUND(I338*H338,1)</f>
        <v>0</v>
      </c>
      <c r="K338" s="219" t="s">
        <v>139</v>
      </c>
      <c r="L338" s="42"/>
      <c r="M338" s="223" t="s">
        <v>1</v>
      </c>
      <c r="N338" s="224" t="s">
        <v>41</v>
      </c>
      <c r="O338" s="78"/>
      <c r="P338" s="225">
        <f>O338*H338</f>
        <v>0</v>
      </c>
      <c r="Q338" s="225">
        <v>0</v>
      </c>
      <c r="R338" s="225">
        <f>Q338*H338</f>
        <v>0</v>
      </c>
      <c r="S338" s="225">
        <v>0</v>
      </c>
      <c r="T338" s="226">
        <f>S338*H338</f>
        <v>0</v>
      </c>
      <c r="AR338" s="16" t="s">
        <v>140</v>
      </c>
      <c r="AT338" s="16" t="s">
        <v>135</v>
      </c>
      <c r="AU338" s="16" t="s">
        <v>79</v>
      </c>
      <c r="AY338" s="16" t="s">
        <v>133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6" t="s">
        <v>77</v>
      </c>
      <c r="BK338" s="227">
        <f>ROUND(I338*H338,1)</f>
        <v>0</v>
      </c>
      <c r="BL338" s="16" t="s">
        <v>140</v>
      </c>
      <c r="BM338" s="16" t="s">
        <v>434</v>
      </c>
    </row>
    <row r="339" s="12" customFormat="1">
      <c r="B339" s="228"/>
      <c r="C339" s="229"/>
      <c r="D339" s="230" t="s">
        <v>142</v>
      </c>
      <c r="E339" s="231" t="s">
        <v>1</v>
      </c>
      <c r="F339" s="232" t="s">
        <v>811</v>
      </c>
      <c r="G339" s="229"/>
      <c r="H339" s="233">
        <v>127.92</v>
      </c>
      <c r="I339" s="234"/>
      <c r="J339" s="229"/>
      <c r="K339" s="229"/>
      <c r="L339" s="235"/>
      <c r="M339" s="236"/>
      <c r="N339" s="237"/>
      <c r="O339" s="237"/>
      <c r="P339" s="237"/>
      <c r="Q339" s="237"/>
      <c r="R339" s="237"/>
      <c r="S339" s="237"/>
      <c r="T339" s="238"/>
      <c r="AT339" s="239" t="s">
        <v>142</v>
      </c>
      <c r="AU339" s="239" t="s">
        <v>79</v>
      </c>
      <c r="AV339" s="12" t="s">
        <v>79</v>
      </c>
      <c r="AW339" s="12" t="s">
        <v>32</v>
      </c>
      <c r="AX339" s="12" t="s">
        <v>70</v>
      </c>
      <c r="AY339" s="239" t="s">
        <v>133</v>
      </c>
    </row>
    <row r="340" s="12" customFormat="1">
      <c r="B340" s="228"/>
      <c r="C340" s="229"/>
      <c r="D340" s="230" t="s">
        <v>142</v>
      </c>
      <c r="E340" s="231" t="s">
        <v>1</v>
      </c>
      <c r="F340" s="232" t="s">
        <v>436</v>
      </c>
      <c r="G340" s="229"/>
      <c r="H340" s="233">
        <v>0</v>
      </c>
      <c r="I340" s="234"/>
      <c r="J340" s="229"/>
      <c r="K340" s="229"/>
      <c r="L340" s="235"/>
      <c r="M340" s="236"/>
      <c r="N340" s="237"/>
      <c r="O340" s="237"/>
      <c r="P340" s="237"/>
      <c r="Q340" s="237"/>
      <c r="R340" s="237"/>
      <c r="S340" s="237"/>
      <c r="T340" s="238"/>
      <c r="AT340" s="239" t="s">
        <v>142</v>
      </c>
      <c r="AU340" s="239" t="s">
        <v>79</v>
      </c>
      <c r="AV340" s="12" t="s">
        <v>79</v>
      </c>
      <c r="AW340" s="12" t="s">
        <v>32</v>
      </c>
      <c r="AX340" s="12" t="s">
        <v>70</v>
      </c>
      <c r="AY340" s="239" t="s">
        <v>133</v>
      </c>
    </row>
    <row r="341" s="12" customFormat="1">
      <c r="B341" s="228"/>
      <c r="C341" s="229"/>
      <c r="D341" s="230" t="s">
        <v>142</v>
      </c>
      <c r="E341" s="231" t="s">
        <v>1</v>
      </c>
      <c r="F341" s="232" t="s">
        <v>812</v>
      </c>
      <c r="G341" s="229"/>
      <c r="H341" s="233">
        <v>134.02000000000001</v>
      </c>
      <c r="I341" s="234"/>
      <c r="J341" s="229"/>
      <c r="K341" s="229"/>
      <c r="L341" s="235"/>
      <c r="M341" s="236"/>
      <c r="N341" s="237"/>
      <c r="O341" s="237"/>
      <c r="P341" s="237"/>
      <c r="Q341" s="237"/>
      <c r="R341" s="237"/>
      <c r="S341" s="237"/>
      <c r="T341" s="238"/>
      <c r="AT341" s="239" t="s">
        <v>142</v>
      </c>
      <c r="AU341" s="239" t="s">
        <v>79</v>
      </c>
      <c r="AV341" s="12" t="s">
        <v>79</v>
      </c>
      <c r="AW341" s="12" t="s">
        <v>32</v>
      </c>
      <c r="AX341" s="12" t="s">
        <v>70</v>
      </c>
      <c r="AY341" s="239" t="s">
        <v>133</v>
      </c>
    </row>
    <row r="342" s="12" customFormat="1">
      <c r="B342" s="228"/>
      <c r="C342" s="229"/>
      <c r="D342" s="230" t="s">
        <v>142</v>
      </c>
      <c r="E342" s="231" t="s">
        <v>1</v>
      </c>
      <c r="F342" s="232" t="s">
        <v>438</v>
      </c>
      <c r="G342" s="229"/>
      <c r="H342" s="233">
        <v>0</v>
      </c>
      <c r="I342" s="234"/>
      <c r="J342" s="229"/>
      <c r="K342" s="229"/>
      <c r="L342" s="235"/>
      <c r="M342" s="236"/>
      <c r="N342" s="237"/>
      <c r="O342" s="237"/>
      <c r="P342" s="237"/>
      <c r="Q342" s="237"/>
      <c r="R342" s="237"/>
      <c r="S342" s="237"/>
      <c r="T342" s="238"/>
      <c r="AT342" s="239" t="s">
        <v>142</v>
      </c>
      <c r="AU342" s="239" t="s">
        <v>79</v>
      </c>
      <c r="AV342" s="12" t="s">
        <v>79</v>
      </c>
      <c r="AW342" s="12" t="s">
        <v>32</v>
      </c>
      <c r="AX342" s="12" t="s">
        <v>70</v>
      </c>
      <c r="AY342" s="239" t="s">
        <v>133</v>
      </c>
    </row>
    <row r="343" s="13" customFormat="1">
      <c r="B343" s="243"/>
      <c r="C343" s="244"/>
      <c r="D343" s="230" t="s">
        <v>142</v>
      </c>
      <c r="E343" s="245" t="s">
        <v>1</v>
      </c>
      <c r="F343" s="246" t="s">
        <v>177</v>
      </c>
      <c r="G343" s="244"/>
      <c r="H343" s="247">
        <v>261.94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AT343" s="253" t="s">
        <v>142</v>
      </c>
      <c r="AU343" s="253" t="s">
        <v>79</v>
      </c>
      <c r="AV343" s="13" t="s">
        <v>140</v>
      </c>
      <c r="AW343" s="13" t="s">
        <v>32</v>
      </c>
      <c r="AX343" s="13" t="s">
        <v>77</v>
      </c>
      <c r="AY343" s="253" t="s">
        <v>133</v>
      </c>
    </row>
    <row r="344" s="1" customFormat="1" ht="16.5" customHeight="1">
      <c r="B344" s="37"/>
      <c r="C344" s="217" t="s">
        <v>813</v>
      </c>
      <c r="D344" s="217" t="s">
        <v>135</v>
      </c>
      <c r="E344" s="218" t="s">
        <v>440</v>
      </c>
      <c r="F344" s="219" t="s">
        <v>441</v>
      </c>
      <c r="G344" s="220" t="s">
        <v>156</v>
      </c>
      <c r="H344" s="221">
        <v>527.11000000000001</v>
      </c>
      <c r="I344" s="222"/>
      <c r="J344" s="221">
        <f>ROUND(I344*H344,1)</f>
        <v>0</v>
      </c>
      <c r="K344" s="219" t="s">
        <v>139</v>
      </c>
      <c r="L344" s="42"/>
      <c r="M344" s="223" t="s">
        <v>1</v>
      </c>
      <c r="N344" s="224" t="s">
        <v>41</v>
      </c>
      <c r="O344" s="78"/>
      <c r="P344" s="225">
        <f>O344*H344</f>
        <v>0</v>
      </c>
      <c r="Q344" s="225">
        <v>0</v>
      </c>
      <c r="R344" s="225">
        <f>Q344*H344</f>
        <v>0</v>
      </c>
      <c r="S344" s="225">
        <v>0</v>
      </c>
      <c r="T344" s="226">
        <f>S344*H344</f>
        <v>0</v>
      </c>
      <c r="AR344" s="16" t="s">
        <v>140</v>
      </c>
      <c r="AT344" s="16" t="s">
        <v>135</v>
      </c>
      <c r="AU344" s="16" t="s">
        <v>79</v>
      </c>
      <c r="AY344" s="16" t="s">
        <v>133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6" t="s">
        <v>77</v>
      </c>
      <c r="BK344" s="227">
        <f>ROUND(I344*H344,1)</f>
        <v>0</v>
      </c>
      <c r="BL344" s="16" t="s">
        <v>140</v>
      </c>
      <c r="BM344" s="16" t="s">
        <v>442</v>
      </c>
    </row>
    <row r="345" s="12" customFormat="1">
      <c r="B345" s="228"/>
      <c r="C345" s="229"/>
      <c r="D345" s="230" t="s">
        <v>142</v>
      </c>
      <c r="E345" s="231" t="s">
        <v>1</v>
      </c>
      <c r="F345" s="232" t="s">
        <v>443</v>
      </c>
      <c r="G345" s="229"/>
      <c r="H345" s="233">
        <v>0</v>
      </c>
      <c r="I345" s="234"/>
      <c r="J345" s="229"/>
      <c r="K345" s="229"/>
      <c r="L345" s="235"/>
      <c r="M345" s="236"/>
      <c r="N345" s="237"/>
      <c r="O345" s="237"/>
      <c r="P345" s="237"/>
      <c r="Q345" s="237"/>
      <c r="R345" s="237"/>
      <c r="S345" s="237"/>
      <c r="T345" s="238"/>
      <c r="AT345" s="239" t="s">
        <v>142</v>
      </c>
      <c r="AU345" s="239" t="s">
        <v>79</v>
      </c>
      <c r="AV345" s="12" t="s">
        <v>79</v>
      </c>
      <c r="AW345" s="12" t="s">
        <v>32</v>
      </c>
      <c r="AX345" s="12" t="s">
        <v>70</v>
      </c>
      <c r="AY345" s="239" t="s">
        <v>133</v>
      </c>
    </row>
    <row r="346" s="12" customFormat="1">
      <c r="B346" s="228"/>
      <c r="C346" s="229"/>
      <c r="D346" s="230" t="s">
        <v>142</v>
      </c>
      <c r="E346" s="231" t="s">
        <v>1</v>
      </c>
      <c r="F346" s="232" t="s">
        <v>444</v>
      </c>
      <c r="G346" s="229"/>
      <c r="H346" s="233">
        <v>0</v>
      </c>
      <c r="I346" s="234"/>
      <c r="J346" s="229"/>
      <c r="K346" s="229"/>
      <c r="L346" s="235"/>
      <c r="M346" s="236"/>
      <c r="N346" s="237"/>
      <c r="O346" s="237"/>
      <c r="P346" s="237"/>
      <c r="Q346" s="237"/>
      <c r="R346" s="237"/>
      <c r="S346" s="237"/>
      <c r="T346" s="238"/>
      <c r="AT346" s="239" t="s">
        <v>142</v>
      </c>
      <c r="AU346" s="239" t="s">
        <v>79</v>
      </c>
      <c r="AV346" s="12" t="s">
        <v>79</v>
      </c>
      <c r="AW346" s="12" t="s">
        <v>32</v>
      </c>
      <c r="AX346" s="12" t="s">
        <v>70</v>
      </c>
      <c r="AY346" s="239" t="s">
        <v>133</v>
      </c>
    </row>
    <row r="347" s="12" customFormat="1">
      <c r="B347" s="228"/>
      <c r="C347" s="229"/>
      <c r="D347" s="230" t="s">
        <v>142</v>
      </c>
      <c r="E347" s="231" t="s">
        <v>1</v>
      </c>
      <c r="F347" s="232" t="s">
        <v>445</v>
      </c>
      <c r="G347" s="229"/>
      <c r="H347" s="233">
        <v>0</v>
      </c>
      <c r="I347" s="234"/>
      <c r="J347" s="229"/>
      <c r="K347" s="229"/>
      <c r="L347" s="235"/>
      <c r="M347" s="236"/>
      <c r="N347" s="237"/>
      <c r="O347" s="237"/>
      <c r="P347" s="237"/>
      <c r="Q347" s="237"/>
      <c r="R347" s="237"/>
      <c r="S347" s="237"/>
      <c r="T347" s="238"/>
      <c r="AT347" s="239" t="s">
        <v>142</v>
      </c>
      <c r="AU347" s="239" t="s">
        <v>79</v>
      </c>
      <c r="AV347" s="12" t="s">
        <v>79</v>
      </c>
      <c r="AW347" s="12" t="s">
        <v>32</v>
      </c>
      <c r="AX347" s="12" t="s">
        <v>70</v>
      </c>
      <c r="AY347" s="239" t="s">
        <v>133</v>
      </c>
    </row>
    <row r="348" s="12" customFormat="1">
      <c r="B348" s="228"/>
      <c r="C348" s="229"/>
      <c r="D348" s="230" t="s">
        <v>142</v>
      </c>
      <c r="E348" s="231" t="s">
        <v>1</v>
      </c>
      <c r="F348" s="232" t="s">
        <v>446</v>
      </c>
      <c r="G348" s="229"/>
      <c r="H348" s="233">
        <v>0</v>
      </c>
      <c r="I348" s="234"/>
      <c r="J348" s="229"/>
      <c r="K348" s="229"/>
      <c r="L348" s="235"/>
      <c r="M348" s="236"/>
      <c r="N348" s="237"/>
      <c r="O348" s="237"/>
      <c r="P348" s="237"/>
      <c r="Q348" s="237"/>
      <c r="R348" s="237"/>
      <c r="S348" s="237"/>
      <c r="T348" s="238"/>
      <c r="AT348" s="239" t="s">
        <v>142</v>
      </c>
      <c r="AU348" s="239" t="s">
        <v>79</v>
      </c>
      <c r="AV348" s="12" t="s">
        <v>79</v>
      </c>
      <c r="AW348" s="12" t="s">
        <v>32</v>
      </c>
      <c r="AX348" s="12" t="s">
        <v>70</v>
      </c>
      <c r="AY348" s="239" t="s">
        <v>133</v>
      </c>
    </row>
    <row r="349" s="12" customFormat="1">
      <c r="B349" s="228"/>
      <c r="C349" s="229"/>
      <c r="D349" s="230" t="s">
        <v>142</v>
      </c>
      <c r="E349" s="231" t="s">
        <v>1</v>
      </c>
      <c r="F349" s="232" t="s">
        <v>814</v>
      </c>
      <c r="G349" s="229"/>
      <c r="H349" s="233">
        <v>230.34</v>
      </c>
      <c r="I349" s="234"/>
      <c r="J349" s="229"/>
      <c r="K349" s="229"/>
      <c r="L349" s="235"/>
      <c r="M349" s="236"/>
      <c r="N349" s="237"/>
      <c r="O349" s="237"/>
      <c r="P349" s="237"/>
      <c r="Q349" s="237"/>
      <c r="R349" s="237"/>
      <c r="S349" s="237"/>
      <c r="T349" s="238"/>
      <c r="AT349" s="239" t="s">
        <v>142</v>
      </c>
      <c r="AU349" s="239" t="s">
        <v>79</v>
      </c>
      <c r="AV349" s="12" t="s">
        <v>79</v>
      </c>
      <c r="AW349" s="12" t="s">
        <v>32</v>
      </c>
      <c r="AX349" s="12" t="s">
        <v>70</v>
      </c>
      <c r="AY349" s="239" t="s">
        <v>133</v>
      </c>
    </row>
    <row r="350" s="12" customFormat="1">
      <c r="B350" s="228"/>
      <c r="C350" s="229"/>
      <c r="D350" s="230" t="s">
        <v>142</v>
      </c>
      <c r="E350" s="231" t="s">
        <v>1</v>
      </c>
      <c r="F350" s="232" t="s">
        <v>815</v>
      </c>
      <c r="G350" s="229"/>
      <c r="H350" s="233">
        <v>128.02000000000001</v>
      </c>
      <c r="I350" s="234"/>
      <c r="J350" s="229"/>
      <c r="K350" s="229"/>
      <c r="L350" s="235"/>
      <c r="M350" s="236"/>
      <c r="N350" s="237"/>
      <c r="O350" s="237"/>
      <c r="P350" s="237"/>
      <c r="Q350" s="237"/>
      <c r="R350" s="237"/>
      <c r="S350" s="237"/>
      <c r="T350" s="238"/>
      <c r="AT350" s="239" t="s">
        <v>142</v>
      </c>
      <c r="AU350" s="239" t="s">
        <v>79</v>
      </c>
      <c r="AV350" s="12" t="s">
        <v>79</v>
      </c>
      <c r="AW350" s="12" t="s">
        <v>32</v>
      </c>
      <c r="AX350" s="12" t="s">
        <v>70</v>
      </c>
      <c r="AY350" s="239" t="s">
        <v>133</v>
      </c>
    </row>
    <row r="351" s="12" customFormat="1">
      <c r="B351" s="228"/>
      <c r="C351" s="229"/>
      <c r="D351" s="230" t="s">
        <v>142</v>
      </c>
      <c r="E351" s="231" t="s">
        <v>1</v>
      </c>
      <c r="F351" s="232" t="s">
        <v>816</v>
      </c>
      <c r="G351" s="229"/>
      <c r="H351" s="233">
        <v>168.75</v>
      </c>
      <c r="I351" s="234"/>
      <c r="J351" s="229"/>
      <c r="K351" s="229"/>
      <c r="L351" s="235"/>
      <c r="M351" s="236"/>
      <c r="N351" s="237"/>
      <c r="O351" s="237"/>
      <c r="P351" s="237"/>
      <c r="Q351" s="237"/>
      <c r="R351" s="237"/>
      <c r="S351" s="237"/>
      <c r="T351" s="238"/>
      <c r="AT351" s="239" t="s">
        <v>142</v>
      </c>
      <c r="AU351" s="239" t="s">
        <v>79</v>
      </c>
      <c r="AV351" s="12" t="s">
        <v>79</v>
      </c>
      <c r="AW351" s="12" t="s">
        <v>32</v>
      </c>
      <c r="AX351" s="12" t="s">
        <v>70</v>
      </c>
      <c r="AY351" s="239" t="s">
        <v>133</v>
      </c>
    </row>
    <row r="352" s="13" customFormat="1">
      <c r="B352" s="243"/>
      <c r="C352" s="244"/>
      <c r="D352" s="230" t="s">
        <v>142</v>
      </c>
      <c r="E352" s="245" t="s">
        <v>1</v>
      </c>
      <c r="F352" s="246" t="s">
        <v>177</v>
      </c>
      <c r="G352" s="244"/>
      <c r="H352" s="247">
        <v>527.11000000000001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AT352" s="253" t="s">
        <v>142</v>
      </c>
      <c r="AU352" s="253" t="s">
        <v>79</v>
      </c>
      <c r="AV352" s="13" t="s">
        <v>140</v>
      </c>
      <c r="AW352" s="13" t="s">
        <v>32</v>
      </c>
      <c r="AX352" s="13" t="s">
        <v>77</v>
      </c>
      <c r="AY352" s="253" t="s">
        <v>133</v>
      </c>
    </row>
    <row r="353" s="11" customFormat="1" ht="22.8" customHeight="1">
      <c r="B353" s="201"/>
      <c r="C353" s="202"/>
      <c r="D353" s="203" t="s">
        <v>69</v>
      </c>
      <c r="E353" s="215" t="s">
        <v>450</v>
      </c>
      <c r="F353" s="215" t="s">
        <v>451</v>
      </c>
      <c r="G353" s="202"/>
      <c r="H353" s="202"/>
      <c r="I353" s="205"/>
      <c r="J353" s="216">
        <f>BK353</f>
        <v>0</v>
      </c>
      <c r="K353" s="202"/>
      <c r="L353" s="207"/>
      <c r="M353" s="208"/>
      <c r="N353" s="209"/>
      <c r="O353" s="209"/>
      <c r="P353" s="210">
        <f>P354</f>
        <v>0</v>
      </c>
      <c r="Q353" s="209"/>
      <c r="R353" s="210">
        <f>R354</f>
        <v>0</v>
      </c>
      <c r="S353" s="209"/>
      <c r="T353" s="211">
        <f>T354</f>
        <v>0</v>
      </c>
      <c r="AR353" s="212" t="s">
        <v>77</v>
      </c>
      <c r="AT353" s="213" t="s">
        <v>69</v>
      </c>
      <c r="AU353" s="213" t="s">
        <v>77</v>
      </c>
      <c r="AY353" s="212" t="s">
        <v>133</v>
      </c>
      <c r="BK353" s="214">
        <f>BK354</f>
        <v>0</v>
      </c>
    </row>
    <row r="354" s="1" customFormat="1" ht="16.5" customHeight="1">
      <c r="B354" s="37"/>
      <c r="C354" s="217" t="s">
        <v>817</v>
      </c>
      <c r="D354" s="217" t="s">
        <v>135</v>
      </c>
      <c r="E354" s="218" t="s">
        <v>453</v>
      </c>
      <c r="F354" s="219" t="s">
        <v>454</v>
      </c>
      <c r="G354" s="220" t="s">
        <v>156</v>
      </c>
      <c r="H354" s="221">
        <v>1505.81</v>
      </c>
      <c r="I354" s="222"/>
      <c r="J354" s="221">
        <f>ROUND(I354*H354,1)</f>
        <v>0</v>
      </c>
      <c r="K354" s="219" t="s">
        <v>139</v>
      </c>
      <c r="L354" s="42"/>
      <c r="M354" s="223" t="s">
        <v>1</v>
      </c>
      <c r="N354" s="224" t="s">
        <v>41</v>
      </c>
      <c r="O354" s="78"/>
      <c r="P354" s="225">
        <f>O354*H354</f>
        <v>0</v>
      </c>
      <c r="Q354" s="225">
        <v>0</v>
      </c>
      <c r="R354" s="225">
        <f>Q354*H354</f>
        <v>0</v>
      </c>
      <c r="S354" s="225">
        <v>0</v>
      </c>
      <c r="T354" s="226">
        <f>S354*H354</f>
        <v>0</v>
      </c>
      <c r="AR354" s="16" t="s">
        <v>140</v>
      </c>
      <c r="AT354" s="16" t="s">
        <v>135</v>
      </c>
      <c r="AU354" s="16" t="s">
        <v>79</v>
      </c>
      <c r="AY354" s="16" t="s">
        <v>133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6" t="s">
        <v>77</v>
      </c>
      <c r="BK354" s="227">
        <f>ROUND(I354*H354,1)</f>
        <v>0</v>
      </c>
      <c r="BL354" s="16" t="s">
        <v>140</v>
      </c>
      <c r="BM354" s="16" t="s">
        <v>818</v>
      </c>
    </row>
    <row r="355" s="11" customFormat="1" ht="25.92" customHeight="1">
      <c r="B355" s="201"/>
      <c r="C355" s="202"/>
      <c r="D355" s="203" t="s">
        <v>69</v>
      </c>
      <c r="E355" s="204" t="s">
        <v>277</v>
      </c>
      <c r="F355" s="204" t="s">
        <v>456</v>
      </c>
      <c r="G355" s="202"/>
      <c r="H355" s="202"/>
      <c r="I355" s="205"/>
      <c r="J355" s="206">
        <f>BK355</f>
        <v>0</v>
      </c>
      <c r="K355" s="202"/>
      <c r="L355" s="207"/>
      <c r="M355" s="208"/>
      <c r="N355" s="209"/>
      <c r="O355" s="209"/>
      <c r="P355" s="210">
        <f>P356</f>
        <v>0</v>
      </c>
      <c r="Q355" s="209"/>
      <c r="R355" s="210">
        <f>R356</f>
        <v>0.13950000000000001</v>
      </c>
      <c r="S355" s="209"/>
      <c r="T355" s="211">
        <f>T356</f>
        <v>0</v>
      </c>
      <c r="AR355" s="212" t="s">
        <v>90</v>
      </c>
      <c r="AT355" s="213" t="s">
        <v>69</v>
      </c>
      <c r="AU355" s="213" t="s">
        <v>70</v>
      </c>
      <c r="AY355" s="212" t="s">
        <v>133</v>
      </c>
      <c r="BK355" s="214">
        <f>BK356</f>
        <v>0</v>
      </c>
    </row>
    <row r="356" s="11" customFormat="1" ht="22.8" customHeight="1">
      <c r="B356" s="201"/>
      <c r="C356" s="202"/>
      <c r="D356" s="203" t="s">
        <v>69</v>
      </c>
      <c r="E356" s="215" t="s">
        <v>457</v>
      </c>
      <c r="F356" s="215" t="s">
        <v>458</v>
      </c>
      <c r="G356" s="202"/>
      <c r="H356" s="202"/>
      <c r="I356" s="205"/>
      <c r="J356" s="216">
        <f>BK356</f>
        <v>0</v>
      </c>
      <c r="K356" s="202"/>
      <c r="L356" s="207"/>
      <c r="M356" s="208"/>
      <c r="N356" s="209"/>
      <c r="O356" s="209"/>
      <c r="P356" s="210">
        <f>SUM(P357:P360)</f>
        <v>0</v>
      </c>
      <c r="Q356" s="209"/>
      <c r="R356" s="210">
        <f>SUM(R357:R360)</f>
        <v>0.13950000000000001</v>
      </c>
      <c r="S356" s="209"/>
      <c r="T356" s="211">
        <f>SUM(T357:T360)</f>
        <v>0</v>
      </c>
      <c r="AR356" s="212" t="s">
        <v>90</v>
      </c>
      <c r="AT356" s="213" t="s">
        <v>69</v>
      </c>
      <c r="AU356" s="213" t="s">
        <v>77</v>
      </c>
      <c r="AY356" s="212" t="s">
        <v>133</v>
      </c>
      <c r="BK356" s="214">
        <f>SUM(BK357:BK360)</f>
        <v>0</v>
      </c>
    </row>
    <row r="357" s="1" customFormat="1" ht="16.5" customHeight="1">
      <c r="B357" s="37"/>
      <c r="C357" s="217" t="s">
        <v>819</v>
      </c>
      <c r="D357" s="217" t="s">
        <v>135</v>
      </c>
      <c r="E357" s="218" t="s">
        <v>460</v>
      </c>
      <c r="F357" s="219" t="s">
        <v>461</v>
      </c>
      <c r="G357" s="220" t="s">
        <v>186</v>
      </c>
      <c r="H357" s="221">
        <v>775</v>
      </c>
      <c r="I357" s="222"/>
      <c r="J357" s="221">
        <f>ROUND(I357*H357,1)</f>
        <v>0</v>
      </c>
      <c r="K357" s="219" t="s">
        <v>342</v>
      </c>
      <c r="L357" s="42"/>
      <c r="M357" s="223" t="s">
        <v>1</v>
      </c>
      <c r="N357" s="224" t="s">
        <v>41</v>
      </c>
      <c r="O357" s="78"/>
      <c r="P357" s="225">
        <f>O357*H357</f>
        <v>0</v>
      </c>
      <c r="Q357" s="225">
        <v>0</v>
      </c>
      <c r="R357" s="225">
        <f>Q357*H357</f>
        <v>0</v>
      </c>
      <c r="S357" s="225">
        <v>0</v>
      </c>
      <c r="T357" s="226">
        <f>S357*H357</f>
        <v>0</v>
      </c>
      <c r="AR357" s="16" t="s">
        <v>462</v>
      </c>
      <c r="AT357" s="16" t="s">
        <v>135</v>
      </c>
      <c r="AU357" s="16" t="s">
        <v>79</v>
      </c>
      <c r="AY357" s="16" t="s">
        <v>133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6" t="s">
        <v>77</v>
      </c>
      <c r="BK357" s="227">
        <f>ROUND(I357*H357,1)</f>
        <v>0</v>
      </c>
      <c r="BL357" s="16" t="s">
        <v>462</v>
      </c>
      <c r="BM357" s="16" t="s">
        <v>463</v>
      </c>
    </row>
    <row r="358" s="12" customFormat="1">
      <c r="B358" s="228"/>
      <c r="C358" s="229"/>
      <c r="D358" s="230" t="s">
        <v>142</v>
      </c>
      <c r="E358" s="231" t="s">
        <v>1</v>
      </c>
      <c r="F358" s="232" t="s">
        <v>744</v>
      </c>
      <c r="G358" s="229"/>
      <c r="H358" s="233">
        <v>775</v>
      </c>
      <c r="I358" s="234"/>
      <c r="J358" s="229"/>
      <c r="K358" s="229"/>
      <c r="L358" s="235"/>
      <c r="M358" s="236"/>
      <c r="N358" s="237"/>
      <c r="O358" s="237"/>
      <c r="P358" s="237"/>
      <c r="Q358" s="237"/>
      <c r="R358" s="237"/>
      <c r="S358" s="237"/>
      <c r="T358" s="238"/>
      <c r="AT358" s="239" t="s">
        <v>142</v>
      </c>
      <c r="AU358" s="239" t="s">
        <v>79</v>
      </c>
      <c r="AV358" s="12" t="s">
        <v>79</v>
      </c>
      <c r="AW358" s="12" t="s">
        <v>32</v>
      </c>
      <c r="AX358" s="12" t="s">
        <v>77</v>
      </c>
      <c r="AY358" s="239" t="s">
        <v>133</v>
      </c>
    </row>
    <row r="359" s="1" customFormat="1" ht="16.5" customHeight="1">
      <c r="B359" s="37"/>
      <c r="C359" s="264" t="s">
        <v>820</v>
      </c>
      <c r="D359" s="264" t="s">
        <v>277</v>
      </c>
      <c r="E359" s="265" t="s">
        <v>465</v>
      </c>
      <c r="F359" s="266" t="s">
        <v>466</v>
      </c>
      <c r="G359" s="267" t="s">
        <v>186</v>
      </c>
      <c r="H359" s="268">
        <v>775</v>
      </c>
      <c r="I359" s="269"/>
      <c r="J359" s="268">
        <f>ROUND(I359*H359,1)</f>
        <v>0</v>
      </c>
      <c r="K359" s="266" t="s">
        <v>342</v>
      </c>
      <c r="L359" s="270"/>
      <c r="M359" s="271" t="s">
        <v>1</v>
      </c>
      <c r="N359" s="272" t="s">
        <v>41</v>
      </c>
      <c r="O359" s="78"/>
      <c r="P359" s="225">
        <f>O359*H359</f>
        <v>0</v>
      </c>
      <c r="Q359" s="225">
        <v>0.00018000000000000001</v>
      </c>
      <c r="R359" s="225">
        <f>Q359*H359</f>
        <v>0.13950000000000001</v>
      </c>
      <c r="S359" s="225">
        <v>0</v>
      </c>
      <c r="T359" s="226">
        <f>S359*H359</f>
        <v>0</v>
      </c>
      <c r="AR359" s="16" t="s">
        <v>467</v>
      </c>
      <c r="AT359" s="16" t="s">
        <v>277</v>
      </c>
      <c r="AU359" s="16" t="s">
        <v>79</v>
      </c>
      <c r="AY359" s="16" t="s">
        <v>133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16" t="s">
        <v>77</v>
      </c>
      <c r="BK359" s="227">
        <f>ROUND(I359*H359,1)</f>
        <v>0</v>
      </c>
      <c r="BL359" s="16" t="s">
        <v>467</v>
      </c>
      <c r="BM359" s="16" t="s">
        <v>468</v>
      </c>
    </row>
    <row r="360" s="12" customFormat="1">
      <c r="B360" s="228"/>
      <c r="C360" s="229"/>
      <c r="D360" s="230" t="s">
        <v>142</v>
      </c>
      <c r="E360" s="231" t="s">
        <v>1</v>
      </c>
      <c r="F360" s="232" t="s">
        <v>744</v>
      </c>
      <c r="G360" s="229"/>
      <c r="H360" s="233">
        <v>775</v>
      </c>
      <c r="I360" s="234"/>
      <c r="J360" s="229"/>
      <c r="K360" s="229"/>
      <c r="L360" s="235"/>
      <c r="M360" s="240"/>
      <c r="N360" s="241"/>
      <c r="O360" s="241"/>
      <c r="P360" s="241"/>
      <c r="Q360" s="241"/>
      <c r="R360" s="241"/>
      <c r="S360" s="241"/>
      <c r="T360" s="242"/>
      <c r="AT360" s="239" t="s">
        <v>142</v>
      </c>
      <c r="AU360" s="239" t="s">
        <v>79</v>
      </c>
      <c r="AV360" s="12" t="s">
        <v>79</v>
      </c>
      <c r="AW360" s="12" t="s">
        <v>32</v>
      </c>
      <c r="AX360" s="12" t="s">
        <v>77</v>
      </c>
      <c r="AY360" s="239" t="s">
        <v>133</v>
      </c>
    </row>
    <row r="361" s="1" customFormat="1" ht="6.96" customHeight="1">
      <c r="B361" s="56"/>
      <c r="C361" s="57"/>
      <c r="D361" s="57"/>
      <c r="E361" s="57"/>
      <c r="F361" s="57"/>
      <c r="G361" s="57"/>
      <c r="H361" s="57"/>
      <c r="I361" s="167"/>
      <c r="J361" s="57"/>
      <c r="K361" s="57"/>
      <c r="L361" s="42"/>
    </row>
  </sheetData>
  <sheetProtection sheet="1" autoFilter="0" formatColumns="0" formatRows="0" objects="1" scenarios="1" spinCount="100000" saltValue="wGBBvZj4ScsCQDI5hPAsAjIa8GHXI9cb427HQaQQaPpEXvn6zNxWbmKix7DlpD8Cf5+DS4icbOyAXbk3SA80sA==" hashValue="LTuHuXGVpLGdB6iVnyLTi8dHbYMxr6P1376v2uiGSpuY7QJv8H4QDQbhwXzl7HRgF5wsn5CMf2H3hAhD0TMz6w==" algorithmName="SHA-512" password="CC3D"/>
  <autoFilter ref="C103:K36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90:H90"/>
    <mergeCell ref="E94:H94"/>
    <mergeCell ref="E92:H92"/>
    <mergeCell ref="E96:H9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100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79</v>
      </c>
    </row>
    <row r="4" ht="24.96" customHeight="1">
      <c r="B4" s="19"/>
      <c r="D4" s="140" t="s">
        <v>104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1" t="s">
        <v>16</v>
      </c>
      <c r="L6" s="19"/>
    </row>
    <row r="7" ht="16.5" customHeight="1">
      <c r="B7" s="19"/>
      <c r="E7" s="142" t="str">
        <f>'Rekapitulace stavby'!K6</f>
        <v>PÍSKOVÁ LHOTA, ZÁMOSTÍ SPLAŠKOVÁ KANALIZACE- Neuznatelné náklady stavby</v>
      </c>
      <c r="F7" s="141"/>
      <c r="G7" s="141"/>
      <c r="H7" s="141"/>
      <c r="L7" s="19"/>
    </row>
    <row r="8">
      <c r="B8" s="19"/>
      <c r="D8" s="141" t="s">
        <v>105</v>
      </c>
      <c r="L8" s="19"/>
    </row>
    <row r="9" ht="16.5" customHeight="1">
      <c r="B9" s="19"/>
      <c r="E9" s="142" t="s">
        <v>106</v>
      </c>
      <c r="L9" s="19"/>
    </row>
    <row r="10" ht="12" customHeight="1">
      <c r="B10" s="19"/>
      <c r="D10" s="141" t="s">
        <v>107</v>
      </c>
      <c r="L10" s="19"/>
    </row>
    <row r="11" s="1" customFormat="1" ht="16.5" customHeight="1">
      <c r="B11" s="42"/>
      <c r="E11" s="141" t="s">
        <v>162</v>
      </c>
      <c r="F11" s="1"/>
      <c r="G11" s="1"/>
      <c r="H11" s="1"/>
      <c r="I11" s="143"/>
      <c r="L11" s="42"/>
    </row>
    <row r="12" s="1" customFormat="1" ht="12" customHeight="1">
      <c r="B12" s="42"/>
      <c r="D12" s="141" t="s">
        <v>163</v>
      </c>
      <c r="I12" s="143"/>
      <c r="L12" s="42"/>
    </row>
    <row r="13" s="1" customFormat="1" ht="36.96" customHeight="1">
      <c r="B13" s="42"/>
      <c r="E13" s="144" t="s">
        <v>821</v>
      </c>
      <c r="F13" s="1"/>
      <c r="G13" s="1"/>
      <c r="H13" s="1"/>
      <c r="I13" s="143"/>
      <c r="L13" s="42"/>
    </row>
    <row r="14" s="1" customFormat="1">
      <c r="B14" s="42"/>
      <c r="I14" s="143"/>
      <c r="L14" s="42"/>
    </row>
    <row r="15" s="1" customFormat="1" ht="12" customHeight="1">
      <c r="B15" s="42"/>
      <c r="D15" s="141" t="s">
        <v>18</v>
      </c>
      <c r="F15" s="16" t="s">
        <v>1</v>
      </c>
      <c r="I15" s="145" t="s">
        <v>19</v>
      </c>
      <c r="J15" s="16" t="s">
        <v>1</v>
      </c>
      <c r="L15" s="42"/>
    </row>
    <row r="16" s="1" customFormat="1" ht="12" customHeight="1">
      <c r="B16" s="42"/>
      <c r="D16" s="141" t="s">
        <v>20</v>
      </c>
      <c r="F16" s="16" t="s">
        <v>21</v>
      </c>
      <c r="I16" s="145" t="s">
        <v>22</v>
      </c>
      <c r="J16" s="146" t="str">
        <f>'Rekapitulace stavby'!AN8</f>
        <v>29. 11. 2018</v>
      </c>
      <c r="L16" s="42"/>
    </row>
    <row r="17" s="1" customFormat="1" ht="10.8" customHeight="1">
      <c r="B17" s="42"/>
      <c r="I17" s="143"/>
      <c r="L17" s="42"/>
    </row>
    <row r="18" s="1" customFormat="1" ht="12" customHeight="1">
      <c r="B18" s="42"/>
      <c r="D18" s="141" t="s">
        <v>24</v>
      </c>
      <c r="I18" s="145" t="s">
        <v>25</v>
      </c>
      <c r="J18" s="16" t="s">
        <v>1</v>
      </c>
      <c r="L18" s="42"/>
    </row>
    <row r="19" s="1" customFormat="1" ht="18" customHeight="1">
      <c r="B19" s="42"/>
      <c r="E19" s="16" t="s">
        <v>26</v>
      </c>
      <c r="I19" s="145" t="s">
        <v>27</v>
      </c>
      <c r="J19" s="16" t="s">
        <v>1</v>
      </c>
      <c r="L19" s="42"/>
    </row>
    <row r="20" s="1" customFormat="1" ht="6.96" customHeight="1">
      <c r="B20" s="42"/>
      <c r="I20" s="143"/>
      <c r="L20" s="42"/>
    </row>
    <row r="21" s="1" customFormat="1" ht="12" customHeight="1">
      <c r="B21" s="42"/>
      <c r="D21" s="141" t="s">
        <v>28</v>
      </c>
      <c r="I21" s="145" t="s">
        <v>25</v>
      </c>
      <c r="J21" s="32" t="str">
        <f>'Rekapitulace stavby'!AN13</f>
        <v>Vyplň údaj</v>
      </c>
      <c r="L21" s="42"/>
    </row>
    <row r="22" s="1" customFormat="1" ht="18" customHeight="1">
      <c r="B22" s="42"/>
      <c r="E22" s="32" t="str">
        <f>'Rekapitulace stavby'!E14</f>
        <v>Vyplň údaj</v>
      </c>
      <c r="F22" s="16"/>
      <c r="G22" s="16"/>
      <c r="H22" s="16"/>
      <c r="I22" s="145" t="s">
        <v>27</v>
      </c>
      <c r="J22" s="32" t="str">
        <f>'Rekapitulace stavby'!AN14</f>
        <v>Vyplň údaj</v>
      </c>
      <c r="L22" s="42"/>
    </row>
    <row r="23" s="1" customFormat="1" ht="6.96" customHeight="1">
      <c r="B23" s="42"/>
      <c r="I23" s="143"/>
      <c r="L23" s="42"/>
    </row>
    <row r="24" s="1" customFormat="1" ht="12" customHeight="1">
      <c r="B24" s="42"/>
      <c r="D24" s="141" t="s">
        <v>30</v>
      </c>
      <c r="I24" s="145" t="s">
        <v>25</v>
      </c>
      <c r="J24" s="16" t="s">
        <v>1</v>
      </c>
      <c r="L24" s="42"/>
    </row>
    <row r="25" s="1" customFormat="1" ht="18" customHeight="1">
      <c r="B25" s="42"/>
      <c r="E25" s="16" t="s">
        <v>31</v>
      </c>
      <c r="I25" s="145" t="s">
        <v>27</v>
      </c>
      <c r="J25" s="16" t="s">
        <v>1</v>
      </c>
      <c r="L25" s="42"/>
    </row>
    <row r="26" s="1" customFormat="1" ht="6.96" customHeight="1">
      <c r="B26" s="42"/>
      <c r="I26" s="143"/>
      <c r="L26" s="42"/>
    </row>
    <row r="27" s="1" customFormat="1" ht="12" customHeight="1">
      <c r="B27" s="42"/>
      <c r="D27" s="141" t="s">
        <v>33</v>
      </c>
      <c r="I27" s="145" t="s">
        <v>25</v>
      </c>
      <c r="J27" s="16" t="str">
        <f>IF('Rekapitulace stavby'!AN19="","",'Rekapitulace stavby'!AN19)</f>
        <v/>
      </c>
      <c r="L27" s="42"/>
    </row>
    <row r="28" s="1" customFormat="1" ht="18" customHeight="1">
      <c r="B28" s="42"/>
      <c r="E28" s="16" t="str">
        <f>IF('Rekapitulace stavby'!E20="","",'Rekapitulace stavby'!E20)</f>
        <v xml:space="preserve"> </v>
      </c>
      <c r="I28" s="145" t="s">
        <v>27</v>
      </c>
      <c r="J28" s="16" t="str">
        <f>IF('Rekapitulace stavby'!AN20="","",'Rekapitulace stavby'!AN20)</f>
        <v/>
      </c>
      <c r="L28" s="42"/>
    </row>
    <row r="29" s="1" customFormat="1" ht="6.96" customHeight="1">
      <c r="B29" s="42"/>
      <c r="I29" s="143"/>
      <c r="L29" s="42"/>
    </row>
    <row r="30" s="1" customFormat="1" ht="12" customHeight="1">
      <c r="B30" s="42"/>
      <c r="D30" s="141" t="s">
        <v>35</v>
      </c>
      <c r="I30" s="143"/>
      <c r="L30" s="42"/>
    </row>
    <row r="31" s="7" customFormat="1" ht="16.5" customHeight="1">
      <c r="B31" s="147"/>
      <c r="E31" s="148" t="s">
        <v>1</v>
      </c>
      <c r="F31" s="148"/>
      <c r="G31" s="148"/>
      <c r="H31" s="148"/>
      <c r="I31" s="149"/>
      <c r="L31" s="147"/>
    </row>
    <row r="32" s="1" customFormat="1" ht="6.96" customHeight="1">
      <c r="B32" s="42"/>
      <c r="I32" s="143"/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50"/>
      <c r="J33" s="70"/>
      <c r="K33" s="70"/>
      <c r="L33" s="42"/>
    </row>
    <row r="34" s="1" customFormat="1" ht="25.44" customHeight="1">
      <c r="B34" s="42"/>
      <c r="D34" s="151" t="s">
        <v>36</v>
      </c>
      <c r="I34" s="143"/>
      <c r="J34" s="152">
        <f>ROUND(J103, 1)</f>
        <v>0</v>
      </c>
      <c r="L34" s="42"/>
    </row>
    <row r="35" s="1" customFormat="1" ht="6.96" customHeight="1">
      <c r="B35" s="42"/>
      <c r="D35" s="70"/>
      <c r="E35" s="70"/>
      <c r="F35" s="70"/>
      <c r="G35" s="70"/>
      <c r="H35" s="70"/>
      <c r="I35" s="150"/>
      <c r="J35" s="70"/>
      <c r="K35" s="70"/>
      <c r="L35" s="42"/>
    </row>
    <row r="36" s="1" customFormat="1" ht="14.4" customHeight="1">
      <c r="B36" s="42"/>
      <c r="F36" s="153" t="s">
        <v>38</v>
      </c>
      <c r="I36" s="154" t="s">
        <v>37</v>
      </c>
      <c r="J36" s="153" t="s">
        <v>39</v>
      </c>
      <c r="L36" s="42"/>
    </row>
    <row r="37" s="1" customFormat="1" ht="14.4" customHeight="1">
      <c r="B37" s="42"/>
      <c r="D37" s="141" t="s">
        <v>40</v>
      </c>
      <c r="E37" s="141" t="s">
        <v>41</v>
      </c>
      <c r="F37" s="155">
        <f>ROUND((SUM(BE103:BE261)),  1)</f>
        <v>0</v>
      </c>
      <c r="I37" s="156">
        <v>0.20999999999999999</v>
      </c>
      <c r="J37" s="155">
        <f>ROUND(((SUM(BE103:BE261))*I37),  1)</f>
        <v>0</v>
      </c>
      <c r="L37" s="42"/>
    </row>
    <row r="38" s="1" customFormat="1" ht="14.4" customHeight="1">
      <c r="B38" s="42"/>
      <c r="E38" s="141" t="s">
        <v>42</v>
      </c>
      <c r="F38" s="155">
        <f>ROUND((SUM(BF103:BF261)),  1)</f>
        <v>0</v>
      </c>
      <c r="I38" s="156">
        <v>0.14999999999999999</v>
      </c>
      <c r="J38" s="155">
        <f>ROUND(((SUM(BF103:BF261))*I38),  1)</f>
        <v>0</v>
      </c>
      <c r="L38" s="42"/>
    </row>
    <row r="39" hidden="1" s="1" customFormat="1" ht="14.4" customHeight="1">
      <c r="B39" s="42"/>
      <c r="E39" s="141" t="s">
        <v>43</v>
      </c>
      <c r="F39" s="155">
        <f>ROUND((SUM(BG103:BG261)),  1)</f>
        <v>0</v>
      </c>
      <c r="I39" s="156">
        <v>0.20999999999999999</v>
      </c>
      <c r="J39" s="155">
        <f>0</f>
        <v>0</v>
      </c>
      <c r="L39" s="42"/>
    </row>
    <row r="40" hidden="1" s="1" customFormat="1" ht="14.4" customHeight="1">
      <c r="B40" s="42"/>
      <c r="E40" s="141" t="s">
        <v>44</v>
      </c>
      <c r="F40" s="155">
        <f>ROUND((SUM(BH103:BH261)),  1)</f>
        <v>0</v>
      </c>
      <c r="I40" s="156">
        <v>0.14999999999999999</v>
      </c>
      <c r="J40" s="155">
        <f>0</f>
        <v>0</v>
      </c>
      <c r="L40" s="42"/>
    </row>
    <row r="41" hidden="1" s="1" customFormat="1" ht="14.4" customHeight="1">
      <c r="B41" s="42"/>
      <c r="E41" s="141" t="s">
        <v>45</v>
      </c>
      <c r="F41" s="155">
        <f>ROUND((SUM(BI103:BI261)),  1)</f>
        <v>0</v>
      </c>
      <c r="I41" s="156">
        <v>0</v>
      </c>
      <c r="J41" s="155">
        <f>0</f>
        <v>0</v>
      </c>
      <c r="L41" s="42"/>
    </row>
    <row r="42" s="1" customFormat="1" ht="6.96" customHeight="1">
      <c r="B42" s="42"/>
      <c r="I42" s="143"/>
      <c r="L42" s="42"/>
    </row>
    <row r="43" s="1" customFormat="1" ht="25.44" customHeight="1">
      <c r="B43" s="42"/>
      <c r="C43" s="157"/>
      <c r="D43" s="158" t="s">
        <v>46</v>
      </c>
      <c r="E43" s="159"/>
      <c r="F43" s="159"/>
      <c r="G43" s="160" t="s">
        <v>47</v>
      </c>
      <c r="H43" s="161" t="s">
        <v>48</v>
      </c>
      <c r="I43" s="162"/>
      <c r="J43" s="163">
        <f>SUM(J34:J41)</f>
        <v>0</v>
      </c>
      <c r="K43" s="164"/>
      <c r="L43" s="42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2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2"/>
    </row>
    <row r="49" s="1" customFormat="1" ht="24.96" customHeight="1">
      <c r="B49" s="37"/>
      <c r="C49" s="22" t="s">
        <v>109</v>
      </c>
      <c r="D49" s="38"/>
      <c r="E49" s="38"/>
      <c r="F49" s="38"/>
      <c r="G49" s="38"/>
      <c r="H49" s="38"/>
      <c r="I49" s="143"/>
      <c r="J49" s="38"/>
      <c r="K49" s="38"/>
      <c r="L49" s="42"/>
    </row>
    <row r="50" s="1" customFormat="1" ht="6.96" customHeight="1">
      <c r="B50" s="37"/>
      <c r="C50" s="38"/>
      <c r="D50" s="38"/>
      <c r="E50" s="38"/>
      <c r="F50" s="38"/>
      <c r="G50" s="38"/>
      <c r="H50" s="38"/>
      <c r="I50" s="143"/>
      <c r="J50" s="38"/>
      <c r="K50" s="38"/>
      <c r="L50" s="42"/>
    </row>
    <row r="51" s="1" customFormat="1" ht="12" customHeight="1">
      <c r="B51" s="37"/>
      <c r="C51" s="31" t="s">
        <v>16</v>
      </c>
      <c r="D51" s="38"/>
      <c r="E51" s="38"/>
      <c r="F51" s="38"/>
      <c r="G51" s="38"/>
      <c r="H51" s="38"/>
      <c r="I51" s="143"/>
      <c r="J51" s="38"/>
      <c r="K51" s="38"/>
      <c r="L51" s="42"/>
    </row>
    <row r="52" s="1" customFormat="1" ht="16.5" customHeight="1">
      <c r="B52" s="37"/>
      <c r="C52" s="38"/>
      <c r="D52" s="38"/>
      <c r="E52" s="171" t="str">
        <f>E7</f>
        <v>PÍSKOVÁ LHOTA, ZÁMOSTÍ SPLAŠKOVÁ KANALIZACE- Neuznatelné náklady stavby</v>
      </c>
      <c r="F52" s="31"/>
      <c r="G52" s="31"/>
      <c r="H52" s="31"/>
      <c r="I52" s="143"/>
      <c r="J52" s="38"/>
      <c r="K52" s="38"/>
      <c r="L52" s="42"/>
    </row>
    <row r="53" ht="12" customHeight="1">
      <c r="B53" s="20"/>
      <c r="C53" s="31" t="s">
        <v>105</v>
      </c>
      <c r="D53" s="21"/>
      <c r="E53" s="21"/>
      <c r="F53" s="21"/>
      <c r="G53" s="21"/>
      <c r="H53" s="21"/>
      <c r="I53" s="136"/>
      <c r="J53" s="21"/>
      <c r="K53" s="21"/>
      <c r="L53" s="19"/>
    </row>
    <row r="54" ht="16.5" customHeight="1">
      <c r="B54" s="20"/>
      <c r="C54" s="21"/>
      <c r="D54" s="21"/>
      <c r="E54" s="171" t="s">
        <v>106</v>
      </c>
      <c r="F54" s="21"/>
      <c r="G54" s="21"/>
      <c r="H54" s="21"/>
      <c r="I54" s="136"/>
      <c r="J54" s="21"/>
      <c r="K54" s="21"/>
      <c r="L54" s="19"/>
    </row>
    <row r="55" ht="12" customHeight="1">
      <c r="B55" s="20"/>
      <c r="C55" s="31" t="s">
        <v>107</v>
      </c>
      <c r="D55" s="21"/>
      <c r="E55" s="21"/>
      <c r="F55" s="21"/>
      <c r="G55" s="21"/>
      <c r="H55" s="21"/>
      <c r="I55" s="136"/>
      <c r="J55" s="21"/>
      <c r="K55" s="21"/>
      <c r="L55" s="19"/>
    </row>
    <row r="56" s="1" customFormat="1" ht="16.5" customHeight="1">
      <c r="B56" s="37"/>
      <c r="C56" s="38"/>
      <c r="D56" s="38"/>
      <c r="E56" s="31" t="s">
        <v>162</v>
      </c>
      <c r="F56" s="38"/>
      <c r="G56" s="38"/>
      <c r="H56" s="38"/>
      <c r="I56" s="143"/>
      <c r="J56" s="38"/>
      <c r="K56" s="38"/>
      <c r="L56" s="42"/>
    </row>
    <row r="57" s="1" customFormat="1" ht="12" customHeight="1">
      <c r="B57" s="37"/>
      <c r="C57" s="31" t="s">
        <v>163</v>
      </c>
      <c r="D57" s="38"/>
      <c r="E57" s="38"/>
      <c r="F57" s="38"/>
      <c r="G57" s="38"/>
      <c r="H57" s="38"/>
      <c r="I57" s="143"/>
      <c r="J57" s="38"/>
      <c r="K57" s="38"/>
      <c r="L57" s="42"/>
    </row>
    <row r="58" s="1" customFormat="1" ht="16.5" customHeight="1">
      <c r="B58" s="37"/>
      <c r="C58" s="38"/>
      <c r="D58" s="38"/>
      <c r="E58" s="63" t="str">
        <f>E13</f>
        <v>P - Vodovodní přípojky</v>
      </c>
      <c r="F58" s="38"/>
      <c r="G58" s="38"/>
      <c r="H58" s="38"/>
      <c r="I58" s="143"/>
      <c r="J58" s="38"/>
      <c r="K58" s="38"/>
      <c r="L58" s="42"/>
    </row>
    <row r="59" s="1" customFormat="1" ht="6.96" customHeight="1">
      <c r="B59" s="37"/>
      <c r="C59" s="38"/>
      <c r="D59" s="38"/>
      <c r="E59" s="38"/>
      <c r="F59" s="38"/>
      <c r="G59" s="38"/>
      <c r="H59" s="38"/>
      <c r="I59" s="143"/>
      <c r="J59" s="38"/>
      <c r="K59" s="38"/>
      <c r="L59" s="42"/>
    </row>
    <row r="60" s="1" customFormat="1" ht="12" customHeight="1">
      <c r="B60" s="37"/>
      <c r="C60" s="31" t="s">
        <v>20</v>
      </c>
      <c r="D60" s="38"/>
      <c r="E60" s="38"/>
      <c r="F60" s="26" t="str">
        <f>F16</f>
        <v>Písková Lhota, Zámostí</v>
      </c>
      <c r="G60" s="38"/>
      <c r="H60" s="38"/>
      <c r="I60" s="145" t="s">
        <v>22</v>
      </c>
      <c r="J60" s="66" t="str">
        <f>IF(J16="","",J16)</f>
        <v>29. 11. 2018</v>
      </c>
      <c r="K60" s="38"/>
      <c r="L60" s="42"/>
    </row>
    <row r="61" s="1" customFormat="1" ht="6.96" customHeight="1">
      <c r="B61" s="37"/>
      <c r="C61" s="38"/>
      <c r="D61" s="38"/>
      <c r="E61" s="38"/>
      <c r="F61" s="38"/>
      <c r="G61" s="38"/>
      <c r="H61" s="38"/>
      <c r="I61" s="143"/>
      <c r="J61" s="38"/>
      <c r="K61" s="38"/>
      <c r="L61" s="42"/>
    </row>
    <row r="62" s="1" customFormat="1" ht="13.65" customHeight="1">
      <c r="B62" s="37"/>
      <c r="C62" s="31" t="s">
        <v>24</v>
      </c>
      <c r="D62" s="38"/>
      <c r="E62" s="38"/>
      <c r="F62" s="26" t="str">
        <f>E19</f>
        <v>Vodovody a kanalizace Mladá Boleslav, a.s.</v>
      </c>
      <c r="G62" s="38"/>
      <c r="H62" s="38"/>
      <c r="I62" s="145" t="s">
        <v>30</v>
      </c>
      <c r="J62" s="35" t="str">
        <f>E25</f>
        <v>Ing Pter Švanda a kol.</v>
      </c>
      <c r="K62" s="38"/>
      <c r="L62" s="42"/>
    </row>
    <row r="63" s="1" customFormat="1" ht="13.65" customHeight="1">
      <c r="B63" s="37"/>
      <c r="C63" s="31" t="s">
        <v>28</v>
      </c>
      <c r="D63" s="38"/>
      <c r="E63" s="38"/>
      <c r="F63" s="26" t="str">
        <f>IF(E22="","",E22)</f>
        <v>Vyplň údaj</v>
      </c>
      <c r="G63" s="38"/>
      <c r="H63" s="38"/>
      <c r="I63" s="145" t="s">
        <v>33</v>
      </c>
      <c r="J63" s="35" t="str">
        <f>E28</f>
        <v xml:space="preserve"> </v>
      </c>
      <c r="K63" s="38"/>
      <c r="L63" s="42"/>
    </row>
    <row r="64" s="1" customFormat="1" ht="10.32" customHeight="1">
      <c r="B64" s="37"/>
      <c r="C64" s="38"/>
      <c r="D64" s="38"/>
      <c r="E64" s="38"/>
      <c r="F64" s="38"/>
      <c r="G64" s="38"/>
      <c r="H64" s="38"/>
      <c r="I64" s="143"/>
      <c r="J64" s="38"/>
      <c r="K64" s="38"/>
      <c r="L64" s="42"/>
    </row>
    <row r="65" s="1" customFormat="1" ht="29.28" customHeight="1">
      <c r="B65" s="37"/>
      <c r="C65" s="172" t="s">
        <v>110</v>
      </c>
      <c r="D65" s="173"/>
      <c r="E65" s="173"/>
      <c r="F65" s="173"/>
      <c r="G65" s="173"/>
      <c r="H65" s="173"/>
      <c r="I65" s="174"/>
      <c r="J65" s="175" t="s">
        <v>111</v>
      </c>
      <c r="K65" s="173"/>
      <c r="L65" s="42"/>
    </row>
    <row r="66" s="1" customFormat="1" ht="10.32" customHeight="1">
      <c r="B66" s="37"/>
      <c r="C66" s="38"/>
      <c r="D66" s="38"/>
      <c r="E66" s="38"/>
      <c r="F66" s="38"/>
      <c r="G66" s="38"/>
      <c r="H66" s="38"/>
      <c r="I66" s="143"/>
      <c r="J66" s="38"/>
      <c r="K66" s="38"/>
      <c r="L66" s="42"/>
    </row>
    <row r="67" s="1" customFormat="1" ht="22.8" customHeight="1">
      <c r="B67" s="37"/>
      <c r="C67" s="176" t="s">
        <v>112</v>
      </c>
      <c r="D67" s="38"/>
      <c r="E67" s="38"/>
      <c r="F67" s="38"/>
      <c r="G67" s="38"/>
      <c r="H67" s="38"/>
      <c r="I67" s="143"/>
      <c r="J67" s="97">
        <f>J103</f>
        <v>0</v>
      </c>
      <c r="K67" s="38"/>
      <c r="L67" s="42"/>
      <c r="AU67" s="16" t="s">
        <v>113</v>
      </c>
    </row>
    <row r="68" s="8" customFormat="1" ht="24.96" customHeight="1">
      <c r="B68" s="177"/>
      <c r="C68" s="178"/>
      <c r="D68" s="179" t="s">
        <v>114</v>
      </c>
      <c r="E68" s="180"/>
      <c r="F68" s="180"/>
      <c r="G68" s="180"/>
      <c r="H68" s="180"/>
      <c r="I68" s="181"/>
      <c r="J68" s="182">
        <f>J104</f>
        <v>0</v>
      </c>
      <c r="K68" s="178"/>
      <c r="L68" s="183"/>
    </row>
    <row r="69" s="9" customFormat="1" ht="19.92" customHeight="1">
      <c r="B69" s="184"/>
      <c r="C69" s="121"/>
      <c r="D69" s="185" t="s">
        <v>115</v>
      </c>
      <c r="E69" s="186"/>
      <c r="F69" s="186"/>
      <c r="G69" s="186"/>
      <c r="H69" s="186"/>
      <c r="I69" s="187"/>
      <c r="J69" s="188">
        <f>J105</f>
        <v>0</v>
      </c>
      <c r="K69" s="121"/>
      <c r="L69" s="189"/>
    </row>
    <row r="70" s="9" customFormat="1" ht="19.92" customHeight="1">
      <c r="B70" s="184"/>
      <c r="C70" s="121"/>
      <c r="D70" s="185" t="s">
        <v>165</v>
      </c>
      <c r="E70" s="186"/>
      <c r="F70" s="186"/>
      <c r="G70" s="186"/>
      <c r="H70" s="186"/>
      <c r="I70" s="187"/>
      <c r="J70" s="188">
        <f>J172</f>
        <v>0</v>
      </c>
      <c r="K70" s="121"/>
      <c r="L70" s="189"/>
    </row>
    <row r="71" s="9" customFormat="1" ht="19.92" customHeight="1">
      <c r="B71" s="184"/>
      <c r="C71" s="121"/>
      <c r="D71" s="185" t="s">
        <v>116</v>
      </c>
      <c r="E71" s="186"/>
      <c r="F71" s="186"/>
      <c r="G71" s="186"/>
      <c r="H71" s="186"/>
      <c r="I71" s="187"/>
      <c r="J71" s="188">
        <f>J185</f>
        <v>0</v>
      </c>
      <c r="K71" s="121"/>
      <c r="L71" s="189"/>
    </row>
    <row r="72" s="9" customFormat="1" ht="19.92" customHeight="1">
      <c r="B72" s="184"/>
      <c r="C72" s="121"/>
      <c r="D72" s="185" t="s">
        <v>167</v>
      </c>
      <c r="E72" s="186"/>
      <c r="F72" s="186"/>
      <c r="G72" s="186"/>
      <c r="H72" s="186"/>
      <c r="I72" s="187"/>
      <c r="J72" s="188">
        <f>J206</f>
        <v>0</v>
      </c>
      <c r="K72" s="121"/>
      <c r="L72" s="189"/>
    </row>
    <row r="73" s="9" customFormat="1" ht="19.92" customHeight="1">
      <c r="B73" s="184"/>
      <c r="C73" s="121"/>
      <c r="D73" s="185" t="s">
        <v>471</v>
      </c>
      <c r="E73" s="186"/>
      <c r="F73" s="186"/>
      <c r="G73" s="186"/>
      <c r="H73" s="186"/>
      <c r="I73" s="187"/>
      <c r="J73" s="188">
        <f>J228</f>
        <v>0</v>
      </c>
      <c r="K73" s="121"/>
      <c r="L73" s="189"/>
    </row>
    <row r="74" s="9" customFormat="1" ht="19.92" customHeight="1">
      <c r="B74" s="184"/>
      <c r="C74" s="121"/>
      <c r="D74" s="185" t="s">
        <v>117</v>
      </c>
      <c r="E74" s="186"/>
      <c r="F74" s="186"/>
      <c r="G74" s="186"/>
      <c r="H74" s="186"/>
      <c r="I74" s="187"/>
      <c r="J74" s="188">
        <f>J233</f>
        <v>0</v>
      </c>
      <c r="K74" s="121"/>
      <c r="L74" s="189"/>
    </row>
    <row r="75" s="9" customFormat="1" ht="19.92" customHeight="1">
      <c r="B75" s="184"/>
      <c r="C75" s="121"/>
      <c r="D75" s="185" t="s">
        <v>169</v>
      </c>
      <c r="E75" s="186"/>
      <c r="F75" s="186"/>
      <c r="G75" s="186"/>
      <c r="H75" s="186"/>
      <c r="I75" s="187"/>
      <c r="J75" s="188">
        <f>J250</f>
        <v>0</v>
      </c>
      <c r="K75" s="121"/>
      <c r="L75" s="189"/>
    </row>
    <row r="76" s="8" customFormat="1" ht="24.96" customHeight="1">
      <c r="B76" s="177"/>
      <c r="C76" s="178"/>
      <c r="D76" s="179" t="s">
        <v>822</v>
      </c>
      <c r="E76" s="180"/>
      <c r="F76" s="180"/>
      <c r="G76" s="180"/>
      <c r="H76" s="180"/>
      <c r="I76" s="181"/>
      <c r="J76" s="182">
        <f>J252</f>
        <v>0</v>
      </c>
      <c r="K76" s="178"/>
      <c r="L76" s="183"/>
    </row>
    <row r="77" s="9" customFormat="1" ht="19.92" customHeight="1">
      <c r="B77" s="184"/>
      <c r="C77" s="121"/>
      <c r="D77" s="185" t="s">
        <v>823</v>
      </c>
      <c r="E77" s="186"/>
      <c r="F77" s="186"/>
      <c r="G77" s="186"/>
      <c r="H77" s="186"/>
      <c r="I77" s="187"/>
      <c r="J77" s="188">
        <f>J253</f>
        <v>0</v>
      </c>
      <c r="K77" s="121"/>
      <c r="L77" s="189"/>
    </row>
    <row r="78" s="8" customFormat="1" ht="24.96" customHeight="1">
      <c r="B78" s="177"/>
      <c r="C78" s="178"/>
      <c r="D78" s="179" t="s">
        <v>170</v>
      </c>
      <c r="E78" s="180"/>
      <c r="F78" s="180"/>
      <c r="G78" s="180"/>
      <c r="H78" s="180"/>
      <c r="I78" s="181"/>
      <c r="J78" s="182">
        <f>J256</f>
        <v>0</v>
      </c>
      <c r="K78" s="178"/>
      <c r="L78" s="183"/>
    </row>
    <row r="79" s="9" customFormat="1" ht="19.92" customHeight="1">
      <c r="B79" s="184"/>
      <c r="C79" s="121"/>
      <c r="D79" s="185" t="s">
        <v>171</v>
      </c>
      <c r="E79" s="186"/>
      <c r="F79" s="186"/>
      <c r="G79" s="186"/>
      <c r="H79" s="186"/>
      <c r="I79" s="187"/>
      <c r="J79" s="188">
        <f>J257</f>
        <v>0</v>
      </c>
      <c r="K79" s="121"/>
      <c r="L79" s="189"/>
    </row>
    <row r="80" s="1" customFormat="1" ht="21.84" customHeight="1">
      <c r="B80" s="37"/>
      <c r="C80" s="38"/>
      <c r="D80" s="38"/>
      <c r="E80" s="38"/>
      <c r="F80" s="38"/>
      <c r="G80" s="38"/>
      <c r="H80" s="38"/>
      <c r="I80" s="143"/>
      <c r="J80" s="38"/>
      <c r="K80" s="38"/>
      <c r="L80" s="42"/>
    </row>
    <row r="81" s="1" customFormat="1" ht="6.96" customHeight="1">
      <c r="B81" s="56"/>
      <c r="C81" s="57"/>
      <c r="D81" s="57"/>
      <c r="E81" s="57"/>
      <c r="F81" s="57"/>
      <c r="G81" s="57"/>
      <c r="H81" s="57"/>
      <c r="I81" s="167"/>
      <c r="J81" s="57"/>
      <c r="K81" s="57"/>
      <c r="L81" s="42"/>
    </row>
    <row r="85" s="1" customFormat="1" ht="6.96" customHeight="1">
      <c r="B85" s="58"/>
      <c r="C85" s="59"/>
      <c r="D85" s="59"/>
      <c r="E85" s="59"/>
      <c r="F85" s="59"/>
      <c r="G85" s="59"/>
      <c r="H85" s="59"/>
      <c r="I85" s="170"/>
      <c r="J85" s="59"/>
      <c r="K85" s="59"/>
      <c r="L85" s="42"/>
    </row>
    <row r="86" s="1" customFormat="1" ht="24.96" customHeight="1">
      <c r="B86" s="37"/>
      <c r="C86" s="22" t="s">
        <v>118</v>
      </c>
      <c r="D86" s="38"/>
      <c r="E86" s="38"/>
      <c r="F86" s="38"/>
      <c r="G86" s="38"/>
      <c r="H86" s="38"/>
      <c r="I86" s="143"/>
      <c r="J86" s="38"/>
      <c r="K86" s="38"/>
      <c r="L86" s="42"/>
    </row>
    <row r="87" s="1" customFormat="1" ht="6.96" customHeight="1">
      <c r="B87" s="37"/>
      <c r="C87" s="38"/>
      <c r="D87" s="38"/>
      <c r="E87" s="38"/>
      <c r="F87" s="38"/>
      <c r="G87" s="38"/>
      <c r="H87" s="38"/>
      <c r="I87" s="143"/>
      <c r="J87" s="38"/>
      <c r="K87" s="38"/>
      <c r="L87" s="42"/>
    </row>
    <row r="88" s="1" customFormat="1" ht="12" customHeight="1">
      <c r="B88" s="37"/>
      <c r="C88" s="31" t="s">
        <v>16</v>
      </c>
      <c r="D88" s="38"/>
      <c r="E88" s="38"/>
      <c r="F88" s="38"/>
      <c r="G88" s="38"/>
      <c r="H88" s="38"/>
      <c r="I88" s="143"/>
      <c r="J88" s="38"/>
      <c r="K88" s="38"/>
      <c r="L88" s="42"/>
    </row>
    <row r="89" s="1" customFormat="1" ht="16.5" customHeight="1">
      <c r="B89" s="37"/>
      <c r="C89" s="38"/>
      <c r="D89" s="38"/>
      <c r="E89" s="171" t="str">
        <f>E7</f>
        <v>PÍSKOVÁ LHOTA, ZÁMOSTÍ SPLAŠKOVÁ KANALIZACE- Neuznatelné náklady stavby</v>
      </c>
      <c r="F89" s="31"/>
      <c r="G89" s="31"/>
      <c r="H89" s="31"/>
      <c r="I89" s="143"/>
      <c r="J89" s="38"/>
      <c r="K89" s="38"/>
      <c r="L89" s="42"/>
    </row>
    <row r="90" ht="12" customHeight="1">
      <c r="B90" s="20"/>
      <c r="C90" s="31" t="s">
        <v>105</v>
      </c>
      <c r="D90" s="21"/>
      <c r="E90" s="21"/>
      <c r="F90" s="21"/>
      <c r="G90" s="21"/>
      <c r="H90" s="21"/>
      <c r="I90" s="136"/>
      <c r="J90" s="21"/>
      <c r="K90" s="21"/>
      <c r="L90" s="19"/>
    </row>
    <row r="91" ht="16.5" customHeight="1">
      <c r="B91" s="20"/>
      <c r="C91" s="21"/>
      <c r="D91" s="21"/>
      <c r="E91" s="171" t="s">
        <v>106</v>
      </c>
      <c r="F91" s="21"/>
      <c r="G91" s="21"/>
      <c r="H91" s="21"/>
      <c r="I91" s="136"/>
      <c r="J91" s="21"/>
      <c r="K91" s="21"/>
      <c r="L91" s="19"/>
    </row>
    <row r="92" ht="12" customHeight="1">
      <c r="B92" s="20"/>
      <c r="C92" s="31" t="s">
        <v>107</v>
      </c>
      <c r="D92" s="21"/>
      <c r="E92" s="21"/>
      <c r="F92" s="21"/>
      <c r="G92" s="21"/>
      <c r="H92" s="21"/>
      <c r="I92" s="136"/>
      <c r="J92" s="21"/>
      <c r="K92" s="21"/>
      <c r="L92" s="19"/>
    </row>
    <row r="93" s="1" customFormat="1" ht="16.5" customHeight="1">
      <c r="B93" s="37"/>
      <c r="C93" s="38"/>
      <c r="D93" s="38"/>
      <c r="E93" s="31" t="s">
        <v>162</v>
      </c>
      <c r="F93" s="38"/>
      <c r="G93" s="38"/>
      <c r="H93" s="38"/>
      <c r="I93" s="143"/>
      <c r="J93" s="38"/>
      <c r="K93" s="38"/>
      <c r="L93" s="42"/>
    </row>
    <row r="94" s="1" customFormat="1" ht="12" customHeight="1">
      <c r="B94" s="37"/>
      <c r="C94" s="31" t="s">
        <v>163</v>
      </c>
      <c r="D94" s="38"/>
      <c r="E94" s="38"/>
      <c r="F94" s="38"/>
      <c r="G94" s="38"/>
      <c r="H94" s="38"/>
      <c r="I94" s="143"/>
      <c r="J94" s="38"/>
      <c r="K94" s="38"/>
      <c r="L94" s="42"/>
    </row>
    <row r="95" s="1" customFormat="1" ht="16.5" customHeight="1">
      <c r="B95" s="37"/>
      <c r="C95" s="38"/>
      <c r="D95" s="38"/>
      <c r="E95" s="63" t="str">
        <f>E13</f>
        <v>P - Vodovodní přípojky</v>
      </c>
      <c r="F95" s="38"/>
      <c r="G95" s="38"/>
      <c r="H95" s="38"/>
      <c r="I95" s="143"/>
      <c r="J95" s="38"/>
      <c r="K95" s="38"/>
      <c r="L95" s="42"/>
    </row>
    <row r="96" s="1" customFormat="1" ht="6.96" customHeight="1">
      <c r="B96" s="37"/>
      <c r="C96" s="38"/>
      <c r="D96" s="38"/>
      <c r="E96" s="38"/>
      <c r="F96" s="38"/>
      <c r="G96" s="38"/>
      <c r="H96" s="38"/>
      <c r="I96" s="143"/>
      <c r="J96" s="38"/>
      <c r="K96" s="38"/>
      <c r="L96" s="42"/>
    </row>
    <row r="97" s="1" customFormat="1" ht="12" customHeight="1">
      <c r="B97" s="37"/>
      <c r="C97" s="31" t="s">
        <v>20</v>
      </c>
      <c r="D97" s="38"/>
      <c r="E97" s="38"/>
      <c r="F97" s="26" t="str">
        <f>F16</f>
        <v>Písková Lhota, Zámostí</v>
      </c>
      <c r="G97" s="38"/>
      <c r="H97" s="38"/>
      <c r="I97" s="145" t="s">
        <v>22</v>
      </c>
      <c r="J97" s="66" t="str">
        <f>IF(J16="","",J16)</f>
        <v>29. 11. 2018</v>
      </c>
      <c r="K97" s="38"/>
      <c r="L97" s="42"/>
    </row>
    <row r="98" s="1" customFormat="1" ht="6.96" customHeight="1">
      <c r="B98" s="37"/>
      <c r="C98" s="38"/>
      <c r="D98" s="38"/>
      <c r="E98" s="38"/>
      <c r="F98" s="38"/>
      <c r="G98" s="38"/>
      <c r="H98" s="38"/>
      <c r="I98" s="143"/>
      <c r="J98" s="38"/>
      <c r="K98" s="38"/>
      <c r="L98" s="42"/>
    </row>
    <row r="99" s="1" customFormat="1" ht="13.65" customHeight="1">
      <c r="B99" s="37"/>
      <c r="C99" s="31" t="s">
        <v>24</v>
      </c>
      <c r="D99" s="38"/>
      <c r="E99" s="38"/>
      <c r="F99" s="26" t="str">
        <f>E19</f>
        <v>Vodovody a kanalizace Mladá Boleslav, a.s.</v>
      </c>
      <c r="G99" s="38"/>
      <c r="H99" s="38"/>
      <c r="I99" s="145" t="s">
        <v>30</v>
      </c>
      <c r="J99" s="35" t="str">
        <f>E25</f>
        <v>Ing Pter Švanda a kol.</v>
      </c>
      <c r="K99" s="38"/>
      <c r="L99" s="42"/>
    </row>
    <row r="100" s="1" customFormat="1" ht="13.65" customHeight="1">
      <c r="B100" s="37"/>
      <c r="C100" s="31" t="s">
        <v>28</v>
      </c>
      <c r="D100" s="38"/>
      <c r="E100" s="38"/>
      <c r="F100" s="26" t="str">
        <f>IF(E22="","",E22)</f>
        <v>Vyplň údaj</v>
      </c>
      <c r="G100" s="38"/>
      <c r="H100" s="38"/>
      <c r="I100" s="145" t="s">
        <v>33</v>
      </c>
      <c r="J100" s="35" t="str">
        <f>E28</f>
        <v xml:space="preserve"> </v>
      </c>
      <c r="K100" s="38"/>
      <c r="L100" s="42"/>
    </row>
    <row r="101" s="1" customFormat="1" ht="10.32" customHeight="1">
      <c r="B101" s="37"/>
      <c r="C101" s="38"/>
      <c r="D101" s="38"/>
      <c r="E101" s="38"/>
      <c r="F101" s="38"/>
      <c r="G101" s="38"/>
      <c r="H101" s="38"/>
      <c r="I101" s="143"/>
      <c r="J101" s="38"/>
      <c r="K101" s="38"/>
      <c r="L101" s="42"/>
    </row>
    <row r="102" s="10" customFormat="1" ht="29.28" customHeight="1">
      <c r="B102" s="190"/>
      <c r="C102" s="191" t="s">
        <v>119</v>
      </c>
      <c r="D102" s="192" t="s">
        <v>55</v>
      </c>
      <c r="E102" s="192" t="s">
        <v>51</v>
      </c>
      <c r="F102" s="192" t="s">
        <v>52</v>
      </c>
      <c r="G102" s="192" t="s">
        <v>120</v>
      </c>
      <c r="H102" s="192" t="s">
        <v>121</v>
      </c>
      <c r="I102" s="193" t="s">
        <v>122</v>
      </c>
      <c r="J102" s="194" t="s">
        <v>111</v>
      </c>
      <c r="K102" s="195" t="s">
        <v>123</v>
      </c>
      <c r="L102" s="196"/>
      <c r="M102" s="87" t="s">
        <v>1</v>
      </c>
      <c r="N102" s="88" t="s">
        <v>40</v>
      </c>
      <c r="O102" s="88" t="s">
        <v>124</v>
      </c>
      <c r="P102" s="88" t="s">
        <v>125</v>
      </c>
      <c r="Q102" s="88" t="s">
        <v>126</v>
      </c>
      <c r="R102" s="88" t="s">
        <v>127</v>
      </c>
      <c r="S102" s="88" t="s">
        <v>128</v>
      </c>
      <c r="T102" s="89" t="s">
        <v>129</v>
      </c>
    </row>
    <row r="103" s="1" customFormat="1" ht="22.8" customHeight="1">
      <c r="B103" s="37"/>
      <c r="C103" s="94" t="s">
        <v>130</v>
      </c>
      <c r="D103" s="38"/>
      <c r="E103" s="38"/>
      <c r="F103" s="38"/>
      <c r="G103" s="38"/>
      <c r="H103" s="38"/>
      <c r="I103" s="143"/>
      <c r="J103" s="197">
        <f>BK103</f>
        <v>0</v>
      </c>
      <c r="K103" s="38"/>
      <c r="L103" s="42"/>
      <c r="M103" s="90"/>
      <c r="N103" s="91"/>
      <c r="O103" s="91"/>
      <c r="P103" s="198">
        <f>P104+P252+P256</f>
        <v>0</v>
      </c>
      <c r="Q103" s="91"/>
      <c r="R103" s="198">
        <f>R104+R252+R256</f>
        <v>146.09853000000001</v>
      </c>
      <c r="S103" s="91"/>
      <c r="T103" s="199">
        <f>T104+T252+T256</f>
        <v>56.892000000000003</v>
      </c>
      <c r="AT103" s="16" t="s">
        <v>69</v>
      </c>
      <c r="AU103" s="16" t="s">
        <v>113</v>
      </c>
      <c r="BK103" s="200">
        <f>BK104+BK252+BK256</f>
        <v>0</v>
      </c>
    </row>
    <row r="104" s="11" customFormat="1" ht="25.92" customHeight="1">
      <c r="B104" s="201"/>
      <c r="C104" s="202"/>
      <c r="D104" s="203" t="s">
        <v>69</v>
      </c>
      <c r="E104" s="204" t="s">
        <v>131</v>
      </c>
      <c r="F104" s="204" t="s">
        <v>132</v>
      </c>
      <c r="G104" s="202"/>
      <c r="H104" s="202"/>
      <c r="I104" s="205"/>
      <c r="J104" s="206">
        <f>BK104</f>
        <v>0</v>
      </c>
      <c r="K104" s="202"/>
      <c r="L104" s="207"/>
      <c r="M104" s="208"/>
      <c r="N104" s="209"/>
      <c r="O104" s="209"/>
      <c r="P104" s="210">
        <f>P105+P172+P185+P206+P228+P233+P250</f>
        <v>0</v>
      </c>
      <c r="Q104" s="209"/>
      <c r="R104" s="210">
        <f>R105+R172+R185+R206+R228+R233+R250</f>
        <v>146.06497000000002</v>
      </c>
      <c r="S104" s="209"/>
      <c r="T104" s="211">
        <f>T105+T172+T185+T206+T228+T233+T250</f>
        <v>56.892000000000003</v>
      </c>
      <c r="AR104" s="212" t="s">
        <v>77</v>
      </c>
      <c r="AT104" s="213" t="s">
        <v>69</v>
      </c>
      <c r="AU104" s="213" t="s">
        <v>70</v>
      </c>
      <c r="AY104" s="212" t="s">
        <v>133</v>
      </c>
      <c r="BK104" s="214">
        <f>BK105+BK172+BK185+BK206+BK228+BK233+BK250</f>
        <v>0</v>
      </c>
    </row>
    <row r="105" s="11" customFormat="1" ht="22.8" customHeight="1">
      <c r="B105" s="201"/>
      <c r="C105" s="202"/>
      <c r="D105" s="203" t="s">
        <v>69</v>
      </c>
      <c r="E105" s="215" t="s">
        <v>77</v>
      </c>
      <c r="F105" s="215" t="s">
        <v>134</v>
      </c>
      <c r="G105" s="202"/>
      <c r="H105" s="202"/>
      <c r="I105" s="205"/>
      <c r="J105" s="216">
        <f>BK105</f>
        <v>0</v>
      </c>
      <c r="K105" s="202"/>
      <c r="L105" s="207"/>
      <c r="M105" s="208"/>
      <c r="N105" s="209"/>
      <c r="O105" s="209"/>
      <c r="P105" s="210">
        <f>SUM(P106:P171)</f>
        <v>0</v>
      </c>
      <c r="Q105" s="209"/>
      <c r="R105" s="210">
        <f>SUM(R106:R171)</f>
        <v>73.802289999999999</v>
      </c>
      <c r="S105" s="209"/>
      <c r="T105" s="211">
        <f>SUM(T106:T171)</f>
        <v>56.892000000000003</v>
      </c>
      <c r="AR105" s="212" t="s">
        <v>77</v>
      </c>
      <c r="AT105" s="213" t="s">
        <v>69</v>
      </c>
      <c r="AU105" s="213" t="s">
        <v>77</v>
      </c>
      <c r="AY105" s="212" t="s">
        <v>133</v>
      </c>
      <c r="BK105" s="214">
        <f>SUM(BK106:BK171)</f>
        <v>0</v>
      </c>
    </row>
    <row r="106" s="1" customFormat="1" ht="16.5" customHeight="1">
      <c r="B106" s="37"/>
      <c r="C106" s="217" t="s">
        <v>79</v>
      </c>
      <c r="D106" s="217" t="s">
        <v>135</v>
      </c>
      <c r="E106" s="218" t="s">
        <v>172</v>
      </c>
      <c r="F106" s="219" t="s">
        <v>173</v>
      </c>
      <c r="G106" s="220" t="s">
        <v>138</v>
      </c>
      <c r="H106" s="221">
        <v>60.5</v>
      </c>
      <c r="I106" s="222"/>
      <c r="J106" s="221">
        <f>ROUND(I106*H106,1)</f>
        <v>0</v>
      </c>
      <c r="K106" s="219" t="s">
        <v>139</v>
      </c>
      <c r="L106" s="42"/>
      <c r="M106" s="223" t="s">
        <v>1</v>
      </c>
      <c r="N106" s="224" t="s">
        <v>41</v>
      </c>
      <c r="O106" s="78"/>
      <c r="P106" s="225">
        <f>O106*H106</f>
        <v>0</v>
      </c>
      <c r="Q106" s="225">
        <v>0</v>
      </c>
      <c r="R106" s="225">
        <f>Q106*H106</f>
        <v>0</v>
      </c>
      <c r="S106" s="225">
        <v>0.44</v>
      </c>
      <c r="T106" s="226">
        <f>S106*H106</f>
        <v>26.620000000000001</v>
      </c>
      <c r="AR106" s="16" t="s">
        <v>140</v>
      </c>
      <c r="AT106" s="16" t="s">
        <v>135</v>
      </c>
      <c r="AU106" s="16" t="s">
        <v>79</v>
      </c>
      <c r="AY106" s="16" t="s">
        <v>133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6" t="s">
        <v>77</v>
      </c>
      <c r="BK106" s="227">
        <f>ROUND(I106*H106,1)</f>
        <v>0</v>
      </c>
      <c r="BL106" s="16" t="s">
        <v>140</v>
      </c>
      <c r="BM106" s="16" t="s">
        <v>174</v>
      </c>
    </row>
    <row r="107" s="12" customFormat="1">
      <c r="B107" s="228"/>
      <c r="C107" s="229"/>
      <c r="D107" s="230" t="s">
        <v>142</v>
      </c>
      <c r="E107" s="231" t="s">
        <v>1</v>
      </c>
      <c r="F107" s="232" t="s">
        <v>824</v>
      </c>
      <c r="G107" s="229"/>
      <c r="H107" s="233">
        <v>60.5</v>
      </c>
      <c r="I107" s="234"/>
      <c r="J107" s="229"/>
      <c r="K107" s="229"/>
      <c r="L107" s="235"/>
      <c r="M107" s="236"/>
      <c r="N107" s="237"/>
      <c r="O107" s="237"/>
      <c r="P107" s="237"/>
      <c r="Q107" s="237"/>
      <c r="R107" s="237"/>
      <c r="S107" s="237"/>
      <c r="T107" s="238"/>
      <c r="AT107" s="239" t="s">
        <v>142</v>
      </c>
      <c r="AU107" s="239" t="s">
        <v>79</v>
      </c>
      <c r="AV107" s="12" t="s">
        <v>79</v>
      </c>
      <c r="AW107" s="12" t="s">
        <v>32</v>
      </c>
      <c r="AX107" s="12" t="s">
        <v>70</v>
      </c>
      <c r="AY107" s="239" t="s">
        <v>133</v>
      </c>
    </row>
    <row r="108" s="12" customFormat="1">
      <c r="B108" s="228"/>
      <c r="C108" s="229"/>
      <c r="D108" s="230" t="s">
        <v>142</v>
      </c>
      <c r="E108" s="231" t="s">
        <v>1</v>
      </c>
      <c r="F108" s="232" t="s">
        <v>176</v>
      </c>
      <c r="G108" s="229"/>
      <c r="H108" s="233">
        <v>0</v>
      </c>
      <c r="I108" s="234"/>
      <c r="J108" s="229"/>
      <c r="K108" s="229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142</v>
      </c>
      <c r="AU108" s="239" t="s">
        <v>79</v>
      </c>
      <c r="AV108" s="12" t="s">
        <v>79</v>
      </c>
      <c r="AW108" s="12" t="s">
        <v>32</v>
      </c>
      <c r="AX108" s="12" t="s">
        <v>70</v>
      </c>
      <c r="AY108" s="239" t="s">
        <v>133</v>
      </c>
    </row>
    <row r="109" s="13" customFormat="1">
      <c r="B109" s="243"/>
      <c r="C109" s="244"/>
      <c r="D109" s="230" t="s">
        <v>142</v>
      </c>
      <c r="E109" s="245" t="s">
        <v>1</v>
      </c>
      <c r="F109" s="246" t="s">
        <v>177</v>
      </c>
      <c r="G109" s="244"/>
      <c r="H109" s="247">
        <v>60.5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AT109" s="253" t="s">
        <v>142</v>
      </c>
      <c r="AU109" s="253" t="s">
        <v>79</v>
      </c>
      <c r="AV109" s="13" t="s">
        <v>140</v>
      </c>
      <c r="AW109" s="13" t="s">
        <v>32</v>
      </c>
      <c r="AX109" s="13" t="s">
        <v>77</v>
      </c>
      <c r="AY109" s="253" t="s">
        <v>133</v>
      </c>
    </row>
    <row r="110" s="1" customFormat="1" ht="16.5" customHeight="1">
      <c r="B110" s="37"/>
      <c r="C110" s="217" t="s">
        <v>90</v>
      </c>
      <c r="D110" s="217" t="s">
        <v>135</v>
      </c>
      <c r="E110" s="218" t="s">
        <v>136</v>
      </c>
      <c r="F110" s="219" t="s">
        <v>137</v>
      </c>
      <c r="G110" s="220" t="s">
        <v>138</v>
      </c>
      <c r="H110" s="221">
        <v>115.5</v>
      </c>
      <c r="I110" s="222"/>
      <c r="J110" s="221">
        <f>ROUND(I110*H110,1)</f>
        <v>0</v>
      </c>
      <c r="K110" s="219" t="s">
        <v>139</v>
      </c>
      <c r="L110" s="42"/>
      <c r="M110" s="223" t="s">
        <v>1</v>
      </c>
      <c r="N110" s="224" t="s">
        <v>41</v>
      </c>
      <c r="O110" s="78"/>
      <c r="P110" s="225">
        <f>O110*H110</f>
        <v>0</v>
      </c>
      <c r="Q110" s="225">
        <v>5.0000000000000002E-05</v>
      </c>
      <c r="R110" s="225">
        <f>Q110*H110</f>
        <v>0.0057750000000000006</v>
      </c>
      <c r="S110" s="225">
        <v>0.128</v>
      </c>
      <c r="T110" s="226">
        <f>S110*H110</f>
        <v>14.784000000000001</v>
      </c>
      <c r="AR110" s="16" t="s">
        <v>140</v>
      </c>
      <c r="AT110" s="16" t="s">
        <v>135</v>
      </c>
      <c r="AU110" s="16" t="s">
        <v>79</v>
      </c>
      <c r="AY110" s="16" t="s">
        <v>133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6" t="s">
        <v>77</v>
      </c>
      <c r="BK110" s="227">
        <f>ROUND(I110*H110,1)</f>
        <v>0</v>
      </c>
      <c r="BL110" s="16" t="s">
        <v>140</v>
      </c>
      <c r="BM110" s="16" t="s">
        <v>178</v>
      </c>
    </row>
    <row r="111" s="12" customFormat="1">
      <c r="B111" s="228"/>
      <c r="C111" s="229"/>
      <c r="D111" s="230" t="s">
        <v>142</v>
      </c>
      <c r="E111" s="231" t="s">
        <v>1</v>
      </c>
      <c r="F111" s="232" t="s">
        <v>825</v>
      </c>
      <c r="G111" s="229"/>
      <c r="H111" s="233">
        <v>115.5</v>
      </c>
      <c r="I111" s="234"/>
      <c r="J111" s="229"/>
      <c r="K111" s="229"/>
      <c r="L111" s="235"/>
      <c r="M111" s="236"/>
      <c r="N111" s="237"/>
      <c r="O111" s="237"/>
      <c r="P111" s="237"/>
      <c r="Q111" s="237"/>
      <c r="R111" s="237"/>
      <c r="S111" s="237"/>
      <c r="T111" s="238"/>
      <c r="AT111" s="239" t="s">
        <v>142</v>
      </c>
      <c r="AU111" s="239" t="s">
        <v>79</v>
      </c>
      <c r="AV111" s="12" t="s">
        <v>79</v>
      </c>
      <c r="AW111" s="12" t="s">
        <v>32</v>
      </c>
      <c r="AX111" s="12" t="s">
        <v>70</v>
      </c>
      <c r="AY111" s="239" t="s">
        <v>133</v>
      </c>
    </row>
    <row r="112" s="12" customFormat="1">
      <c r="B112" s="228"/>
      <c r="C112" s="229"/>
      <c r="D112" s="230" t="s">
        <v>142</v>
      </c>
      <c r="E112" s="231" t="s">
        <v>1</v>
      </c>
      <c r="F112" s="232" t="s">
        <v>180</v>
      </c>
      <c r="G112" s="229"/>
      <c r="H112" s="233">
        <v>0</v>
      </c>
      <c r="I112" s="234"/>
      <c r="J112" s="229"/>
      <c r="K112" s="229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142</v>
      </c>
      <c r="AU112" s="239" t="s">
        <v>79</v>
      </c>
      <c r="AV112" s="12" t="s">
        <v>79</v>
      </c>
      <c r="AW112" s="12" t="s">
        <v>32</v>
      </c>
      <c r="AX112" s="12" t="s">
        <v>70</v>
      </c>
      <c r="AY112" s="239" t="s">
        <v>133</v>
      </c>
    </row>
    <row r="113" s="13" customFormat="1">
      <c r="B113" s="243"/>
      <c r="C113" s="244"/>
      <c r="D113" s="230" t="s">
        <v>142</v>
      </c>
      <c r="E113" s="245" t="s">
        <v>1</v>
      </c>
      <c r="F113" s="246" t="s">
        <v>177</v>
      </c>
      <c r="G113" s="244"/>
      <c r="H113" s="247">
        <v>115.5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AT113" s="253" t="s">
        <v>142</v>
      </c>
      <c r="AU113" s="253" t="s">
        <v>79</v>
      </c>
      <c r="AV113" s="13" t="s">
        <v>140</v>
      </c>
      <c r="AW113" s="13" t="s">
        <v>32</v>
      </c>
      <c r="AX113" s="13" t="s">
        <v>77</v>
      </c>
      <c r="AY113" s="253" t="s">
        <v>133</v>
      </c>
    </row>
    <row r="114" s="1" customFormat="1" ht="16.5" customHeight="1">
      <c r="B114" s="37"/>
      <c r="C114" s="217" t="s">
        <v>140</v>
      </c>
      <c r="D114" s="217" t="s">
        <v>135</v>
      </c>
      <c r="E114" s="218" t="s">
        <v>181</v>
      </c>
      <c r="F114" s="219" t="s">
        <v>182</v>
      </c>
      <c r="G114" s="220" t="s">
        <v>138</v>
      </c>
      <c r="H114" s="221">
        <v>60.5</v>
      </c>
      <c r="I114" s="222"/>
      <c r="J114" s="221">
        <f>ROUND(I114*H114,1)</f>
        <v>0</v>
      </c>
      <c r="K114" s="219" t="s">
        <v>139</v>
      </c>
      <c r="L114" s="42"/>
      <c r="M114" s="223" t="s">
        <v>1</v>
      </c>
      <c r="N114" s="224" t="s">
        <v>41</v>
      </c>
      <c r="O114" s="78"/>
      <c r="P114" s="225">
        <f>O114*H114</f>
        <v>0</v>
      </c>
      <c r="Q114" s="225">
        <v>9.0000000000000006E-05</v>
      </c>
      <c r="R114" s="225">
        <f>Q114*H114</f>
        <v>0.0054450000000000002</v>
      </c>
      <c r="S114" s="225">
        <v>0.25600000000000001</v>
      </c>
      <c r="T114" s="226">
        <f>S114*H114</f>
        <v>15.488</v>
      </c>
      <c r="AR114" s="16" t="s">
        <v>140</v>
      </c>
      <c r="AT114" s="16" t="s">
        <v>135</v>
      </c>
      <c r="AU114" s="16" t="s">
        <v>79</v>
      </c>
      <c r="AY114" s="16" t="s">
        <v>133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6" t="s">
        <v>77</v>
      </c>
      <c r="BK114" s="227">
        <f>ROUND(I114*H114,1)</f>
        <v>0</v>
      </c>
      <c r="BL114" s="16" t="s">
        <v>140</v>
      </c>
      <c r="BM114" s="16" t="s">
        <v>183</v>
      </c>
    </row>
    <row r="115" s="12" customFormat="1">
      <c r="B115" s="228"/>
      <c r="C115" s="229"/>
      <c r="D115" s="230" t="s">
        <v>142</v>
      </c>
      <c r="E115" s="231" t="s">
        <v>1</v>
      </c>
      <c r="F115" s="232" t="s">
        <v>824</v>
      </c>
      <c r="G115" s="229"/>
      <c r="H115" s="233">
        <v>60.5</v>
      </c>
      <c r="I115" s="234"/>
      <c r="J115" s="229"/>
      <c r="K115" s="229"/>
      <c r="L115" s="235"/>
      <c r="M115" s="236"/>
      <c r="N115" s="237"/>
      <c r="O115" s="237"/>
      <c r="P115" s="237"/>
      <c r="Q115" s="237"/>
      <c r="R115" s="237"/>
      <c r="S115" s="237"/>
      <c r="T115" s="238"/>
      <c r="AT115" s="239" t="s">
        <v>142</v>
      </c>
      <c r="AU115" s="239" t="s">
        <v>79</v>
      </c>
      <c r="AV115" s="12" t="s">
        <v>79</v>
      </c>
      <c r="AW115" s="12" t="s">
        <v>32</v>
      </c>
      <c r="AX115" s="12" t="s">
        <v>70</v>
      </c>
      <c r="AY115" s="239" t="s">
        <v>133</v>
      </c>
    </row>
    <row r="116" s="12" customFormat="1">
      <c r="B116" s="228"/>
      <c r="C116" s="229"/>
      <c r="D116" s="230" t="s">
        <v>142</v>
      </c>
      <c r="E116" s="231" t="s">
        <v>1</v>
      </c>
      <c r="F116" s="232" t="s">
        <v>176</v>
      </c>
      <c r="G116" s="229"/>
      <c r="H116" s="233">
        <v>0</v>
      </c>
      <c r="I116" s="234"/>
      <c r="J116" s="229"/>
      <c r="K116" s="229"/>
      <c r="L116" s="235"/>
      <c r="M116" s="236"/>
      <c r="N116" s="237"/>
      <c r="O116" s="237"/>
      <c r="P116" s="237"/>
      <c r="Q116" s="237"/>
      <c r="R116" s="237"/>
      <c r="S116" s="237"/>
      <c r="T116" s="238"/>
      <c r="AT116" s="239" t="s">
        <v>142</v>
      </c>
      <c r="AU116" s="239" t="s">
        <v>79</v>
      </c>
      <c r="AV116" s="12" t="s">
        <v>79</v>
      </c>
      <c r="AW116" s="12" t="s">
        <v>32</v>
      </c>
      <c r="AX116" s="12" t="s">
        <v>70</v>
      </c>
      <c r="AY116" s="239" t="s">
        <v>133</v>
      </c>
    </row>
    <row r="117" s="13" customFormat="1">
      <c r="B117" s="243"/>
      <c r="C117" s="244"/>
      <c r="D117" s="230" t="s">
        <v>142</v>
      </c>
      <c r="E117" s="245" t="s">
        <v>1</v>
      </c>
      <c r="F117" s="246" t="s">
        <v>177</v>
      </c>
      <c r="G117" s="244"/>
      <c r="H117" s="247">
        <v>60.5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AT117" s="253" t="s">
        <v>142</v>
      </c>
      <c r="AU117" s="253" t="s">
        <v>79</v>
      </c>
      <c r="AV117" s="13" t="s">
        <v>140</v>
      </c>
      <c r="AW117" s="13" t="s">
        <v>32</v>
      </c>
      <c r="AX117" s="13" t="s">
        <v>77</v>
      </c>
      <c r="AY117" s="253" t="s">
        <v>133</v>
      </c>
    </row>
    <row r="118" s="1" customFormat="1" ht="16.5" customHeight="1">
      <c r="B118" s="37"/>
      <c r="C118" s="217" t="s">
        <v>144</v>
      </c>
      <c r="D118" s="217" t="s">
        <v>135</v>
      </c>
      <c r="E118" s="218" t="s">
        <v>475</v>
      </c>
      <c r="F118" s="219" t="s">
        <v>476</v>
      </c>
      <c r="G118" s="220" t="s">
        <v>186</v>
      </c>
      <c r="H118" s="221">
        <v>27.5</v>
      </c>
      <c r="I118" s="222"/>
      <c r="J118" s="221">
        <f>ROUND(I118*H118,1)</f>
        <v>0</v>
      </c>
      <c r="K118" s="219" t="s">
        <v>139</v>
      </c>
      <c r="L118" s="42"/>
      <c r="M118" s="223" t="s">
        <v>1</v>
      </c>
      <c r="N118" s="224" t="s">
        <v>41</v>
      </c>
      <c r="O118" s="78"/>
      <c r="P118" s="225">
        <f>O118*H118</f>
        <v>0</v>
      </c>
      <c r="Q118" s="225">
        <v>0.036900000000000002</v>
      </c>
      <c r="R118" s="225">
        <f>Q118*H118</f>
        <v>1.01475</v>
      </c>
      <c r="S118" s="225">
        <v>0</v>
      </c>
      <c r="T118" s="226">
        <f>S118*H118</f>
        <v>0</v>
      </c>
      <c r="AR118" s="16" t="s">
        <v>140</v>
      </c>
      <c r="AT118" s="16" t="s">
        <v>135</v>
      </c>
      <c r="AU118" s="16" t="s">
        <v>79</v>
      </c>
      <c r="AY118" s="16" t="s">
        <v>133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6" t="s">
        <v>77</v>
      </c>
      <c r="BK118" s="227">
        <f>ROUND(I118*H118,1)</f>
        <v>0</v>
      </c>
      <c r="BL118" s="16" t="s">
        <v>140</v>
      </c>
      <c r="BM118" s="16" t="s">
        <v>477</v>
      </c>
    </row>
    <row r="119" s="12" customFormat="1">
      <c r="B119" s="228"/>
      <c r="C119" s="229"/>
      <c r="D119" s="230" t="s">
        <v>142</v>
      </c>
      <c r="E119" s="231" t="s">
        <v>1</v>
      </c>
      <c r="F119" s="232" t="s">
        <v>826</v>
      </c>
      <c r="G119" s="229"/>
      <c r="H119" s="233">
        <v>27.5</v>
      </c>
      <c r="I119" s="234"/>
      <c r="J119" s="229"/>
      <c r="K119" s="229"/>
      <c r="L119" s="235"/>
      <c r="M119" s="236"/>
      <c r="N119" s="237"/>
      <c r="O119" s="237"/>
      <c r="P119" s="237"/>
      <c r="Q119" s="237"/>
      <c r="R119" s="237"/>
      <c r="S119" s="237"/>
      <c r="T119" s="238"/>
      <c r="AT119" s="239" t="s">
        <v>142</v>
      </c>
      <c r="AU119" s="239" t="s">
        <v>79</v>
      </c>
      <c r="AV119" s="12" t="s">
        <v>79</v>
      </c>
      <c r="AW119" s="12" t="s">
        <v>32</v>
      </c>
      <c r="AX119" s="12" t="s">
        <v>77</v>
      </c>
      <c r="AY119" s="239" t="s">
        <v>133</v>
      </c>
    </row>
    <row r="120" s="1" customFormat="1" ht="16.5" customHeight="1">
      <c r="B120" s="37"/>
      <c r="C120" s="217" t="s">
        <v>188</v>
      </c>
      <c r="D120" s="217" t="s">
        <v>135</v>
      </c>
      <c r="E120" s="218" t="s">
        <v>189</v>
      </c>
      <c r="F120" s="219" t="s">
        <v>190</v>
      </c>
      <c r="G120" s="220" t="s">
        <v>191</v>
      </c>
      <c r="H120" s="221">
        <v>19.800000000000001</v>
      </c>
      <c r="I120" s="222"/>
      <c r="J120" s="221">
        <f>ROUND(I120*H120,1)</f>
        <v>0</v>
      </c>
      <c r="K120" s="219" t="s">
        <v>139</v>
      </c>
      <c r="L120" s="42"/>
      <c r="M120" s="223" t="s">
        <v>1</v>
      </c>
      <c r="N120" s="224" t="s">
        <v>41</v>
      </c>
      <c r="O120" s="78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AR120" s="16" t="s">
        <v>140</v>
      </c>
      <c r="AT120" s="16" t="s">
        <v>135</v>
      </c>
      <c r="AU120" s="16" t="s">
        <v>79</v>
      </c>
      <c r="AY120" s="16" t="s">
        <v>133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6" t="s">
        <v>77</v>
      </c>
      <c r="BK120" s="227">
        <f>ROUND(I120*H120,1)</f>
        <v>0</v>
      </c>
      <c r="BL120" s="16" t="s">
        <v>140</v>
      </c>
      <c r="BM120" s="16" t="s">
        <v>192</v>
      </c>
    </row>
    <row r="121" s="12" customFormat="1">
      <c r="B121" s="228"/>
      <c r="C121" s="229"/>
      <c r="D121" s="230" t="s">
        <v>142</v>
      </c>
      <c r="E121" s="231" t="s">
        <v>1</v>
      </c>
      <c r="F121" s="232" t="s">
        <v>827</v>
      </c>
      <c r="G121" s="229"/>
      <c r="H121" s="233">
        <v>19.800000000000001</v>
      </c>
      <c r="I121" s="234"/>
      <c r="J121" s="229"/>
      <c r="K121" s="229"/>
      <c r="L121" s="235"/>
      <c r="M121" s="236"/>
      <c r="N121" s="237"/>
      <c r="O121" s="237"/>
      <c r="P121" s="237"/>
      <c r="Q121" s="237"/>
      <c r="R121" s="237"/>
      <c r="S121" s="237"/>
      <c r="T121" s="238"/>
      <c r="AT121" s="239" t="s">
        <v>142</v>
      </c>
      <c r="AU121" s="239" t="s">
        <v>79</v>
      </c>
      <c r="AV121" s="12" t="s">
        <v>79</v>
      </c>
      <c r="AW121" s="12" t="s">
        <v>32</v>
      </c>
      <c r="AX121" s="12" t="s">
        <v>77</v>
      </c>
      <c r="AY121" s="239" t="s">
        <v>133</v>
      </c>
    </row>
    <row r="122" s="1" customFormat="1" ht="16.5" customHeight="1">
      <c r="B122" s="37"/>
      <c r="C122" s="217" t="s">
        <v>194</v>
      </c>
      <c r="D122" s="217" t="s">
        <v>135</v>
      </c>
      <c r="E122" s="218" t="s">
        <v>195</v>
      </c>
      <c r="F122" s="219" t="s">
        <v>196</v>
      </c>
      <c r="G122" s="220" t="s">
        <v>191</v>
      </c>
      <c r="H122" s="221">
        <v>5.5499999999999998</v>
      </c>
      <c r="I122" s="222"/>
      <c r="J122" s="221">
        <f>ROUND(I122*H122,1)</f>
        <v>0</v>
      </c>
      <c r="K122" s="219" t="s">
        <v>139</v>
      </c>
      <c r="L122" s="42"/>
      <c r="M122" s="223" t="s">
        <v>1</v>
      </c>
      <c r="N122" s="224" t="s">
        <v>41</v>
      </c>
      <c r="O122" s="78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AR122" s="16" t="s">
        <v>140</v>
      </c>
      <c r="AT122" s="16" t="s">
        <v>135</v>
      </c>
      <c r="AU122" s="16" t="s">
        <v>79</v>
      </c>
      <c r="AY122" s="16" t="s">
        <v>133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6" t="s">
        <v>77</v>
      </c>
      <c r="BK122" s="227">
        <f>ROUND(I122*H122,1)</f>
        <v>0</v>
      </c>
      <c r="BL122" s="16" t="s">
        <v>140</v>
      </c>
      <c r="BM122" s="16" t="s">
        <v>197</v>
      </c>
    </row>
    <row r="123" s="12" customFormat="1">
      <c r="B123" s="228"/>
      <c r="C123" s="229"/>
      <c r="D123" s="230" t="s">
        <v>142</v>
      </c>
      <c r="E123" s="231" t="s">
        <v>1</v>
      </c>
      <c r="F123" s="232" t="s">
        <v>828</v>
      </c>
      <c r="G123" s="229"/>
      <c r="H123" s="233">
        <v>5.5499999999999998</v>
      </c>
      <c r="I123" s="234"/>
      <c r="J123" s="229"/>
      <c r="K123" s="229"/>
      <c r="L123" s="235"/>
      <c r="M123" s="236"/>
      <c r="N123" s="237"/>
      <c r="O123" s="237"/>
      <c r="P123" s="237"/>
      <c r="Q123" s="237"/>
      <c r="R123" s="237"/>
      <c r="S123" s="237"/>
      <c r="T123" s="238"/>
      <c r="AT123" s="239" t="s">
        <v>142</v>
      </c>
      <c r="AU123" s="239" t="s">
        <v>79</v>
      </c>
      <c r="AV123" s="12" t="s">
        <v>79</v>
      </c>
      <c r="AW123" s="12" t="s">
        <v>32</v>
      </c>
      <c r="AX123" s="12" t="s">
        <v>77</v>
      </c>
      <c r="AY123" s="239" t="s">
        <v>133</v>
      </c>
    </row>
    <row r="124" s="1" customFormat="1" ht="16.5" customHeight="1">
      <c r="B124" s="37"/>
      <c r="C124" s="217" t="s">
        <v>199</v>
      </c>
      <c r="D124" s="217" t="s">
        <v>135</v>
      </c>
      <c r="E124" s="218" t="s">
        <v>200</v>
      </c>
      <c r="F124" s="219" t="s">
        <v>201</v>
      </c>
      <c r="G124" s="220" t="s">
        <v>191</v>
      </c>
      <c r="H124" s="221">
        <v>55.450000000000003</v>
      </c>
      <c r="I124" s="222"/>
      <c r="J124" s="221">
        <f>ROUND(I124*H124,1)</f>
        <v>0</v>
      </c>
      <c r="K124" s="219" t="s">
        <v>139</v>
      </c>
      <c r="L124" s="42"/>
      <c r="M124" s="223" t="s">
        <v>1</v>
      </c>
      <c r="N124" s="224" t="s">
        <v>41</v>
      </c>
      <c r="O124" s="78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AR124" s="16" t="s">
        <v>140</v>
      </c>
      <c r="AT124" s="16" t="s">
        <v>135</v>
      </c>
      <c r="AU124" s="16" t="s">
        <v>79</v>
      </c>
      <c r="AY124" s="16" t="s">
        <v>133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6" t="s">
        <v>77</v>
      </c>
      <c r="BK124" s="227">
        <f>ROUND(I124*H124,1)</f>
        <v>0</v>
      </c>
      <c r="BL124" s="16" t="s">
        <v>140</v>
      </c>
      <c r="BM124" s="16" t="s">
        <v>202</v>
      </c>
    </row>
    <row r="125" s="12" customFormat="1">
      <c r="B125" s="228"/>
      <c r="C125" s="229"/>
      <c r="D125" s="230" t="s">
        <v>142</v>
      </c>
      <c r="E125" s="231" t="s">
        <v>1</v>
      </c>
      <c r="F125" s="232" t="s">
        <v>829</v>
      </c>
      <c r="G125" s="229"/>
      <c r="H125" s="233">
        <v>55.450000000000003</v>
      </c>
      <c r="I125" s="234"/>
      <c r="J125" s="229"/>
      <c r="K125" s="229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142</v>
      </c>
      <c r="AU125" s="239" t="s">
        <v>79</v>
      </c>
      <c r="AV125" s="12" t="s">
        <v>79</v>
      </c>
      <c r="AW125" s="12" t="s">
        <v>32</v>
      </c>
      <c r="AX125" s="12" t="s">
        <v>77</v>
      </c>
      <c r="AY125" s="239" t="s">
        <v>133</v>
      </c>
    </row>
    <row r="126" s="1" customFormat="1" ht="16.5" customHeight="1">
      <c r="B126" s="37"/>
      <c r="C126" s="217" t="s">
        <v>204</v>
      </c>
      <c r="D126" s="217" t="s">
        <v>135</v>
      </c>
      <c r="E126" s="218" t="s">
        <v>205</v>
      </c>
      <c r="F126" s="219" t="s">
        <v>206</v>
      </c>
      <c r="G126" s="220" t="s">
        <v>191</v>
      </c>
      <c r="H126" s="221">
        <v>16.640000000000001</v>
      </c>
      <c r="I126" s="222"/>
      <c r="J126" s="221">
        <f>ROUND(I126*H126,1)</f>
        <v>0</v>
      </c>
      <c r="K126" s="219" t="s">
        <v>139</v>
      </c>
      <c r="L126" s="42"/>
      <c r="M126" s="223" t="s">
        <v>1</v>
      </c>
      <c r="N126" s="224" t="s">
        <v>41</v>
      </c>
      <c r="O126" s="78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AR126" s="16" t="s">
        <v>140</v>
      </c>
      <c r="AT126" s="16" t="s">
        <v>135</v>
      </c>
      <c r="AU126" s="16" t="s">
        <v>79</v>
      </c>
      <c r="AY126" s="16" t="s">
        <v>133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6" t="s">
        <v>77</v>
      </c>
      <c r="BK126" s="227">
        <f>ROUND(I126*H126,1)</f>
        <v>0</v>
      </c>
      <c r="BL126" s="16" t="s">
        <v>140</v>
      </c>
      <c r="BM126" s="16" t="s">
        <v>207</v>
      </c>
    </row>
    <row r="127" s="12" customFormat="1">
      <c r="B127" s="228"/>
      <c r="C127" s="229"/>
      <c r="D127" s="230" t="s">
        <v>142</v>
      </c>
      <c r="E127" s="231" t="s">
        <v>1</v>
      </c>
      <c r="F127" s="232" t="s">
        <v>830</v>
      </c>
      <c r="G127" s="229"/>
      <c r="H127" s="233">
        <v>16.640000000000001</v>
      </c>
      <c r="I127" s="234"/>
      <c r="J127" s="229"/>
      <c r="K127" s="229"/>
      <c r="L127" s="235"/>
      <c r="M127" s="236"/>
      <c r="N127" s="237"/>
      <c r="O127" s="237"/>
      <c r="P127" s="237"/>
      <c r="Q127" s="237"/>
      <c r="R127" s="237"/>
      <c r="S127" s="237"/>
      <c r="T127" s="238"/>
      <c r="AT127" s="239" t="s">
        <v>142</v>
      </c>
      <c r="AU127" s="239" t="s">
        <v>79</v>
      </c>
      <c r="AV127" s="12" t="s">
        <v>79</v>
      </c>
      <c r="AW127" s="12" t="s">
        <v>32</v>
      </c>
      <c r="AX127" s="12" t="s">
        <v>77</v>
      </c>
      <c r="AY127" s="239" t="s">
        <v>133</v>
      </c>
    </row>
    <row r="128" s="1" customFormat="1" ht="16.5" customHeight="1">
      <c r="B128" s="37"/>
      <c r="C128" s="217" t="s">
        <v>209</v>
      </c>
      <c r="D128" s="217" t="s">
        <v>135</v>
      </c>
      <c r="E128" s="218" t="s">
        <v>210</v>
      </c>
      <c r="F128" s="219" t="s">
        <v>211</v>
      </c>
      <c r="G128" s="220" t="s">
        <v>191</v>
      </c>
      <c r="H128" s="221">
        <v>33.270000000000003</v>
      </c>
      <c r="I128" s="222"/>
      <c r="J128" s="221">
        <f>ROUND(I128*H128,1)</f>
        <v>0</v>
      </c>
      <c r="K128" s="219" t="s">
        <v>139</v>
      </c>
      <c r="L128" s="42"/>
      <c r="M128" s="223" t="s">
        <v>1</v>
      </c>
      <c r="N128" s="224" t="s">
        <v>41</v>
      </c>
      <c r="O128" s="78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AR128" s="16" t="s">
        <v>140</v>
      </c>
      <c r="AT128" s="16" t="s">
        <v>135</v>
      </c>
      <c r="AU128" s="16" t="s">
        <v>79</v>
      </c>
      <c r="AY128" s="16" t="s">
        <v>133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6" t="s">
        <v>77</v>
      </c>
      <c r="BK128" s="227">
        <f>ROUND(I128*H128,1)</f>
        <v>0</v>
      </c>
      <c r="BL128" s="16" t="s">
        <v>140</v>
      </c>
      <c r="BM128" s="16" t="s">
        <v>212</v>
      </c>
    </row>
    <row r="129" s="12" customFormat="1">
      <c r="B129" s="228"/>
      <c r="C129" s="229"/>
      <c r="D129" s="230" t="s">
        <v>142</v>
      </c>
      <c r="E129" s="231" t="s">
        <v>1</v>
      </c>
      <c r="F129" s="232" t="s">
        <v>831</v>
      </c>
      <c r="G129" s="229"/>
      <c r="H129" s="233">
        <v>33.270000000000003</v>
      </c>
      <c r="I129" s="234"/>
      <c r="J129" s="229"/>
      <c r="K129" s="229"/>
      <c r="L129" s="235"/>
      <c r="M129" s="236"/>
      <c r="N129" s="237"/>
      <c r="O129" s="237"/>
      <c r="P129" s="237"/>
      <c r="Q129" s="237"/>
      <c r="R129" s="237"/>
      <c r="S129" s="237"/>
      <c r="T129" s="238"/>
      <c r="AT129" s="239" t="s">
        <v>142</v>
      </c>
      <c r="AU129" s="239" t="s">
        <v>79</v>
      </c>
      <c r="AV129" s="12" t="s">
        <v>79</v>
      </c>
      <c r="AW129" s="12" t="s">
        <v>32</v>
      </c>
      <c r="AX129" s="12" t="s">
        <v>77</v>
      </c>
      <c r="AY129" s="239" t="s">
        <v>133</v>
      </c>
    </row>
    <row r="130" s="1" customFormat="1" ht="16.5" customHeight="1">
      <c r="B130" s="37"/>
      <c r="C130" s="217" t="s">
        <v>214</v>
      </c>
      <c r="D130" s="217" t="s">
        <v>135</v>
      </c>
      <c r="E130" s="218" t="s">
        <v>215</v>
      </c>
      <c r="F130" s="219" t="s">
        <v>216</v>
      </c>
      <c r="G130" s="220" t="s">
        <v>191</v>
      </c>
      <c r="H130" s="221">
        <v>9.9800000000000004</v>
      </c>
      <c r="I130" s="222"/>
      <c r="J130" s="221">
        <f>ROUND(I130*H130,1)</f>
        <v>0</v>
      </c>
      <c r="K130" s="219" t="s">
        <v>139</v>
      </c>
      <c r="L130" s="42"/>
      <c r="M130" s="223" t="s">
        <v>1</v>
      </c>
      <c r="N130" s="224" t="s">
        <v>41</v>
      </c>
      <c r="O130" s="78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AR130" s="16" t="s">
        <v>140</v>
      </c>
      <c r="AT130" s="16" t="s">
        <v>135</v>
      </c>
      <c r="AU130" s="16" t="s">
        <v>79</v>
      </c>
      <c r="AY130" s="16" t="s">
        <v>133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6" t="s">
        <v>77</v>
      </c>
      <c r="BK130" s="227">
        <f>ROUND(I130*H130,1)</f>
        <v>0</v>
      </c>
      <c r="BL130" s="16" t="s">
        <v>140</v>
      </c>
      <c r="BM130" s="16" t="s">
        <v>217</v>
      </c>
    </row>
    <row r="131" s="12" customFormat="1">
      <c r="B131" s="228"/>
      <c r="C131" s="229"/>
      <c r="D131" s="230" t="s">
        <v>142</v>
      </c>
      <c r="E131" s="231" t="s">
        <v>1</v>
      </c>
      <c r="F131" s="232" t="s">
        <v>832</v>
      </c>
      <c r="G131" s="229"/>
      <c r="H131" s="233">
        <v>9.9800000000000004</v>
      </c>
      <c r="I131" s="234"/>
      <c r="J131" s="229"/>
      <c r="K131" s="229"/>
      <c r="L131" s="235"/>
      <c r="M131" s="236"/>
      <c r="N131" s="237"/>
      <c r="O131" s="237"/>
      <c r="P131" s="237"/>
      <c r="Q131" s="237"/>
      <c r="R131" s="237"/>
      <c r="S131" s="237"/>
      <c r="T131" s="238"/>
      <c r="AT131" s="239" t="s">
        <v>142</v>
      </c>
      <c r="AU131" s="239" t="s">
        <v>79</v>
      </c>
      <c r="AV131" s="12" t="s">
        <v>79</v>
      </c>
      <c r="AW131" s="12" t="s">
        <v>32</v>
      </c>
      <c r="AX131" s="12" t="s">
        <v>77</v>
      </c>
      <c r="AY131" s="239" t="s">
        <v>133</v>
      </c>
    </row>
    <row r="132" s="1" customFormat="1" ht="16.5" customHeight="1">
      <c r="B132" s="37"/>
      <c r="C132" s="217" t="s">
        <v>219</v>
      </c>
      <c r="D132" s="217" t="s">
        <v>135</v>
      </c>
      <c r="E132" s="218" t="s">
        <v>220</v>
      </c>
      <c r="F132" s="219" t="s">
        <v>221</v>
      </c>
      <c r="G132" s="220" t="s">
        <v>191</v>
      </c>
      <c r="H132" s="221">
        <v>11.09</v>
      </c>
      <c r="I132" s="222"/>
      <c r="J132" s="221">
        <f>ROUND(I132*H132,1)</f>
        <v>0</v>
      </c>
      <c r="K132" s="219" t="s">
        <v>1</v>
      </c>
      <c r="L132" s="42"/>
      <c r="M132" s="223" t="s">
        <v>1</v>
      </c>
      <c r="N132" s="224" t="s">
        <v>41</v>
      </c>
      <c r="O132" s="78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AR132" s="16" t="s">
        <v>140</v>
      </c>
      <c r="AT132" s="16" t="s">
        <v>135</v>
      </c>
      <c r="AU132" s="16" t="s">
        <v>79</v>
      </c>
      <c r="AY132" s="16" t="s">
        <v>133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6" t="s">
        <v>77</v>
      </c>
      <c r="BK132" s="227">
        <f>ROUND(I132*H132,1)</f>
        <v>0</v>
      </c>
      <c r="BL132" s="16" t="s">
        <v>140</v>
      </c>
      <c r="BM132" s="16" t="s">
        <v>222</v>
      </c>
    </row>
    <row r="133" s="12" customFormat="1">
      <c r="B133" s="228"/>
      <c r="C133" s="229"/>
      <c r="D133" s="230" t="s">
        <v>142</v>
      </c>
      <c r="E133" s="231" t="s">
        <v>1</v>
      </c>
      <c r="F133" s="232" t="s">
        <v>833</v>
      </c>
      <c r="G133" s="229"/>
      <c r="H133" s="233">
        <v>11.09</v>
      </c>
      <c r="I133" s="234"/>
      <c r="J133" s="229"/>
      <c r="K133" s="229"/>
      <c r="L133" s="235"/>
      <c r="M133" s="236"/>
      <c r="N133" s="237"/>
      <c r="O133" s="237"/>
      <c r="P133" s="237"/>
      <c r="Q133" s="237"/>
      <c r="R133" s="237"/>
      <c r="S133" s="237"/>
      <c r="T133" s="238"/>
      <c r="AT133" s="239" t="s">
        <v>142</v>
      </c>
      <c r="AU133" s="239" t="s">
        <v>79</v>
      </c>
      <c r="AV133" s="12" t="s">
        <v>79</v>
      </c>
      <c r="AW133" s="12" t="s">
        <v>32</v>
      </c>
      <c r="AX133" s="12" t="s">
        <v>77</v>
      </c>
      <c r="AY133" s="239" t="s">
        <v>133</v>
      </c>
    </row>
    <row r="134" s="1" customFormat="1" ht="16.5" customHeight="1">
      <c r="B134" s="37"/>
      <c r="C134" s="217" t="s">
        <v>224</v>
      </c>
      <c r="D134" s="217" t="s">
        <v>135</v>
      </c>
      <c r="E134" s="218" t="s">
        <v>225</v>
      </c>
      <c r="F134" s="219" t="s">
        <v>226</v>
      </c>
      <c r="G134" s="220" t="s">
        <v>191</v>
      </c>
      <c r="H134" s="221">
        <v>11.09</v>
      </c>
      <c r="I134" s="222"/>
      <c r="J134" s="221">
        <f>ROUND(I134*H134,1)</f>
        <v>0</v>
      </c>
      <c r="K134" s="219" t="s">
        <v>1</v>
      </c>
      <c r="L134" s="42"/>
      <c r="M134" s="223" t="s">
        <v>1</v>
      </c>
      <c r="N134" s="224" t="s">
        <v>41</v>
      </c>
      <c r="O134" s="78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AR134" s="16" t="s">
        <v>140</v>
      </c>
      <c r="AT134" s="16" t="s">
        <v>135</v>
      </c>
      <c r="AU134" s="16" t="s">
        <v>79</v>
      </c>
      <c r="AY134" s="16" t="s">
        <v>133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6" t="s">
        <v>77</v>
      </c>
      <c r="BK134" s="227">
        <f>ROUND(I134*H134,1)</f>
        <v>0</v>
      </c>
      <c r="BL134" s="16" t="s">
        <v>140</v>
      </c>
      <c r="BM134" s="16" t="s">
        <v>227</v>
      </c>
    </row>
    <row r="135" s="12" customFormat="1">
      <c r="B135" s="228"/>
      <c r="C135" s="229"/>
      <c r="D135" s="230" t="s">
        <v>142</v>
      </c>
      <c r="E135" s="231" t="s">
        <v>1</v>
      </c>
      <c r="F135" s="232" t="s">
        <v>833</v>
      </c>
      <c r="G135" s="229"/>
      <c r="H135" s="233">
        <v>11.09</v>
      </c>
      <c r="I135" s="234"/>
      <c r="J135" s="229"/>
      <c r="K135" s="229"/>
      <c r="L135" s="235"/>
      <c r="M135" s="236"/>
      <c r="N135" s="237"/>
      <c r="O135" s="237"/>
      <c r="P135" s="237"/>
      <c r="Q135" s="237"/>
      <c r="R135" s="237"/>
      <c r="S135" s="237"/>
      <c r="T135" s="238"/>
      <c r="AT135" s="239" t="s">
        <v>142</v>
      </c>
      <c r="AU135" s="239" t="s">
        <v>79</v>
      </c>
      <c r="AV135" s="12" t="s">
        <v>79</v>
      </c>
      <c r="AW135" s="12" t="s">
        <v>32</v>
      </c>
      <c r="AX135" s="12" t="s">
        <v>77</v>
      </c>
      <c r="AY135" s="239" t="s">
        <v>133</v>
      </c>
    </row>
    <row r="136" s="1" customFormat="1" ht="16.5" customHeight="1">
      <c r="B136" s="37"/>
      <c r="C136" s="217" t="s">
        <v>229</v>
      </c>
      <c r="D136" s="217" t="s">
        <v>135</v>
      </c>
      <c r="E136" s="218" t="s">
        <v>230</v>
      </c>
      <c r="F136" s="219" t="s">
        <v>231</v>
      </c>
      <c r="G136" s="220" t="s">
        <v>138</v>
      </c>
      <c r="H136" s="221">
        <v>304</v>
      </c>
      <c r="I136" s="222"/>
      <c r="J136" s="221">
        <f>ROUND(I136*H136,1)</f>
        <v>0</v>
      </c>
      <c r="K136" s="219" t="s">
        <v>139</v>
      </c>
      <c r="L136" s="42"/>
      <c r="M136" s="223" t="s">
        <v>1</v>
      </c>
      <c r="N136" s="224" t="s">
        <v>41</v>
      </c>
      <c r="O136" s="78"/>
      <c r="P136" s="225">
        <f>O136*H136</f>
        <v>0</v>
      </c>
      <c r="Q136" s="225">
        <v>0.00058</v>
      </c>
      <c r="R136" s="225">
        <f>Q136*H136</f>
        <v>0.17632</v>
      </c>
      <c r="S136" s="225">
        <v>0</v>
      </c>
      <c r="T136" s="226">
        <f>S136*H136</f>
        <v>0</v>
      </c>
      <c r="AR136" s="16" t="s">
        <v>140</v>
      </c>
      <c r="AT136" s="16" t="s">
        <v>135</v>
      </c>
      <c r="AU136" s="16" t="s">
        <v>79</v>
      </c>
      <c r="AY136" s="16" t="s">
        <v>133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6" t="s">
        <v>77</v>
      </c>
      <c r="BK136" s="227">
        <f>ROUND(I136*H136,1)</f>
        <v>0</v>
      </c>
      <c r="BL136" s="16" t="s">
        <v>140</v>
      </c>
      <c r="BM136" s="16" t="s">
        <v>232</v>
      </c>
    </row>
    <row r="137" s="12" customFormat="1">
      <c r="B137" s="228"/>
      <c r="C137" s="229"/>
      <c r="D137" s="230" t="s">
        <v>142</v>
      </c>
      <c r="E137" s="231" t="s">
        <v>1</v>
      </c>
      <c r="F137" s="232" t="s">
        <v>834</v>
      </c>
      <c r="G137" s="229"/>
      <c r="H137" s="233">
        <v>304</v>
      </c>
      <c r="I137" s="234"/>
      <c r="J137" s="229"/>
      <c r="K137" s="229"/>
      <c r="L137" s="235"/>
      <c r="M137" s="236"/>
      <c r="N137" s="237"/>
      <c r="O137" s="237"/>
      <c r="P137" s="237"/>
      <c r="Q137" s="237"/>
      <c r="R137" s="237"/>
      <c r="S137" s="237"/>
      <c r="T137" s="238"/>
      <c r="AT137" s="239" t="s">
        <v>142</v>
      </c>
      <c r="AU137" s="239" t="s">
        <v>79</v>
      </c>
      <c r="AV137" s="12" t="s">
        <v>79</v>
      </c>
      <c r="AW137" s="12" t="s">
        <v>32</v>
      </c>
      <c r="AX137" s="12" t="s">
        <v>77</v>
      </c>
      <c r="AY137" s="239" t="s">
        <v>133</v>
      </c>
    </row>
    <row r="138" s="1" customFormat="1" ht="16.5" customHeight="1">
      <c r="B138" s="37"/>
      <c r="C138" s="217" t="s">
        <v>8</v>
      </c>
      <c r="D138" s="217" t="s">
        <v>135</v>
      </c>
      <c r="E138" s="218" t="s">
        <v>234</v>
      </c>
      <c r="F138" s="219" t="s">
        <v>235</v>
      </c>
      <c r="G138" s="220" t="s">
        <v>138</v>
      </c>
      <c r="H138" s="221">
        <v>304</v>
      </c>
      <c r="I138" s="222"/>
      <c r="J138" s="221">
        <f>ROUND(I138*H138,1)</f>
        <v>0</v>
      </c>
      <c r="K138" s="219" t="s">
        <v>139</v>
      </c>
      <c r="L138" s="42"/>
      <c r="M138" s="223" t="s">
        <v>1</v>
      </c>
      <c r="N138" s="224" t="s">
        <v>41</v>
      </c>
      <c r="O138" s="78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AR138" s="16" t="s">
        <v>140</v>
      </c>
      <c r="AT138" s="16" t="s">
        <v>135</v>
      </c>
      <c r="AU138" s="16" t="s">
        <v>79</v>
      </c>
      <c r="AY138" s="16" t="s">
        <v>133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6" t="s">
        <v>77</v>
      </c>
      <c r="BK138" s="227">
        <f>ROUND(I138*H138,1)</f>
        <v>0</v>
      </c>
      <c r="BL138" s="16" t="s">
        <v>140</v>
      </c>
      <c r="BM138" s="16" t="s">
        <v>236</v>
      </c>
    </row>
    <row r="139" s="12" customFormat="1">
      <c r="B139" s="228"/>
      <c r="C139" s="229"/>
      <c r="D139" s="230" t="s">
        <v>142</v>
      </c>
      <c r="E139" s="231" t="s">
        <v>1</v>
      </c>
      <c r="F139" s="232" t="s">
        <v>834</v>
      </c>
      <c r="G139" s="229"/>
      <c r="H139" s="233">
        <v>304</v>
      </c>
      <c r="I139" s="234"/>
      <c r="J139" s="229"/>
      <c r="K139" s="229"/>
      <c r="L139" s="235"/>
      <c r="M139" s="236"/>
      <c r="N139" s="237"/>
      <c r="O139" s="237"/>
      <c r="P139" s="237"/>
      <c r="Q139" s="237"/>
      <c r="R139" s="237"/>
      <c r="S139" s="237"/>
      <c r="T139" s="238"/>
      <c r="AT139" s="239" t="s">
        <v>142</v>
      </c>
      <c r="AU139" s="239" t="s">
        <v>79</v>
      </c>
      <c r="AV139" s="12" t="s">
        <v>79</v>
      </c>
      <c r="AW139" s="12" t="s">
        <v>32</v>
      </c>
      <c r="AX139" s="12" t="s">
        <v>77</v>
      </c>
      <c r="AY139" s="239" t="s">
        <v>133</v>
      </c>
    </row>
    <row r="140" s="1" customFormat="1" ht="16.5" customHeight="1">
      <c r="B140" s="37"/>
      <c r="C140" s="217" t="s">
        <v>237</v>
      </c>
      <c r="D140" s="217" t="s">
        <v>135</v>
      </c>
      <c r="E140" s="218" t="s">
        <v>238</v>
      </c>
      <c r="F140" s="219" t="s">
        <v>239</v>
      </c>
      <c r="G140" s="220" t="s">
        <v>191</v>
      </c>
      <c r="H140" s="221">
        <v>184.5</v>
      </c>
      <c r="I140" s="222"/>
      <c r="J140" s="221">
        <f>ROUND(I140*H140,1)</f>
        <v>0</v>
      </c>
      <c r="K140" s="219" t="s">
        <v>1</v>
      </c>
      <c r="L140" s="42"/>
      <c r="M140" s="223" t="s">
        <v>1</v>
      </c>
      <c r="N140" s="224" t="s">
        <v>41</v>
      </c>
      <c r="O140" s="78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AR140" s="16" t="s">
        <v>140</v>
      </c>
      <c r="AT140" s="16" t="s">
        <v>135</v>
      </c>
      <c r="AU140" s="16" t="s">
        <v>79</v>
      </c>
      <c r="AY140" s="16" t="s">
        <v>133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6" t="s">
        <v>77</v>
      </c>
      <c r="BK140" s="227">
        <f>ROUND(I140*H140,1)</f>
        <v>0</v>
      </c>
      <c r="BL140" s="16" t="s">
        <v>140</v>
      </c>
      <c r="BM140" s="16" t="s">
        <v>240</v>
      </c>
    </row>
    <row r="141" s="14" customFormat="1">
      <c r="B141" s="254"/>
      <c r="C141" s="255"/>
      <c r="D141" s="230" t="s">
        <v>142</v>
      </c>
      <c r="E141" s="256" t="s">
        <v>1</v>
      </c>
      <c r="F141" s="257" t="s">
        <v>241</v>
      </c>
      <c r="G141" s="255"/>
      <c r="H141" s="256" t="s">
        <v>1</v>
      </c>
      <c r="I141" s="258"/>
      <c r="J141" s="255"/>
      <c r="K141" s="255"/>
      <c r="L141" s="259"/>
      <c r="M141" s="260"/>
      <c r="N141" s="261"/>
      <c r="O141" s="261"/>
      <c r="P141" s="261"/>
      <c r="Q141" s="261"/>
      <c r="R141" s="261"/>
      <c r="S141" s="261"/>
      <c r="T141" s="262"/>
      <c r="AT141" s="263" t="s">
        <v>142</v>
      </c>
      <c r="AU141" s="263" t="s">
        <v>79</v>
      </c>
      <c r="AV141" s="14" t="s">
        <v>77</v>
      </c>
      <c r="AW141" s="14" t="s">
        <v>32</v>
      </c>
      <c r="AX141" s="14" t="s">
        <v>70</v>
      </c>
      <c r="AY141" s="263" t="s">
        <v>133</v>
      </c>
    </row>
    <row r="142" s="12" customFormat="1">
      <c r="B142" s="228"/>
      <c r="C142" s="229"/>
      <c r="D142" s="230" t="s">
        <v>142</v>
      </c>
      <c r="E142" s="231" t="s">
        <v>1</v>
      </c>
      <c r="F142" s="232" t="s">
        <v>835</v>
      </c>
      <c r="G142" s="229"/>
      <c r="H142" s="233">
        <v>110.90000000000001</v>
      </c>
      <c r="I142" s="234"/>
      <c r="J142" s="229"/>
      <c r="K142" s="229"/>
      <c r="L142" s="235"/>
      <c r="M142" s="236"/>
      <c r="N142" s="237"/>
      <c r="O142" s="237"/>
      <c r="P142" s="237"/>
      <c r="Q142" s="237"/>
      <c r="R142" s="237"/>
      <c r="S142" s="237"/>
      <c r="T142" s="238"/>
      <c r="AT142" s="239" t="s">
        <v>142</v>
      </c>
      <c r="AU142" s="239" t="s">
        <v>79</v>
      </c>
      <c r="AV142" s="12" t="s">
        <v>79</v>
      </c>
      <c r="AW142" s="12" t="s">
        <v>32</v>
      </c>
      <c r="AX142" s="12" t="s">
        <v>70</v>
      </c>
      <c r="AY142" s="239" t="s">
        <v>133</v>
      </c>
    </row>
    <row r="143" s="14" customFormat="1">
      <c r="B143" s="254"/>
      <c r="C143" s="255"/>
      <c r="D143" s="230" t="s">
        <v>142</v>
      </c>
      <c r="E143" s="256" t="s">
        <v>1</v>
      </c>
      <c r="F143" s="257" t="s">
        <v>243</v>
      </c>
      <c r="G143" s="255"/>
      <c r="H143" s="256" t="s">
        <v>1</v>
      </c>
      <c r="I143" s="258"/>
      <c r="J143" s="255"/>
      <c r="K143" s="255"/>
      <c r="L143" s="259"/>
      <c r="M143" s="260"/>
      <c r="N143" s="261"/>
      <c r="O143" s="261"/>
      <c r="P143" s="261"/>
      <c r="Q143" s="261"/>
      <c r="R143" s="261"/>
      <c r="S143" s="261"/>
      <c r="T143" s="262"/>
      <c r="AT143" s="263" t="s">
        <v>142</v>
      </c>
      <c r="AU143" s="263" t="s">
        <v>79</v>
      </c>
      <c r="AV143" s="14" t="s">
        <v>77</v>
      </c>
      <c r="AW143" s="14" t="s">
        <v>32</v>
      </c>
      <c r="AX143" s="14" t="s">
        <v>70</v>
      </c>
      <c r="AY143" s="263" t="s">
        <v>133</v>
      </c>
    </row>
    <row r="144" s="12" customFormat="1">
      <c r="B144" s="228"/>
      <c r="C144" s="229"/>
      <c r="D144" s="230" t="s">
        <v>142</v>
      </c>
      <c r="E144" s="231" t="s">
        <v>1</v>
      </c>
      <c r="F144" s="232" t="s">
        <v>836</v>
      </c>
      <c r="G144" s="229"/>
      <c r="H144" s="233">
        <v>73.599999999999994</v>
      </c>
      <c r="I144" s="234"/>
      <c r="J144" s="229"/>
      <c r="K144" s="229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142</v>
      </c>
      <c r="AU144" s="239" t="s">
        <v>79</v>
      </c>
      <c r="AV144" s="12" t="s">
        <v>79</v>
      </c>
      <c r="AW144" s="12" t="s">
        <v>32</v>
      </c>
      <c r="AX144" s="12" t="s">
        <v>70</v>
      </c>
      <c r="AY144" s="239" t="s">
        <v>133</v>
      </c>
    </row>
    <row r="145" s="13" customFormat="1">
      <c r="B145" s="243"/>
      <c r="C145" s="244"/>
      <c r="D145" s="230" t="s">
        <v>142</v>
      </c>
      <c r="E145" s="245" t="s">
        <v>1</v>
      </c>
      <c r="F145" s="246" t="s">
        <v>177</v>
      </c>
      <c r="G145" s="244"/>
      <c r="H145" s="247">
        <v>184.5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AT145" s="253" t="s">
        <v>142</v>
      </c>
      <c r="AU145" s="253" t="s">
        <v>79</v>
      </c>
      <c r="AV145" s="13" t="s">
        <v>140</v>
      </c>
      <c r="AW145" s="13" t="s">
        <v>32</v>
      </c>
      <c r="AX145" s="13" t="s">
        <v>77</v>
      </c>
      <c r="AY145" s="253" t="s">
        <v>133</v>
      </c>
    </row>
    <row r="146" s="1" customFormat="1" ht="16.5" customHeight="1">
      <c r="B146" s="37"/>
      <c r="C146" s="217" t="s">
        <v>245</v>
      </c>
      <c r="D146" s="217" t="s">
        <v>135</v>
      </c>
      <c r="E146" s="218" t="s">
        <v>246</v>
      </c>
      <c r="F146" s="219" t="s">
        <v>247</v>
      </c>
      <c r="G146" s="220" t="s">
        <v>191</v>
      </c>
      <c r="H146" s="221">
        <v>37.299999999999997</v>
      </c>
      <c r="I146" s="222"/>
      <c r="J146" s="221">
        <f>ROUND(I146*H146,1)</f>
        <v>0</v>
      </c>
      <c r="K146" s="219" t="s">
        <v>1</v>
      </c>
      <c r="L146" s="42"/>
      <c r="M146" s="223" t="s">
        <v>1</v>
      </c>
      <c r="N146" s="224" t="s">
        <v>41</v>
      </c>
      <c r="O146" s="78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AR146" s="16" t="s">
        <v>140</v>
      </c>
      <c r="AT146" s="16" t="s">
        <v>135</v>
      </c>
      <c r="AU146" s="16" t="s">
        <v>79</v>
      </c>
      <c r="AY146" s="16" t="s">
        <v>133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6" t="s">
        <v>77</v>
      </c>
      <c r="BK146" s="227">
        <f>ROUND(I146*H146,1)</f>
        <v>0</v>
      </c>
      <c r="BL146" s="16" t="s">
        <v>140</v>
      </c>
      <c r="BM146" s="16" t="s">
        <v>248</v>
      </c>
    </row>
    <row r="147" s="14" customFormat="1">
      <c r="B147" s="254"/>
      <c r="C147" s="255"/>
      <c r="D147" s="230" t="s">
        <v>142</v>
      </c>
      <c r="E147" s="256" t="s">
        <v>1</v>
      </c>
      <c r="F147" s="257" t="s">
        <v>249</v>
      </c>
      <c r="G147" s="255"/>
      <c r="H147" s="256" t="s">
        <v>1</v>
      </c>
      <c r="I147" s="258"/>
      <c r="J147" s="255"/>
      <c r="K147" s="255"/>
      <c r="L147" s="259"/>
      <c r="M147" s="260"/>
      <c r="N147" s="261"/>
      <c r="O147" s="261"/>
      <c r="P147" s="261"/>
      <c r="Q147" s="261"/>
      <c r="R147" s="261"/>
      <c r="S147" s="261"/>
      <c r="T147" s="262"/>
      <c r="AT147" s="263" t="s">
        <v>142</v>
      </c>
      <c r="AU147" s="263" t="s">
        <v>79</v>
      </c>
      <c r="AV147" s="14" t="s">
        <v>77</v>
      </c>
      <c r="AW147" s="14" t="s">
        <v>32</v>
      </c>
      <c r="AX147" s="14" t="s">
        <v>70</v>
      </c>
      <c r="AY147" s="263" t="s">
        <v>133</v>
      </c>
    </row>
    <row r="148" s="12" customFormat="1">
      <c r="B148" s="228"/>
      <c r="C148" s="229"/>
      <c r="D148" s="230" t="s">
        <v>142</v>
      </c>
      <c r="E148" s="231" t="s">
        <v>1</v>
      </c>
      <c r="F148" s="232" t="s">
        <v>837</v>
      </c>
      <c r="G148" s="229"/>
      <c r="H148" s="233">
        <v>37.299999999999997</v>
      </c>
      <c r="I148" s="234"/>
      <c r="J148" s="229"/>
      <c r="K148" s="229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142</v>
      </c>
      <c r="AU148" s="239" t="s">
        <v>79</v>
      </c>
      <c r="AV148" s="12" t="s">
        <v>79</v>
      </c>
      <c r="AW148" s="12" t="s">
        <v>32</v>
      </c>
      <c r="AX148" s="12" t="s">
        <v>77</v>
      </c>
      <c r="AY148" s="239" t="s">
        <v>133</v>
      </c>
    </row>
    <row r="149" s="1" customFormat="1" ht="16.5" customHeight="1">
      <c r="B149" s="37"/>
      <c r="C149" s="217" t="s">
        <v>251</v>
      </c>
      <c r="D149" s="217" t="s">
        <v>135</v>
      </c>
      <c r="E149" s="218" t="s">
        <v>252</v>
      </c>
      <c r="F149" s="219" t="s">
        <v>253</v>
      </c>
      <c r="G149" s="220" t="s">
        <v>191</v>
      </c>
      <c r="H149" s="221">
        <v>37.299999999999997</v>
      </c>
      <c r="I149" s="222"/>
      <c r="J149" s="221">
        <f>ROUND(I149*H149,1)</f>
        <v>0</v>
      </c>
      <c r="K149" s="219" t="s">
        <v>139</v>
      </c>
      <c r="L149" s="42"/>
      <c r="M149" s="223" t="s">
        <v>1</v>
      </c>
      <c r="N149" s="224" t="s">
        <v>41</v>
      </c>
      <c r="O149" s="78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AR149" s="16" t="s">
        <v>140</v>
      </c>
      <c r="AT149" s="16" t="s">
        <v>135</v>
      </c>
      <c r="AU149" s="16" t="s">
        <v>79</v>
      </c>
      <c r="AY149" s="16" t="s">
        <v>133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6" t="s">
        <v>77</v>
      </c>
      <c r="BK149" s="227">
        <f>ROUND(I149*H149,1)</f>
        <v>0</v>
      </c>
      <c r="BL149" s="16" t="s">
        <v>140</v>
      </c>
      <c r="BM149" s="16" t="s">
        <v>254</v>
      </c>
    </row>
    <row r="150" s="14" customFormat="1">
      <c r="B150" s="254"/>
      <c r="C150" s="255"/>
      <c r="D150" s="230" t="s">
        <v>142</v>
      </c>
      <c r="E150" s="256" t="s">
        <v>1</v>
      </c>
      <c r="F150" s="257" t="s">
        <v>249</v>
      </c>
      <c r="G150" s="255"/>
      <c r="H150" s="256" t="s">
        <v>1</v>
      </c>
      <c r="I150" s="258"/>
      <c r="J150" s="255"/>
      <c r="K150" s="255"/>
      <c r="L150" s="259"/>
      <c r="M150" s="260"/>
      <c r="N150" s="261"/>
      <c r="O150" s="261"/>
      <c r="P150" s="261"/>
      <c r="Q150" s="261"/>
      <c r="R150" s="261"/>
      <c r="S150" s="261"/>
      <c r="T150" s="262"/>
      <c r="AT150" s="263" t="s">
        <v>142</v>
      </c>
      <c r="AU150" s="263" t="s">
        <v>79</v>
      </c>
      <c r="AV150" s="14" t="s">
        <v>77</v>
      </c>
      <c r="AW150" s="14" t="s">
        <v>32</v>
      </c>
      <c r="AX150" s="14" t="s">
        <v>70</v>
      </c>
      <c r="AY150" s="263" t="s">
        <v>133</v>
      </c>
    </row>
    <row r="151" s="12" customFormat="1">
      <c r="B151" s="228"/>
      <c r="C151" s="229"/>
      <c r="D151" s="230" t="s">
        <v>142</v>
      </c>
      <c r="E151" s="231" t="s">
        <v>1</v>
      </c>
      <c r="F151" s="232" t="s">
        <v>837</v>
      </c>
      <c r="G151" s="229"/>
      <c r="H151" s="233">
        <v>37.299999999999997</v>
      </c>
      <c r="I151" s="234"/>
      <c r="J151" s="229"/>
      <c r="K151" s="229"/>
      <c r="L151" s="235"/>
      <c r="M151" s="236"/>
      <c r="N151" s="237"/>
      <c r="O151" s="237"/>
      <c r="P151" s="237"/>
      <c r="Q151" s="237"/>
      <c r="R151" s="237"/>
      <c r="S151" s="237"/>
      <c r="T151" s="238"/>
      <c r="AT151" s="239" t="s">
        <v>142</v>
      </c>
      <c r="AU151" s="239" t="s">
        <v>79</v>
      </c>
      <c r="AV151" s="12" t="s">
        <v>79</v>
      </c>
      <c r="AW151" s="12" t="s">
        <v>32</v>
      </c>
      <c r="AX151" s="12" t="s">
        <v>77</v>
      </c>
      <c r="AY151" s="239" t="s">
        <v>133</v>
      </c>
    </row>
    <row r="152" s="1" customFormat="1" ht="16.5" customHeight="1">
      <c r="B152" s="37"/>
      <c r="C152" s="217" t="s">
        <v>255</v>
      </c>
      <c r="D152" s="217" t="s">
        <v>135</v>
      </c>
      <c r="E152" s="218" t="s">
        <v>256</v>
      </c>
      <c r="F152" s="219" t="s">
        <v>257</v>
      </c>
      <c r="G152" s="220" t="s">
        <v>191</v>
      </c>
      <c r="H152" s="221">
        <v>37.299999999999997</v>
      </c>
      <c r="I152" s="222"/>
      <c r="J152" s="221">
        <f>ROUND(I152*H152,1)</f>
        <v>0</v>
      </c>
      <c r="K152" s="219" t="s">
        <v>139</v>
      </c>
      <c r="L152" s="42"/>
      <c r="M152" s="223" t="s">
        <v>1</v>
      </c>
      <c r="N152" s="224" t="s">
        <v>41</v>
      </c>
      <c r="O152" s="78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AR152" s="16" t="s">
        <v>140</v>
      </c>
      <c r="AT152" s="16" t="s">
        <v>135</v>
      </c>
      <c r="AU152" s="16" t="s">
        <v>79</v>
      </c>
      <c r="AY152" s="16" t="s">
        <v>133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6" t="s">
        <v>77</v>
      </c>
      <c r="BK152" s="227">
        <f>ROUND(I152*H152,1)</f>
        <v>0</v>
      </c>
      <c r="BL152" s="16" t="s">
        <v>140</v>
      </c>
      <c r="BM152" s="16" t="s">
        <v>258</v>
      </c>
    </row>
    <row r="153" s="12" customFormat="1">
      <c r="B153" s="228"/>
      <c r="C153" s="229"/>
      <c r="D153" s="230" t="s">
        <v>142</v>
      </c>
      <c r="E153" s="231" t="s">
        <v>1</v>
      </c>
      <c r="F153" s="232" t="s">
        <v>837</v>
      </c>
      <c r="G153" s="229"/>
      <c r="H153" s="233">
        <v>37.299999999999997</v>
      </c>
      <c r="I153" s="234"/>
      <c r="J153" s="229"/>
      <c r="K153" s="229"/>
      <c r="L153" s="235"/>
      <c r="M153" s="236"/>
      <c r="N153" s="237"/>
      <c r="O153" s="237"/>
      <c r="P153" s="237"/>
      <c r="Q153" s="237"/>
      <c r="R153" s="237"/>
      <c r="S153" s="237"/>
      <c r="T153" s="238"/>
      <c r="AT153" s="239" t="s">
        <v>142</v>
      </c>
      <c r="AU153" s="239" t="s">
        <v>79</v>
      </c>
      <c r="AV153" s="12" t="s">
        <v>79</v>
      </c>
      <c r="AW153" s="12" t="s">
        <v>32</v>
      </c>
      <c r="AX153" s="12" t="s">
        <v>77</v>
      </c>
      <c r="AY153" s="239" t="s">
        <v>133</v>
      </c>
    </row>
    <row r="154" s="1" customFormat="1" ht="16.5" customHeight="1">
      <c r="B154" s="37"/>
      <c r="C154" s="217" t="s">
        <v>259</v>
      </c>
      <c r="D154" s="217" t="s">
        <v>135</v>
      </c>
      <c r="E154" s="218" t="s">
        <v>260</v>
      </c>
      <c r="F154" s="219" t="s">
        <v>261</v>
      </c>
      <c r="G154" s="220" t="s">
        <v>156</v>
      </c>
      <c r="H154" s="221">
        <v>74.599999999999994</v>
      </c>
      <c r="I154" s="222"/>
      <c r="J154" s="221">
        <f>ROUND(I154*H154,1)</f>
        <v>0</v>
      </c>
      <c r="K154" s="219" t="s">
        <v>139</v>
      </c>
      <c r="L154" s="42"/>
      <c r="M154" s="223" t="s">
        <v>1</v>
      </c>
      <c r="N154" s="224" t="s">
        <v>41</v>
      </c>
      <c r="O154" s="78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AR154" s="16" t="s">
        <v>140</v>
      </c>
      <c r="AT154" s="16" t="s">
        <v>135</v>
      </c>
      <c r="AU154" s="16" t="s">
        <v>79</v>
      </c>
      <c r="AY154" s="16" t="s">
        <v>133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6" t="s">
        <v>77</v>
      </c>
      <c r="BK154" s="227">
        <f>ROUND(I154*H154,1)</f>
        <v>0</v>
      </c>
      <c r="BL154" s="16" t="s">
        <v>140</v>
      </c>
      <c r="BM154" s="16" t="s">
        <v>262</v>
      </c>
    </row>
    <row r="155" s="12" customFormat="1">
      <c r="B155" s="228"/>
      <c r="C155" s="229"/>
      <c r="D155" s="230" t="s">
        <v>142</v>
      </c>
      <c r="E155" s="231" t="s">
        <v>1</v>
      </c>
      <c r="F155" s="232" t="s">
        <v>837</v>
      </c>
      <c r="G155" s="229"/>
      <c r="H155" s="233">
        <v>37.299999999999997</v>
      </c>
      <c r="I155" s="234"/>
      <c r="J155" s="229"/>
      <c r="K155" s="229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142</v>
      </c>
      <c r="AU155" s="239" t="s">
        <v>79</v>
      </c>
      <c r="AV155" s="12" t="s">
        <v>79</v>
      </c>
      <c r="AW155" s="12" t="s">
        <v>32</v>
      </c>
      <c r="AX155" s="12" t="s">
        <v>77</v>
      </c>
      <c r="AY155" s="239" t="s">
        <v>133</v>
      </c>
    </row>
    <row r="156" s="12" customFormat="1">
      <c r="B156" s="228"/>
      <c r="C156" s="229"/>
      <c r="D156" s="230" t="s">
        <v>142</v>
      </c>
      <c r="E156" s="229"/>
      <c r="F156" s="232" t="s">
        <v>838</v>
      </c>
      <c r="G156" s="229"/>
      <c r="H156" s="233">
        <v>74.599999999999994</v>
      </c>
      <c r="I156" s="234"/>
      <c r="J156" s="229"/>
      <c r="K156" s="229"/>
      <c r="L156" s="235"/>
      <c r="M156" s="236"/>
      <c r="N156" s="237"/>
      <c r="O156" s="237"/>
      <c r="P156" s="237"/>
      <c r="Q156" s="237"/>
      <c r="R156" s="237"/>
      <c r="S156" s="237"/>
      <c r="T156" s="238"/>
      <c r="AT156" s="239" t="s">
        <v>142</v>
      </c>
      <c r="AU156" s="239" t="s">
        <v>79</v>
      </c>
      <c r="AV156" s="12" t="s">
        <v>79</v>
      </c>
      <c r="AW156" s="12" t="s">
        <v>4</v>
      </c>
      <c r="AX156" s="12" t="s">
        <v>77</v>
      </c>
      <c r="AY156" s="239" t="s">
        <v>133</v>
      </c>
    </row>
    <row r="157" s="1" customFormat="1" ht="16.5" customHeight="1">
      <c r="B157" s="37"/>
      <c r="C157" s="217" t="s">
        <v>7</v>
      </c>
      <c r="D157" s="217" t="s">
        <v>135</v>
      </c>
      <c r="E157" s="218" t="s">
        <v>264</v>
      </c>
      <c r="F157" s="219" t="s">
        <v>265</v>
      </c>
      <c r="G157" s="220" t="s">
        <v>191</v>
      </c>
      <c r="H157" s="221">
        <v>73.599999999999994</v>
      </c>
      <c r="I157" s="222"/>
      <c r="J157" s="221">
        <f>ROUND(I157*H157,1)</f>
        <v>0</v>
      </c>
      <c r="K157" s="219" t="s">
        <v>139</v>
      </c>
      <c r="L157" s="42"/>
      <c r="M157" s="223" t="s">
        <v>1</v>
      </c>
      <c r="N157" s="224" t="s">
        <v>41</v>
      </c>
      <c r="O157" s="78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AR157" s="16" t="s">
        <v>140</v>
      </c>
      <c r="AT157" s="16" t="s">
        <v>135</v>
      </c>
      <c r="AU157" s="16" t="s">
        <v>79</v>
      </c>
      <c r="AY157" s="16" t="s">
        <v>133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6" t="s">
        <v>77</v>
      </c>
      <c r="BK157" s="227">
        <f>ROUND(I157*H157,1)</f>
        <v>0</v>
      </c>
      <c r="BL157" s="16" t="s">
        <v>140</v>
      </c>
      <c r="BM157" s="16" t="s">
        <v>266</v>
      </c>
    </row>
    <row r="158" s="14" customFormat="1">
      <c r="B158" s="254"/>
      <c r="C158" s="255"/>
      <c r="D158" s="230" t="s">
        <v>142</v>
      </c>
      <c r="E158" s="256" t="s">
        <v>1</v>
      </c>
      <c r="F158" s="257" t="s">
        <v>267</v>
      </c>
      <c r="G158" s="255"/>
      <c r="H158" s="256" t="s">
        <v>1</v>
      </c>
      <c r="I158" s="258"/>
      <c r="J158" s="255"/>
      <c r="K158" s="255"/>
      <c r="L158" s="259"/>
      <c r="M158" s="260"/>
      <c r="N158" s="261"/>
      <c r="O158" s="261"/>
      <c r="P158" s="261"/>
      <c r="Q158" s="261"/>
      <c r="R158" s="261"/>
      <c r="S158" s="261"/>
      <c r="T158" s="262"/>
      <c r="AT158" s="263" t="s">
        <v>142</v>
      </c>
      <c r="AU158" s="263" t="s">
        <v>79</v>
      </c>
      <c r="AV158" s="14" t="s">
        <v>77</v>
      </c>
      <c r="AW158" s="14" t="s">
        <v>32</v>
      </c>
      <c r="AX158" s="14" t="s">
        <v>70</v>
      </c>
      <c r="AY158" s="263" t="s">
        <v>133</v>
      </c>
    </row>
    <row r="159" s="12" customFormat="1">
      <c r="B159" s="228"/>
      <c r="C159" s="229"/>
      <c r="D159" s="230" t="s">
        <v>142</v>
      </c>
      <c r="E159" s="231" t="s">
        <v>1</v>
      </c>
      <c r="F159" s="232" t="s">
        <v>839</v>
      </c>
      <c r="G159" s="229"/>
      <c r="H159" s="233">
        <v>73.599999999999994</v>
      </c>
      <c r="I159" s="234"/>
      <c r="J159" s="229"/>
      <c r="K159" s="229"/>
      <c r="L159" s="235"/>
      <c r="M159" s="236"/>
      <c r="N159" s="237"/>
      <c r="O159" s="237"/>
      <c r="P159" s="237"/>
      <c r="Q159" s="237"/>
      <c r="R159" s="237"/>
      <c r="S159" s="237"/>
      <c r="T159" s="238"/>
      <c r="AT159" s="239" t="s">
        <v>142</v>
      </c>
      <c r="AU159" s="239" t="s">
        <v>79</v>
      </c>
      <c r="AV159" s="12" t="s">
        <v>79</v>
      </c>
      <c r="AW159" s="12" t="s">
        <v>32</v>
      </c>
      <c r="AX159" s="12" t="s">
        <v>70</v>
      </c>
      <c r="AY159" s="239" t="s">
        <v>133</v>
      </c>
    </row>
    <row r="160" s="14" customFormat="1">
      <c r="B160" s="254"/>
      <c r="C160" s="255"/>
      <c r="D160" s="230" t="s">
        <v>142</v>
      </c>
      <c r="E160" s="256" t="s">
        <v>1</v>
      </c>
      <c r="F160" s="257" t="s">
        <v>269</v>
      </c>
      <c r="G160" s="255"/>
      <c r="H160" s="256" t="s">
        <v>1</v>
      </c>
      <c r="I160" s="258"/>
      <c r="J160" s="255"/>
      <c r="K160" s="255"/>
      <c r="L160" s="259"/>
      <c r="M160" s="260"/>
      <c r="N160" s="261"/>
      <c r="O160" s="261"/>
      <c r="P160" s="261"/>
      <c r="Q160" s="261"/>
      <c r="R160" s="261"/>
      <c r="S160" s="261"/>
      <c r="T160" s="262"/>
      <c r="AT160" s="263" t="s">
        <v>142</v>
      </c>
      <c r="AU160" s="263" t="s">
        <v>79</v>
      </c>
      <c r="AV160" s="14" t="s">
        <v>77</v>
      </c>
      <c r="AW160" s="14" t="s">
        <v>32</v>
      </c>
      <c r="AX160" s="14" t="s">
        <v>70</v>
      </c>
      <c r="AY160" s="263" t="s">
        <v>133</v>
      </c>
    </row>
    <row r="161" s="12" customFormat="1">
      <c r="B161" s="228"/>
      <c r="C161" s="229"/>
      <c r="D161" s="230" t="s">
        <v>142</v>
      </c>
      <c r="E161" s="231" t="s">
        <v>1</v>
      </c>
      <c r="F161" s="232" t="s">
        <v>70</v>
      </c>
      <c r="G161" s="229"/>
      <c r="H161" s="233">
        <v>0</v>
      </c>
      <c r="I161" s="234"/>
      <c r="J161" s="229"/>
      <c r="K161" s="229"/>
      <c r="L161" s="235"/>
      <c r="M161" s="236"/>
      <c r="N161" s="237"/>
      <c r="O161" s="237"/>
      <c r="P161" s="237"/>
      <c r="Q161" s="237"/>
      <c r="R161" s="237"/>
      <c r="S161" s="237"/>
      <c r="T161" s="238"/>
      <c r="AT161" s="239" t="s">
        <v>142</v>
      </c>
      <c r="AU161" s="239" t="s">
        <v>79</v>
      </c>
      <c r="AV161" s="12" t="s">
        <v>79</v>
      </c>
      <c r="AW161" s="12" t="s">
        <v>32</v>
      </c>
      <c r="AX161" s="12" t="s">
        <v>70</v>
      </c>
      <c r="AY161" s="239" t="s">
        <v>133</v>
      </c>
    </row>
    <row r="162" s="14" customFormat="1">
      <c r="B162" s="254"/>
      <c r="C162" s="255"/>
      <c r="D162" s="230" t="s">
        <v>142</v>
      </c>
      <c r="E162" s="256" t="s">
        <v>1</v>
      </c>
      <c r="F162" s="257" t="s">
        <v>270</v>
      </c>
      <c r="G162" s="255"/>
      <c r="H162" s="256" t="s">
        <v>1</v>
      </c>
      <c r="I162" s="258"/>
      <c r="J162" s="255"/>
      <c r="K162" s="255"/>
      <c r="L162" s="259"/>
      <c r="M162" s="260"/>
      <c r="N162" s="261"/>
      <c r="O162" s="261"/>
      <c r="P162" s="261"/>
      <c r="Q162" s="261"/>
      <c r="R162" s="261"/>
      <c r="S162" s="261"/>
      <c r="T162" s="262"/>
      <c r="AT162" s="263" t="s">
        <v>142</v>
      </c>
      <c r="AU162" s="263" t="s">
        <v>79</v>
      </c>
      <c r="AV162" s="14" t="s">
        <v>77</v>
      </c>
      <c r="AW162" s="14" t="s">
        <v>32</v>
      </c>
      <c r="AX162" s="14" t="s">
        <v>70</v>
      </c>
      <c r="AY162" s="263" t="s">
        <v>133</v>
      </c>
    </row>
    <row r="163" s="12" customFormat="1">
      <c r="B163" s="228"/>
      <c r="C163" s="229"/>
      <c r="D163" s="230" t="s">
        <v>142</v>
      </c>
      <c r="E163" s="231" t="s">
        <v>1</v>
      </c>
      <c r="F163" s="232" t="s">
        <v>70</v>
      </c>
      <c r="G163" s="229"/>
      <c r="H163" s="233">
        <v>0</v>
      </c>
      <c r="I163" s="234"/>
      <c r="J163" s="229"/>
      <c r="K163" s="229"/>
      <c r="L163" s="235"/>
      <c r="M163" s="236"/>
      <c r="N163" s="237"/>
      <c r="O163" s="237"/>
      <c r="P163" s="237"/>
      <c r="Q163" s="237"/>
      <c r="R163" s="237"/>
      <c r="S163" s="237"/>
      <c r="T163" s="238"/>
      <c r="AT163" s="239" t="s">
        <v>142</v>
      </c>
      <c r="AU163" s="239" t="s">
        <v>79</v>
      </c>
      <c r="AV163" s="12" t="s">
        <v>79</v>
      </c>
      <c r="AW163" s="12" t="s">
        <v>32</v>
      </c>
      <c r="AX163" s="12" t="s">
        <v>70</v>
      </c>
      <c r="AY163" s="239" t="s">
        <v>133</v>
      </c>
    </row>
    <row r="164" s="13" customFormat="1">
      <c r="B164" s="243"/>
      <c r="C164" s="244"/>
      <c r="D164" s="230" t="s">
        <v>142</v>
      </c>
      <c r="E164" s="245" t="s">
        <v>1</v>
      </c>
      <c r="F164" s="246" t="s">
        <v>177</v>
      </c>
      <c r="G164" s="244"/>
      <c r="H164" s="247">
        <v>73.599999999999994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AT164" s="253" t="s">
        <v>142</v>
      </c>
      <c r="AU164" s="253" t="s">
        <v>79</v>
      </c>
      <c r="AV164" s="13" t="s">
        <v>140</v>
      </c>
      <c r="AW164" s="13" t="s">
        <v>32</v>
      </c>
      <c r="AX164" s="13" t="s">
        <v>77</v>
      </c>
      <c r="AY164" s="253" t="s">
        <v>133</v>
      </c>
    </row>
    <row r="165" s="1" customFormat="1" ht="16.5" customHeight="1">
      <c r="B165" s="37"/>
      <c r="C165" s="217" t="s">
        <v>271</v>
      </c>
      <c r="D165" s="217" t="s">
        <v>135</v>
      </c>
      <c r="E165" s="218" t="s">
        <v>272</v>
      </c>
      <c r="F165" s="219" t="s">
        <v>273</v>
      </c>
      <c r="G165" s="220" t="s">
        <v>191</v>
      </c>
      <c r="H165" s="221">
        <v>36.299999999999997</v>
      </c>
      <c r="I165" s="222"/>
      <c r="J165" s="221">
        <f>ROUND(I165*H165,1)</f>
        <v>0</v>
      </c>
      <c r="K165" s="219" t="s">
        <v>139</v>
      </c>
      <c r="L165" s="42"/>
      <c r="M165" s="223" t="s">
        <v>1</v>
      </c>
      <c r="N165" s="224" t="s">
        <v>41</v>
      </c>
      <c r="O165" s="78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AR165" s="16" t="s">
        <v>140</v>
      </c>
      <c r="AT165" s="16" t="s">
        <v>135</v>
      </c>
      <c r="AU165" s="16" t="s">
        <v>79</v>
      </c>
      <c r="AY165" s="16" t="s">
        <v>133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6" t="s">
        <v>77</v>
      </c>
      <c r="BK165" s="227">
        <f>ROUND(I165*H165,1)</f>
        <v>0</v>
      </c>
      <c r="BL165" s="16" t="s">
        <v>140</v>
      </c>
      <c r="BM165" s="16" t="s">
        <v>274</v>
      </c>
    </row>
    <row r="166" s="12" customFormat="1">
      <c r="B166" s="228"/>
      <c r="C166" s="229"/>
      <c r="D166" s="230" t="s">
        <v>142</v>
      </c>
      <c r="E166" s="231" t="s">
        <v>1</v>
      </c>
      <c r="F166" s="232" t="s">
        <v>840</v>
      </c>
      <c r="G166" s="229"/>
      <c r="H166" s="233">
        <v>36.299999999999997</v>
      </c>
      <c r="I166" s="234"/>
      <c r="J166" s="229"/>
      <c r="K166" s="229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142</v>
      </c>
      <c r="AU166" s="239" t="s">
        <v>79</v>
      </c>
      <c r="AV166" s="12" t="s">
        <v>79</v>
      </c>
      <c r="AW166" s="12" t="s">
        <v>32</v>
      </c>
      <c r="AX166" s="12" t="s">
        <v>77</v>
      </c>
      <c r="AY166" s="239" t="s">
        <v>133</v>
      </c>
    </row>
    <row r="167" s="1" customFormat="1" ht="16.5" customHeight="1">
      <c r="B167" s="37"/>
      <c r="C167" s="264" t="s">
        <v>276</v>
      </c>
      <c r="D167" s="264" t="s">
        <v>277</v>
      </c>
      <c r="E167" s="265" t="s">
        <v>278</v>
      </c>
      <c r="F167" s="266" t="s">
        <v>279</v>
      </c>
      <c r="G167" s="267" t="s">
        <v>156</v>
      </c>
      <c r="H167" s="268">
        <v>72.599999999999994</v>
      </c>
      <c r="I167" s="269"/>
      <c r="J167" s="268">
        <f>ROUND(I167*H167,1)</f>
        <v>0</v>
      </c>
      <c r="K167" s="266" t="s">
        <v>139</v>
      </c>
      <c r="L167" s="270"/>
      <c r="M167" s="271" t="s">
        <v>1</v>
      </c>
      <c r="N167" s="272" t="s">
        <v>41</v>
      </c>
      <c r="O167" s="78"/>
      <c r="P167" s="225">
        <f>O167*H167</f>
        <v>0</v>
      </c>
      <c r="Q167" s="225">
        <v>1</v>
      </c>
      <c r="R167" s="225">
        <f>Q167*H167</f>
        <v>72.599999999999994</v>
      </c>
      <c r="S167" s="225">
        <v>0</v>
      </c>
      <c r="T167" s="226">
        <f>S167*H167</f>
        <v>0</v>
      </c>
      <c r="AR167" s="16" t="s">
        <v>199</v>
      </c>
      <c r="AT167" s="16" t="s">
        <v>277</v>
      </c>
      <c r="AU167" s="16" t="s">
        <v>79</v>
      </c>
      <c r="AY167" s="16" t="s">
        <v>133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6" t="s">
        <v>77</v>
      </c>
      <c r="BK167" s="227">
        <f>ROUND(I167*H167,1)</f>
        <v>0</v>
      </c>
      <c r="BL167" s="16" t="s">
        <v>140</v>
      </c>
      <c r="BM167" s="16" t="s">
        <v>280</v>
      </c>
    </row>
    <row r="168" s="12" customFormat="1">
      <c r="B168" s="228"/>
      <c r="C168" s="229"/>
      <c r="D168" s="230" t="s">
        <v>142</v>
      </c>
      <c r="E168" s="231" t="s">
        <v>1</v>
      </c>
      <c r="F168" s="232" t="s">
        <v>840</v>
      </c>
      <c r="G168" s="229"/>
      <c r="H168" s="233">
        <v>36.299999999999997</v>
      </c>
      <c r="I168" s="234"/>
      <c r="J168" s="229"/>
      <c r="K168" s="229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142</v>
      </c>
      <c r="AU168" s="239" t="s">
        <v>79</v>
      </c>
      <c r="AV168" s="12" t="s">
        <v>79</v>
      </c>
      <c r="AW168" s="12" t="s">
        <v>32</v>
      </c>
      <c r="AX168" s="12" t="s">
        <v>77</v>
      </c>
      <c r="AY168" s="239" t="s">
        <v>133</v>
      </c>
    </row>
    <row r="169" s="12" customFormat="1">
      <c r="B169" s="228"/>
      <c r="C169" s="229"/>
      <c r="D169" s="230" t="s">
        <v>142</v>
      </c>
      <c r="E169" s="229"/>
      <c r="F169" s="232" t="s">
        <v>841</v>
      </c>
      <c r="G169" s="229"/>
      <c r="H169" s="233">
        <v>72.599999999999994</v>
      </c>
      <c r="I169" s="234"/>
      <c r="J169" s="229"/>
      <c r="K169" s="229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142</v>
      </c>
      <c r="AU169" s="239" t="s">
        <v>79</v>
      </c>
      <c r="AV169" s="12" t="s">
        <v>79</v>
      </c>
      <c r="AW169" s="12" t="s">
        <v>4</v>
      </c>
      <c r="AX169" s="12" t="s">
        <v>77</v>
      </c>
      <c r="AY169" s="239" t="s">
        <v>133</v>
      </c>
    </row>
    <row r="170" s="1" customFormat="1" ht="16.5" customHeight="1">
      <c r="B170" s="37"/>
      <c r="C170" s="217" t="s">
        <v>282</v>
      </c>
      <c r="D170" s="217" t="s">
        <v>135</v>
      </c>
      <c r="E170" s="218" t="s">
        <v>283</v>
      </c>
      <c r="F170" s="219" t="s">
        <v>284</v>
      </c>
      <c r="G170" s="220" t="s">
        <v>138</v>
      </c>
      <c r="H170" s="221">
        <v>49.5</v>
      </c>
      <c r="I170" s="222"/>
      <c r="J170" s="221">
        <f>ROUND(I170*H170,1)</f>
        <v>0</v>
      </c>
      <c r="K170" s="219" t="s">
        <v>139</v>
      </c>
      <c r="L170" s="42"/>
      <c r="M170" s="223" t="s">
        <v>1</v>
      </c>
      <c r="N170" s="224" t="s">
        <v>41</v>
      </c>
      <c r="O170" s="78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AR170" s="16" t="s">
        <v>140</v>
      </c>
      <c r="AT170" s="16" t="s">
        <v>135</v>
      </c>
      <c r="AU170" s="16" t="s">
        <v>79</v>
      </c>
      <c r="AY170" s="16" t="s">
        <v>133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6" t="s">
        <v>77</v>
      </c>
      <c r="BK170" s="227">
        <f>ROUND(I170*H170,1)</f>
        <v>0</v>
      </c>
      <c r="BL170" s="16" t="s">
        <v>140</v>
      </c>
      <c r="BM170" s="16" t="s">
        <v>285</v>
      </c>
    </row>
    <row r="171" s="12" customFormat="1">
      <c r="B171" s="228"/>
      <c r="C171" s="229"/>
      <c r="D171" s="230" t="s">
        <v>142</v>
      </c>
      <c r="E171" s="231" t="s">
        <v>1</v>
      </c>
      <c r="F171" s="232" t="s">
        <v>842</v>
      </c>
      <c r="G171" s="229"/>
      <c r="H171" s="233">
        <v>49.5</v>
      </c>
      <c r="I171" s="234"/>
      <c r="J171" s="229"/>
      <c r="K171" s="229"/>
      <c r="L171" s="235"/>
      <c r="M171" s="236"/>
      <c r="N171" s="237"/>
      <c r="O171" s="237"/>
      <c r="P171" s="237"/>
      <c r="Q171" s="237"/>
      <c r="R171" s="237"/>
      <c r="S171" s="237"/>
      <c r="T171" s="238"/>
      <c r="AT171" s="239" t="s">
        <v>142</v>
      </c>
      <c r="AU171" s="239" t="s">
        <v>79</v>
      </c>
      <c r="AV171" s="12" t="s">
        <v>79</v>
      </c>
      <c r="AW171" s="12" t="s">
        <v>32</v>
      </c>
      <c r="AX171" s="12" t="s">
        <v>77</v>
      </c>
      <c r="AY171" s="239" t="s">
        <v>133</v>
      </c>
    </row>
    <row r="172" s="11" customFormat="1" ht="22.8" customHeight="1">
      <c r="B172" s="201"/>
      <c r="C172" s="202"/>
      <c r="D172" s="203" t="s">
        <v>69</v>
      </c>
      <c r="E172" s="215" t="s">
        <v>140</v>
      </c>
      <c r="F172" s="215" t="s">
        <v>287</v>
      </c>
      <c r="G172" s="202"/>
      <c r="H172" s="202"/>
      <c r="I172" s="205"/>
      <c r="J172" s="216">
        <f>BK172</f>
        <v>0</v>
      </c>
      <c r="K172" s="202"/>
      <c r="L172" s="207"/>
      <c r="M172" s="208"/>
      <c r="N172" s="209"/>
      <c r="O172" s="209"/>
      <c r="P172" s="210">
        <f>SUM(P173:P184)</f>
        <v>0</v>
      </c>
      <c r="Q172" s="209"/>
      <c r="R172" s="210">
        <f>SUM(R173:R184)</f>
        <v>0</v>
      </c>
      <c r="S172" s="209"/>
      <c r="T172" s="211">
        <f>SUM(T173:T184)</f>
        <v>0</v>
      </c>
      <c r="AR172" s="212" t="s">
        <v>77</v>
      </c>
      <c r="AT172" s="213" t="s">
        <v>69</v>
      </c>
      <c r="AU172" s="213" t="s">
        <v>77</v>
      </c>
      <c r="AY172" s="212" t="s">
        <v>133</v>
      </c>
      <c r="BK172" s="214">
        <f>SUM(BK173:BK184)</f>
        <v>0</v>
      </c>
    </row>
    <row r="173" s="1" customFormat="1" ht="16.5" customHeight="1">
      <c r="B173" s="37"/>
      <c r="C173" s="217" t="s">
        <v>288</v>
      </c>
      <c r="D173" s="217" t="s">
        <v>135</v>
      </c>
      <c r="E173" s="218" t="s">
        <v>289</v>
      </c>
      <c r="F173" s="219" t="s">
        <v>290</v>
      </c>
      <c r="G173" s="220" t="s">
        <v>191</v>
      </c>
      <c r="H173" s="221">
        <v>1</v>
      </c>
      <c r="I173" s="222"/>
      <c r="J173" s="221">
        <f>ROUND(I173*H173,1)</f>
        <v>0</v>
      </c>
      <c r="K173" s="219" t="s">
        <v>139</v>
      </c>
      <c r="L173" s="42"/>
      <c r="M173" s="223" t="s">
        <v>1</v>
      </c>
      <c r="N173" s="224" t="s">
        <v>41</v>
      </c>
      <c r="O173" s="78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AR173" s="16" t="s">
        <v>140</v>
      </c>
      <c r="AT173" s="16" t="s">
        <v>135</v>
      </c>
      <c r="AU173" s="16" t="s">
        <v>79</v>
      </c>
      <c r="AY173" s="16" t="s">
        <v>133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6" t="s">
        <v>77</v>
      </c>
      <c r="BK173" s="227">
        <f>ROUND(I173*H173,1)</f>
        <v>0</v>
      </c>
      <c r="BL173" s="16" t="s">
        <v>140</v>
      </c>
      <c r="BM173" s="16" t="s">
        <v>291</v>
      </c>
    </row>
    <row r="174" s="12" customFormat="1">
      <c r="B174" s="228"/>
      <c r="C174" s="229"/>
      <c r="D174" s="230" t="s">
        <v>142</v>
      </c>
      <c r="E174" s="231" t="s">
        <v>1</v>
      </c>
      <c r="F174" s="232" t="s">
        <v>77</v>
      </c>
      <c r="G174" s="229"/>
      <c r="H174" s="233">
        <v>1</v>
      </c>
      <c r="I174" s="234"/>
      <c r="J174" s="229"/>
      <c r="K174" s="229"/>
      <c r="L174" s="235"/>
      <c r="M174" s="236"/>
      <c r="N174" s="237"/>
      <c r="O174" s="237"/>
      <c r="P174" s="237"/>
      <c r="Q174" s="237"/>
      <c r="R174" s="237"/>
      <c r="S174" s="237"/>
      <c r="T174" s="238"/>
      <c r="AT174" s="239" t="s">
        <v>142</v>
      </c>
      <c r="AU174" s="239" t="s">
        <v>79</v>
      </c>
      <c r="AV174" s="12" t="s">
        <v>79</v>
      </c>
      <c r="AW174" s="12" t="s">
        <v>32</v>
      </c>
      <c r="AX174" s="12" t="s">
        <v>77</v>
      </c>
      <c r="AY174" s="239" t="s">
        <v>133</v>
      </c>
    </row>
    <row r="175" s="1" customFormat="1" ht="16.5" customHeight="1">
      <c r="B175" s="37"/>
      <c r="C175" s="217" t="s">
        <v>293</v>
      </c>
      <c r="D175" s="217" t="s">
        <v>135</v>
      </c>
      <c r="E175" s="218" t="s">
        <v>294</v>
      </c>
      <c r="F175" s="219" t="s">
        <v>295</v>
      </c>
      <c r="G175" s="220" t="s">
        <v>191</v>
      </c>
      <c r="H175" s="221">
        <v>6.5</v>
      </c>
      <c r="I175" s="222"/>
      <c r="J175" s="221">
        <f>ROUND(I175*H175,1)</f>
        <v>0</v>
      </c>
      <c r="K175" s="219" t="s">
        <v>139</v>
      </c>
      <c r="L175" s="42"/>
      <c r="M175" s="223" t="s">
        <v>1</v>
      </c>
      <c r="N175" s="224" t="s">
        <v>41</v>
      </c>
      <c r="O175" s="78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AR175" s="16" t="s">
        <v>140</v>
      </c>
      <c r="AT175" s="16" t="s">
        <v>135</v>
      </c>
      <c r="AU175" s="16" t="s">
        <v>79</v>
      </c>
      <c r="AY175" s="16" t="s">
        <v>133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6" t="s">
        <v>77</v>
      </c>
      <c r="BK175" s="227">
        <f>ROUND(I175*H175,1)</f>
        <v>0</v>
      </c>
      <c r="BL175" s="16" t="s">
        <v>140</v>
      </c>
      <c r="BM175" s="16" t="s">
        <v>499</v>
      </c>
    </row>
    <row r="176" s="14" customFormat="1">
      <c r="B176" s="254"/>
      <c r="C176" s="255"/>
      <c r="D176" s="230" t="s">
        <v>142</v>
      </c>
      <c r="E176" s="256" t="s">
        <v>1</v>
      </c>
      <c r="F176" s="257" t="s">
        <v>297</v>
      </c>
      <c r="G176" s="255"/>
      <c r="H176" s="256" t="s">
        <v>1</v>
      </c>
      <c r="I176" s="258"/>
      <c r="J176" s="255"/>
      <c r="K176" s="255"/>
      <c r="L176" s="259"/>
      <c r="M176" s="260"/>
      <c r="N176" s="261"/>
      <c r="O176" s="261"/>
      <c r="P176" s="261"/>
      <c r="Q176" s="261"/>
      <c r="R176" s="261"/>
      <c r="S176" s="261"/>
      <c r="T176" s="262"/>
      <c r="AT176" s="263" t="s">
        <v>142</v>
      </c>
      <c r="AU176" s="263" t="s">
        <v>79</v>
      </c>
      <c r="AV176" s="14" t="s">
        <v>77</v>
      </c>
      <c r="AW176" s="14" t="s">
        <v>32</v>
      </c>
      <c r="AX176" s="14" t="s">
        <v>70</v>
      </c>
      <c r="AY176" s="263" t="s">
        <v>133</v>
      </c>
    </row>
    <row r="177" s="12" customFormat="1">
      <c r="B177" s="228"/>
      <c r="C177" s="229"/>
      <c r="D177" s="230" t="s">
        <v>142</v>
      </c>
      <c r="E177" s="231" t="s">
        <v>1</v>
      </c>
      <c r="F177" s="232" t="s">
        <v>843</v>
      </c>
      <c r="G177" s="229"/>
      <c r="H177" s="233">
        <v>0</v>
      </c>
      <c r="I177" s="234"/>
      <c r="J177" s="229"/>
      <c r="K177" s="229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142</v>
      </c>
      <c r="AU177" s="239" t="s">
        <v>79</v>
      </c>
      <c r="AV177" s="12" t="s">
        <v>79</v>
      </c>
      <c r="AW177" s="12" t="s">
        <v>32</v>
      </c>
      <c r="AX177" s="12" t="s">
        <v>70</v>
      </c>
      <c r="AY177" s="239" t="s">
        <v>133</v>
      </c>
    </row>
    <row r="178" s="14" customFormat="1">
      <c r="B178" s="254"/>
      <c r="C178" s="255"/>
      <c r="D178" s="230" t="s">
        <v>142</v>
      </c>
      <c r="E178" s="256" t="s">
        <v>1</v>
      </c>
      <c r="F178" s="257" t="s">
        <v>299</v>
      </c>
      <c r="G178" s="255"/>
      <c r="H178" s="256" t="s">
        <v>1</v>
      </c>
      <c r="I178" s="258"/>
      <c r="J178" s="255"/>
      <c r="K178" s="255"/>
      <c r="L178" s="259"/>
      <c r="M178" s="260"/>
      <c r="N178" s="261"/>
      <c r="O178" s="261"/>
      <c r="P178" s="261"/>
      <c r="Q178" s="261"/>
      <c r="R178" s="261"/>
      <c r="S178" s="261"/>
      <c r="T178" s="262"/>
      <c r="AT178" s="263" t="s">
        <v>142</v>
      </c>
      <c r="AU178" s="263" t="s">
        <v>79</v>
      </c>
      <c r="AV178" s="14" t="s">
        <v>77</v>
      </c>
      <c r="AW178" s="14" t="s">
        <v>32</v>
      </c>
      <c r="AX178" s="14" t="s">
        <v>70</v>
      </c>
      <c r="AY178" s="263" t="s">
        <v>133</v>
      </c>
    </row>
    <row r="179" s="12" customFormat="1">
      <c r="B179" s="228"/>
      <c r="C179" s="229"/>
      <c r="D179" s="230" t="s">
        <v>142</v>
      </c>
      <c r="E179" s="231" t="s">
        <v>1</v>
      </c>
      <c r="F179" s="232" t="s">
        <v>844</v>
      </c>
      <c r="G179" s="229"/>
      <c r="H179" s="233">
        <v>0</v>
      </c>
      <c r="I179" s="234"/>
      <c r="J179" s="229"/>
      <c r="K179" s="229"/>
      <c r="L179" s="235"/>
      <c r="M179" s="236"/>
      <c r="N179" s="237"/>
      <c r="O179" s="237"/>
      <c r="P179" s="237"/>
      <c r="Q179" s="237"/>
      <c r="R179" s="237"/>
      <c r="S179" s="237"/>
      <c r="T179" s="238"/>
      <c r="AT179" s="239" t="s">
        <v>142</v>
      </c>
      <c r="AU179" s="239" t="s">
        <v>79</v>
      </c>
      <c r="AV179" s="12" t="s">
        <v>79</v>
      </c>
      <c r="AW179" s="12" t="s">
        <v>32</v>
      </c>
      <c r="AX179" s="12" t="s">
        <v>70</v>
      </c>
      <c r="AY179" s="239" t="s">
        <v>133</v>
      </c>
    </row>
    <row r="180" s="14" customFormat="1">
      <c r="B180" s="254"/>
      <c r="C180" s="255"/>
      <c r="D180" s="230" t="s">
        <v>142</v>
      </c>
      <c r="E180" s="256" t="s">
        <v>1</v>
      </c>
      <c r="F180" s="257" t="s">
        <v>301</v>
      </c>
      <c r="G180" s="255"/>
      <c r="H180" s="256" t="s">
        <v>1</v>
      </c>
      <c r="I180" s="258"/>
      <c r="J180" s="255"/>
      <c r="K180" s="255"/>
      <c r="L180" s="259"/>
      <c r="M180" s="260"/>
      <c r="N180" s="261"/>
      <c r="O180" s="261"/>
      <c r="P180" s="261"/>
      <c r="Q180" s="261"/>
      <c r="R180" s="261"/>
      <c r="S180" s="261"/>
      <c r="T180" s="262"/>
      <c r="AT180" s="263" t="s">
        <v>142</v>
      </c>
      <c r="AU180" s="263" t="s">
        <v>79</v>
      </c>
      <c r="AV180" s="14" t="s">
        <v>77</v>
      </c>
      <c r="AW180" s="14" t="s">
        <v>32</v>
      </c>
      <c r="AX180" s="14" t="s">
        <v>70</v>
      </c>
      <c r="AY180" s="263" t="s">
        <v>133</v>
      </c>
    </row>
    <row r="181" s="12" customFormat="1">
      <c r="B181" s="228"/>
      <c r="C181" s="229"/>
      <c r="D181" s="230" t="s">
        <v>142</v>
      </c>
      <c r="E181" s="231" t="s">
        <v>1</v>
      </c>
      <c r="F181" s="232" t="s">
        <v>302</v>
      </c>
      <c r="G181" s="229"/>
      <c r="H181" s="233">
        <v>0</v>
      </c>
      <c r="I181" s="234"/>
      <c r="J181" s="229"/>
      <c r="K181" s="229"/>
      <c r="L181" s="235"/>
      <c r="M181" s="236"/>
      <c r="N181" s="237"/>
      <c r="O181" s="237"/>
      <c r="P181" s="237"/>
      <c r="Q181" s="237"/>
      <c r="R181" s="237"/>
      <c r="S181" s="237"/>
      <c r="T181" s="238"/>
      <c r="AT181" s="239" t="s">
        <v>142</v>
      </c>
      <c r="AU181" s="239" t="s">
        <v>79</v>
      </c>
      <c r="AV181" s="12" t="s">
        <v>79</v>
      </c>
      <c r="AW181" s="12" t="s">
        <v>32</v>
      </c>
      <c r="AX181" s="12" t="s">
        <v>70</v>
      </c>
      <c r="AY181" s="239" t="s">
        <v>133</v>
      </c>
    </row>
    <row r="182" s="14" customFormat="1">
      <c r="B182" s="254"/>
      <c r="C182" s="255"/>
      <c r="D182" s="230" t="s">
        <v>142</v>
      </c>
      <c r="E182" s="256" t="s">
        <v>1</v>
      </c>
      <c r="F182" s="257" t="s">
        <v>303</v>
      </c>
      <c r="G182" s="255"/>
      <c r="H182" s="256" t="s">
        <v>1</v>
      </c>
      <c r="I182" s="258"/>
      <c r="J182" s="255"/>
      <c r="K182" s="255"/>
      <c r="L182" s="259"/>
      <c r="M182" s="260"/>
      <c r="N182" s="261"/>
      <c r="O182" s="261"/>
      <c r="P182" s="261"/>
      <c r="Q182" s="261"/>
      <c r="R182" s="261"/>
      <c r="S182" s="261"/>
      <c r="T182" s="262"/>
      <c r="AT182" s="263" t="s">
        <v>142</v>
      </c>
      <c r="AU182" s="263" t="s">
        <v>79</v>
      </c>
      <c r="AV182" s="14" t="s">
        <v>77</v>
      </c>
      <c r="AW182" s="14" t="s">
        <v>32</v>
      </c>
      <c r="AX182" s="14" t="s">
        <v>70</v>
      </c>
      <c r="AY182" s="263" t="s">
        <v>133</v>
      </c>
    </row>
    <row r="183" s="12" customFormat="1">
      <c r="B183" s="228"/>
      <c r="C183" s="229"/>
      <c r="D183" s="230" t="s">
        <v>142</v>
      </c>
      <c r="E183" s="231" t="s">
        <v>1</v>
      </c>
      <c r="F183" s="232" t="s">
        <v>845</v>
      </c>
      <c r="G183" s="229"/>
      <c r="H183" s="233">
        <v>6.5</v>
      </c>
      <c r="I183" s="234"/>
      <c r="J183" s="229"/>
      <c r="K183" s="229"/>
      <c r="L183" s="235"/>
      <c r="M183" s="236"/>
      <c r="N183" s="237"/>
      <c r="O183" s="237"/>
      <c r="P183" s="237"/>
      <c r="Q183" s="237"/>
      <c r="R183" s="237"/>
      <c r="S183" s="237"/>
      <c r="T183" s="238"/>
      <c r="AT183" s="239" t="s">
        <v>142</v>
      </c>
      <c r="AU183" s="239" t="s">
        <v>79</v>
      </c>
      <c r="AV183" s="12" t="s">
        <v>79</v>
      </c>
      <c r="AW183" s="12" t="s">
        <v>32</v>
      </c>
      <c r="AX183" s="12" t="s">
        <v>70</v>
      </c>
      <c r="AY183" s="239" t="s">
        <v>133</v>
      </c>
    </row>
    <row r="184" s="13" customFormat="1">
      <c r="B184" s="243"/>
      <c r="C184" s="244"/>
      <c r="D184" s="230" t="s">
        <v>142</v>
      </c>
      <c r="E184" s="245" t="s">
        <v>1</v>
      </c>
      <c r="F184" s="246" t="s">
        <v>177</v>
      </c>
      <c r="G184" s="244"/>
      <c r="H184" s="247">
        <v>6.5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AT184" s="253" t="s">
        <v>142</v>
      </c>
      <c r="AU184" s="253" t="s">
        <v>79</v>
      </c>
      <c r="AV184" s="13" t="s">
        <v>140</v>
      </c>
      <c r="AW184" s="13" t="s">
        <v>32</v>
      </c>
      <c r="AX184" s="13" t="s">
        <v>77</v>
      </c>
      <c r="AY184" s="253" t="s">
        <v>133</v>
      </c>
    </row>
    <row r="185" s="11" customFormat="1" ht="22.8" customHeight="1">
      <c r="B185" s="201"/>
      <c r="C185" s="202"/>
      <c r="D185" s="203" t="s">
        <v>69</v>
      </c>
      <c r="E185" s="215" t="s">
        <v>144</v>
      </c>
      <c r="F185" s="215" t="s">
        <v>145</v>
      </c>
      <c r="G185" s="202"/>
      <c r="H185" s="202"/>
      <c r="I185" s="205"/>
      <c r="J185" s="216">
        <f>BK185</f>
        <v>0</v>
      </c>
      <c r="K185" s="202"/>
      <c r="L185" s="207"/>
      <c r="M185" s="208"/>
      <c r="N185" s="209"/>
      <c r="O185" s="209"/>
      <c r="P185" s="210">
        <f>SUM(P186:P205)</f>
        <v>0</v>
      </c>
      <c r="Q185" s="209"/>
      <c r="R185" s="210">
        <f>SUM(R186:R205)</f>
        <v>60.338850000000001</v>
      </c>
      <c r="S185" s="209"/>
      <c r="T185" s="211">
        <f>SUM(T186:T205)</f>
        <v>0</v>
      </c>
      <c r="AR185" s="212" t="s">
        <v>77</v>
      </c>
      <c r="AT185" s="213" t="s">
        <v>69</v>
      </c>
      <c r="AU185" s="213" t="s">
        <v>77</v>
      </c>
      <c r="AY185" s="212" t="s">
        <v>133</v>
      </c>
      <c r="BK185" s="214">
        <f>SUM(BK186:BK205)</f>
        <v>0</v>
      </c>
    </row>
    <row r="186" s="1" customFormat="1" ht="16.5" customHeight="1">
      <c r="B186" s="37"/>
      <c r="C186" s="217" t="s">
        <v>305</v>
      </c>
      <c r="D186" s="217" t="s">
        <v>135</v>
      </c>
      <c r="E186" s="218" t="s">
        <v>306</v>
      </c>
      <c r="F186" s="219" t="s">
        <v>307</v>
      </c>
      <c r="G186" s="220" t="s">
        <v>138</v>
      </c>
      <c r="H186" s="221">
        <v>60.5</v>
      </c>
      <c r="I186" s="222"/>
      <c r="J186" s="221">
        <f>ROUND(I186*H186,1)</f>
        <v>0</v>
      </c>
      <c r="K186" s="219" t="s">
        <v>139</v>
      </c>
      <c r="L186" s="42"/>
      <c r="M186" s="223" t="s">
        <v>1</v>
      </c>
      <c r="N186" s="224" t="s">
        <v>41</v>
      </c>
      <c r="O186" s="78"/>
      <c r="P186" s="225">
        <f>O186*H186</f>
        <v>0</v>
      </c>
      <c r="Q186" s="225">
        <v>0.56699999999999995</v>
      </c>
      <c r="R186" s="225">
        <f>Q186*H186</f>
        <v>34.3035</v>
      </c>
      <c r="S186" s="225">
        <v>0</v>
      </c>
      <c r="T186" s="226">
        <f>S186*H186</f>
        <v>0</v>
      </c>
      <c r="AR186" s="16" t="s">
        <v>140</v>
      </c>
      <c r="AT186" s="16" t="s">
        <v>135</v>
      </c>
      <c r="AU186" s="16" t="s">
        <v>79</v>
      </c>
      <c r="AY186" s="16" t="s">
        <v>133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6" t="s">
        <v>77</v>
      </c>
      <c r="BK186" s="227">
        <f>ROUND(I186*H186,1)</f>
        <v>0</v>
      </c>
      <c r="BL186" s="16" t="s">
        <v>140</v>
      </c>
      <c r="BM186" s="16" t="s">
        <v>308</v>
      </c>
    </row>
    <row r="187" s="12" customFormat="1">
      <c r="B187" s="228"/>
      <c r="C187" s="229"/>
      <c r="D187" s="230" t="s">
        <v>142</v>
      </c>
      <c r="E187" s="231" t="s">
        <v>1</v>
      </c>
      <c r="F187" s="232" t="s">
        <v>824</v>
      </c>
      <c r="G187" s="229"/>
      <c r="H187" s="233">
        <v>60.5</v>
      </c>
      <c r="I187" s="234"/>
      <c r="J187" s="229"/>
      <c r="K187" s="229"/>
      <c r="L187" s="235"/>
      <c r="M187" s="236"/>
      <c r="N187" s="237"/>
      <c r="O187" s="237"/>
      <c r="P187" s="237"/>
      <c r="Q187" s="237"/>
      <c r="R187" s="237"/>
      <c r="S187" s="237"/>
      <c r="T187" s="238"/>
      <c r="AT187" s="239" t="s">
        <v>142</v>
      </c>
      <c r="AU187" s="239" t="s">
        <v>79</v>
      </c>
      <c r="AV187" s="12" t="s">
        <v>79</v>
      </c>
      <c r="AW187" s="12" t="s">
        <v>32</v>
      </c>
      <c r="AX187" s="12" t="s">
        <v>70</v>
      </c>
      <c r="AY187" s="239" t="s">
        <v>133</v>
      </c>
    </row>
    <row r="188" s="12" customFormat="1">
      <c r="B188" s="228"/>
      <c r="C188" s="229"/>
      <c r="D188" s="230" t="s">
        <v>142</v>
      </c>
      <c r="E188" s="231" t="s">
        <v>1</v>
      </c>
      <c r="F188" s="232" t="s">
        <v>176</v>
      </c>
      <c r="G188" s="229"/>
      <c r="H188" s="233">
        <v>0</v>
      </c>
      <c r="I188" s="234"/>
      <c r="J188" s="229"/>
      <c r="K188" s="229"/>
      <c r="L188" s="235"/>
      <c r="M188" s="236"/>
      <c r="N188" s="237"/>
      <c r="O188" s="237"/>
      <c r="P188" s="237"/>
      <c r="Q188" s="237"/>
      <c r="R188" s="237"/>
      <c r="S188" s="237"/>
      <c r="T188" s="238"/>
      <c r="AT188" s="239" t="s">
        <v>142</v>
      </c>
      <c r="AU188" s="239" t="s">
        <v>79</v>
      </c>
      <c r="AV188" s="12" t="s">
        <v>79</v>
      </c>
      <c r="AW188" s="12" t="s">
        <v>32</v>
      </c>
      <c r="AX188" s="12" t="s">
        <v>70</v>
      </c>
      <c r="AY188" s="239" t="s">
        <v>133</v>
      </c>
    </row>
    <row r="189" s="13" customFormat="1">
      <c r="B189" s="243"/>
      <c r="C189" s="244"/>
      <c r="D189" s="230" t="s">
        <v>142</v>
      </c>
      <c r="E189" s="245" t="s">
        <v>1</v>
      </c>
      <c r="F189" s="246" t="s">
        <v>177</v>
      </c>
      <c r="G189" s="244"/>
      <c r="H189" s="247">
        <v>60.5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AT189" s="253" t="s">
        <v>142</v>
      </c>
      <c r="AU189" s="253" t="s">
        <v>79</v>
      </c>
      <c r="AV189" s="13" t="s">
        <v>140</v>
      </c>
      <c r="AW189" s="13" t="s">
        <v>32</v>
      </c>
      <c r="AX189" s="13" t="s">
        <v>77</v>
      </c>
      <c r="AY189" s="253" t="s">
        <v>133</v>
      </c>
    </row>
    <row r="190" s="1" customFormat="1" ht="16.5" customHeight="1">
      <c r="B190" s="37"/>
      <c r="C190" s="217" t="s">
        <v>309</v>
      </c>
      <c r="D190" s="217" t="s">
        <v>135</v>
      </c>
      <c r="E190" s="218" t="s">
        <v>314</v>
      </c>
      <c r="F190" s="219" t="s">
        <v>315</v>
      </c>
      <c r="G190" s="220" t="s">
        <v>138</v>
      </c>
      <c r="H190" s="221">
        <v>60.5</v>
      </c>
      <c r="I190" s="222"/>
      <c r="J190" s="221">
        <f>ROUND(I190*H190,1)</f>
        <v>0</v>
      </c>
      <c r="K190" s="219" t="s">
        <v>139</v>
      </c>
      <c r="L190" s="42"/>
      <c r="M190" s="223" t="s">
        <v>1</v>
      </c>
      <c r="N190" s="224" t="s">
        <v>41</v>
      </c>
      <c r="O190" s="78"/>
      <c r="P190" s="225">
        <f>O190*H190</f>
        <v>0</v>
      </c>
      <c r="Q190" s="225">
        <v>0.00031</v>
      </c>
      <c r="R190" s="225">
        <f>Q190*H190</f>
        <v>0.018755000000000001</v>
      </c>
      <c r="S190" s="225">
        <v>0</v>
      </c>
      <c r="T190" s="226">
        <f>S190*H190</f>
        <v>0</v>
      </c>
      <c r="AR190" s="16" t="s">
        <v>140</v>
      </c>
      <c r="AT190" s="16" t="s">
        <v>135</v>
      </c>
      <c r="AU190" s="16" t="s">
        <v>79</v>
      </c>
      <c r="AY190" s="16" t="s">
        <v>133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6" t="s">
        <v>77</v>
      </c>
      <c r="BK190" s="227">
        <f>ROUND(I190*H190,1)</f>
        <v>0</v>
      </c>
      <c r="BL190" s="16" t="s">
        <v>140</v>
      </c>
      <c r="BM190" s="16" t="s">
        <v>502</v>
      </c>
    </row>
    <row r="191" s="12" customFormat="1">
      <c r="B191" s="228"/>
      <c r="C191" s="229"/>
      <c r="D191" s="230" t="s">
        <v>142</v>
      </c>
      <c r="E191" s="231" t="s">
        <v>1</v>
      </c>
      <c r="F191" s="232" t="s">
        <v>824</v>
      </c>
      <c r="G191" s="229"/>
      <c r="H191" s="233">
        <v>60.5</v>
      </c>
      <c r="I191" s="234"/>
      <c r="J191" s="229"/>
      <c r="K191" s="229"/>
      <c r="L191" s="235"/>
      <c r="M191" s="236"/>
      <c r="N191" s="237"/>
      <c r="O191" s="237"/>
      <c r="P191" s="237"/>
      <c r="Q191" s="237"/>
      <c r="R191" s="237"/>
      <c r="S191" s="237"/>
      <c r="T191" s="238"/>
      <c r="AT191" s="239" t="s">
        <v>142</v>
      </c>
      <c r="AU191" s="239" t="s">
        <v>79</v>
      </c>
      <c r="AV191" s="12" t="s">
        <v>79</v>
      </c>
      <c r="AW191" s="12" t="s">
        <v>32</v>
      </c>
      <c r="AX191" s="12" t="s">
        <v>70</v>
      </c>
      <c r="AY191" s="239" t="s">
        <v>133</v>
      </c>
    </row>
    <row r="192" s="12" customFormat="1">
      <c r="B192" s="228"/>
      <c r="C192" s="229"/>
      <c r="D192" s="230" t="s">
        <v>142</v>
      </c>
      <c r="E192" s="231" t="s">
        <v>1</v>
      </c>
      <c r="F192" s="232" t="s">
        <v>176</v>
      </c>
      <c r="G192" s="229"/>
      <c r="H192" s="233">
        <v>0</v>
      </c>
      <c r="I192" s="234"/>
      <c r="J192" s="229"/>
      <c r="K192" s="229"/>
      <c r="L192" s="235"/>
      <c r="M192" s="236"/>
      <c r="N192" s="237"/>
      <c r="O192" s="237"/>
      <c r="P192" s="237"/>
      <c r="Q192" s="237"/>
      <c r="R192" s="237"/>
      <c r="S192" s="237"/>
      <c r="T192" s="238"/>
      <c r="AT192" s="239" t="s">
        <v>142</v>
      </c>
      <c r="AU192" s="239" t="s">
        <v>79</v>
      </c>
      <c r="AV192" s="12" t="s">
        <v>79</v>
      </c>
      <c r="AW192" s="12" t="s">
        <v>32</v>
      </c>
      <c r="AX192" s="12" t="s">
        <v>70</v>
      </c>
      <c r="AY192" s="239" t="s">
        <v>133</v>
      </c>
    </row>
    <row r="193" s="13" customFormat="1">
      <c r="B193" s="243"/>
      <c r="C193" s="244"/>
      <c r="D193" s="230" t="s">
        <v>142</v>
      </c>
      <c r="E193" s="245" t="s">
        <v>1</v>
      </c>
      <c r="F193" s="246" t="s">
        <v>177</v>
      </c>
      <c r="G193" s="244"/>
      <c r="H193" s="247">
        <v>60.5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AT193" s="253" t="s">
        <v>142</v>
      </c>
      <c r="AU193" s="253" t="s">
        <v>79</v>
      </c>
      <c r="AV193" s="13" t="s">
        <v>140</v>
      </c>
      <c r="AW193" s="13" t="s">
        <v>32</v>
      </c>
      <c r="AX193" s="13" t="s">
        <v>77</v>
      </c>
      <c r="AY193" s="253" t="s">
        <v>133</v>
      </c>
    </row>
    <row r="194" s="1" customFormat="1" ht="16.5" customHeight="1">
      <c r="B194" s="37"/>
      <c r="C194" s="217" t="s">
        <v>313</v>
      </c>
      <c r="D194" s="217" t="s">
        <v>135</v>
      </c>
      <c r="E194" s="218" t="s">
        <v>146</v>
      </c>
      <c r="F194" s="219" t="s">
        <v>147</v>
      </c>
      <c r="G194" s="220" t="s">
        <v>138</v>
      </c>
      <c r="H194" s="221">
        <v>115.5</v>
      </c>
      <c r="I194" s="222"/>
      <c r="J194" s="221">
        <f>ROUND(I194*H194,1)</f>
        <v>0</v>
      </c>
      <c r="K194" s="219" t="s">
        <v>139</v>
      </c>
      <c r="L194" s="42"/>
      <c r="M194" s="223" t="s">
        <v>1</v>
      </c>
      <c r="N194" s="224" t="s">
        <v>41</v>
      </c>
      <c r="O194" s="78"/>
      <c r="P194" s="225">
        <f>O194*H194</f>
        <v>0</v>
      </c>
      <c r="Q194" s="225">
        <v>0.00051000000000000004</v>
      </c>
      <c r="R194" s="225">
        <f>Q194*H194</f>
        <v>0.058905000000000006</v>
      </c>
      <c r="S194" s="225">
        <v>0</v>
      </c>
      <c r="T194" s="226">
        <f>S194*H194</f>
        <v>0</v>
      </c>
      <c r="AR194" s="16" t="s">
        <v>140</v>
      </c>
      <c r="AT194" s="16" t="s">
        <v>135</v>
      </c>
      <c r="AU194" s="16" t="s">
        <v>79</v>
      </c>
      <c r="AY194" s="16" t="s">
        <v>133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6" t="s">
        <v>77</v>
      </c>
      <c r="BK194" s="227">
        <f>ROUND(I194*H194,1)</f>
        <v>0</v>
      </c>
      <c r="BL194" s="16" t="s">
        <v>140</v>
      </c>
      <c r="BM194" s="16" t="s">
        <v>318</v>
      </c>
    </row>
    <row r="195" s="12" customFormat="1">
      <c r="B195" s="228"/>
      <c r="C195" s="229"/>
      <c r="D195" s="230" t="s">
        <v>142</v>
      </c>
      <c r="E195" s="231" t="s">
        <v>1</v>
      </c>
      <c r="F195" s="232" t="s">
        <v>825</v>
      </c>
      <c r="G195" s="229"/>
      <c r="H195" s="233">
        <v>115.5</v>
      </c>
      <c r="I195" s="234"/>
      <c r="J195" s="229"/>
      <c r="K195" s="229"/>
      <c r="L195" s="235"/>
      <c r="M195" s="236"/>
      <c r="N195" s="237"/>
      <c r="O195" s="237"/>
      <c r="P195" s="237"/>
      <c r="Q195" s="237"/>
      <c r="R195" s="237"/>
      <c r="S195" s="237"/>
      <c r="T195" s="238"/>
      <c r="AT195" s="239" t="s">
        <v>142</v>
      </c>
      <c r="AU195" s="239" t="s">
        <v>79</v>
      </c>
      <c r="AV195" s="12" t="s">
        <v>79</v>
      </c>
      <c r="AW195" s="12" t="s">
        <v>32</v>
      </c>
      <c r="AX195" s="12" t="s">
        <v>70</v>
      </c>
      <c r="AY195" s="239" t="s">
        <v>133</v>
      </c>
    </row>
    <row r="196" s="12" customFormat="1">
      <c r="B196" s="228"/>
      <c r="C196" s="229"/>
      <c r="D196" s="230" t="s">
        <v>142</v>
      </c>
      <c r="E196" s="231" t="s">
        <v>1</v>
      </c>
      <c r="F196" s="232" t="s">
        <v>180</v>
      </c>
      <c r="G196" s="229"/>
      <c r="H196" s="233">
        <v>0</v>
      </c>
      <c r="I196" s="234"/>
      <c r="J196" s="229"/>
      <c r="K196" s="229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142</v>
      </c>
      <c r="AU196" s="239" t="s">
        <v>79</v>
      </c>
      <c r="AV196" s="12" t="s">
        <v>79</v>
      </c>
      <c r="AW196" s="12" t="s">
        <v>32</v>
      </c>
      <c r="AX196" s="12" t="s">
        <v>70</v>
      </c>
      <c r="AY196" s="239" t="s">
        <v>133</v>
      </c>
    </row>
    <row r="197" s="13" customFormat="1">
      <c r="B197" s="243"/>
      <c r="C197" s="244"/>
      <c r="D197" s="230" t="s">
        <v>142</v>
      </c>
      <c r="E197" s="245" t="s">
        <v>1</v>
      </c>
      <c r="F197" s="246" t="s">
        <v>177</v>
      </c>
      <c r="G197" s="244"/>
      <c r="H197" s="247">
        <v>115.5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AT197" s="253" t="s">
        <v>142</v>
      </c>
      <c r="AU197" s="253" t="s">
        <v>79</v>
      </c>
      <c r="AV197" s="13" t="s">
        <v>140</v>
      </c>
      <c r="AW197" s="13" t="s">
        <v>32</v>
      </c>
      <c r="AX197" s="13" t="s">
        <v>77</v>
      </c>
      <c r="AY197" s="253" t="s">
        <v>133</v>
      </c>
    </row>
    <row r="198" s="1" customFormat="1" ht="16.5" customHeight="1">
      <c r="B198" s="37"/>
      <c r="C198" s="217" t="s">
        <v>317</v>
      </c>
      <c r="D198" s="217" t="s">
        <v>135</v>
      </c>
      <c r="E198" s="218" t="s">
        <v>149</v>
      </c>
      <c r="F198" s="219" t="s">
        <v>150</v>
      </c>
      <c r="G198" s="220" t="s">
        <v>138</v>
      </c>
      <c r="H198" s="221">
        <v>115.5</v>
      </c>
      <c r="I198" s="222"/>
      <c r="J198" s="221">
        <f>ROUND(I198*H198,1)</f>
        <v>0</v>
      </c>
      <c r="K198" s="219" t="s">
        <v>139</v>
      </c>
      <c r="L198" s="42"/>
      <c r="M198" s="223" t="s">
        <v>1</v>
      </c>
      <c r="N198" s="224" t="s">
        <v>41</v>
      </c>
      <c r="O198" s="78"/>
      <c r="P198" s="225">
        <f>O198*H198</f>
        <v>0</v>
      </c>
      <c r="Q198" s="225">
        <v>0.12966</v>
      </c>
      <c r="R198" s="225">
        <f>Q198*H198</f>
        <v>14.97573</v>
      </c>
      <c r="S198" s="225">
        <v>0</v>
      </c>
      <c r="T198" s="226">
        <f>S198*H198</f>
        <v>0</v>
      </c>
      <c r="AR198" s="16" t="s">
        <v>140</v>
      </c>
      <c r="AT198" s="16" t="s">
        <v>135</v>
      </c>
      <c r="AU198" s="16" t="s">
        <v>79</v>
      </c>
      <c r="AY198" s="16" t="s">
        <v>133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6" t="s">
        <v>77</v>
      </c>
      <c r="BK198" s="227">
        <f>ROUND(I198*H198,1)</f>
        <v>0</v>
      </c>
      <c r="BL198" s="16" t="s">
        <v>140</v>
      </c>
      <c r="BM198" s="16" t="s">
        <v>320</v>
      </c>
    </row>
    <row r="199" s="12" customFormat="1">
      <c r="B199" s="228"/>
      <c r="C199" s="229"/>
      <c r="D199" s="230" t="s">
        <v>142</v>
      </c>
      <c r="E199" s="231" t="s">
        <v>1</v>
      </c>
      <c r="F199" s="232" t="s">
        <v>825</v>
      </c>
      <c r="G199" s="229"/>
      <c r="H199" s="233">
        <v>115.5</v>
      </c>
      <c r="I199" s="234"/>
      <c r="J199" s="229"/>
      <c r="K199" s="229"/>
      <c r="L199" s="235"/>
      <c r="M199" s="236"/>
      <c r="N199" s="237"/>
      <c r="O199" s="237"/>
      <c r="P199" s="237"/>
      <c r="Q199" s="237"/>
      <c r="R199" s="237"/>
      <c r="S199" s="237"/>
      <c r="T199" s="238"/>
      <c r="AT199" s="239" t="s">
        <v>142</v>
      </c>
      <c r="AU199" s="239" t="s">
        <v>79</v>
      </c>
      <c r="AV199" s="12" t="s">
        <v>79</v>
      </c>
      <c r="AW199" s="12" t="s">
        <v>32</v>
      </c>
      <c r="AX199" s="12" t="s">
        <v>70</v>
      </c>
      <c r="AY199" s="239" t="s">
        <v>133</v>
      </c>
    </row>
    <row r="200" s="12" customFormat="1">
      <c r="B200" s="228"/>
      <c r="C200" s="229"/>
      <c r="D200" s="230" t="s">
        <v>142</v>
      </c>
      <c r="E200" s="231" t="s">
        <v>1</v>
      </c>
      <c r="F200" s="232" t="s">
        <v>180</v>
      </c>
      <c r="G200" s="229"/>
      <c r="H200" s="233">
        <v>0</v>
      </c>
      <c r="I200" s="234"/>
      <c r="J200" s="229"/>
      <c r="K200" s="229"/>
      <c r="L200" s="235"/>
      <c r="M200" s="236"/>
      <c r="N200" s="237"/>
      <c r="O200" s="237"/>
      <c r="P200" s="237"/>
      <c r="Q200" s="237"/>
      <c r="R200" s="237"/>
      <c r="S200" s="237"/>
      <c r="T200" s="238"/>
      <c r="AT200" s="239" t="s">
        <v>142</v>
      </c>
      <c r="AU200" s="239" t="s">
        <v>79</v>
      </c>
      <c r="AV200" s="12" t="s">
        <v>79</v>
      </c>
      <c r="AW200" s="12" t="s">
        <v>32</v>
      </c>
      <c r="AX200" s="12" t="s">
        <v>70</v>
      </c>
      <c r="AY200" s="239" t="s">
        <v>133</v>
      </c>
    </row>
    <row r="201" s="13" customFormat="1">
      <c r="B201" s="243"/>
      <c r="C201" s="244"/>
      <c r="D201" s="230" t="s">
        <v>142</v>
      </c>
      <c r="E201" s="245" t="s">
        <v>1</v>
      </c>
      <c r="F201" s="246" t="s">
        <v>177</v>
      </c>
      <c r="G201" s="244"/>
      <c r="H201" s="247">
        <v>115.5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AT201" s="253" t="s">
        <v>142</v>
      </c>
      <c r="AU201" s="253" t="s">
        <v>79</v>
      </c>
      <c r="AV201" s="13" t="s">
        <v>140</v>
      </c>
      <c r="AW201" s="13" t="s">
        <v>32</v>
      </c>
      <c r="AX201" s="13" t="s">
        <v>77</v>
      </c>
      <c r="AY201" s="253" t="s">
        <v>133</v>
      </c>
    </row>
    <row r="202" s="1" customFormat="1" ht="16.5" customHeight="1">
      <c r="B202" s="37"/>
      <c r="C202" s="217" t="s">
        <v>319</v>
      </c>
      <c r="D202" s="217" t="s">
        <v>135</v>
      </c>
      <c r="E202" s="218" t="s">
        <v>322</v>
      </c>
      <c r="F202" s="219" t="s">
        <v>323</v>
      </c>
      <c r="G202" s="220" t="s">
        <v>138</v>
      </c>
      <c r="H202" s="221">
        <v>60.5</v>
      </c>
      <c r="I202" s="222"/>
      <c r="J202" s="221">
        <f>ROUND(I202*H202,1)</f>
        <v>0</v>
      </c>
      <c r="K202" s="219" t="s">
        <v>139</v>
      </c>
      <c r="L202" s="42"/>
      <c r="M202" s="223" t="s">
        <v>1</v>
      </c>
      <c r="N202" s="224" t="s">
        <v>41</v>
      </c>
      <c r="O202" s="78"/>
      <c r="P202" s="225">
        <f>O202*H202</f>
        <v>0</v>
      </c>
      <c r="Q202" s="225">
        <v>0.18151999999999999</v>
      </c>
      <c r="R202" s="225">
        <f>Q202*H202</f>
        <v>10.981959999999999</v>
      </c>
      <c r="S202" s="225">
        <v>0</v>
      </c>
      <c r="T202" s="226">
        <f>S202*H202</f>
        <v>0</v>
      </c>
      <c r="AR202" s="16" t="s">
        <v>140</v>
      </c>
      <c r="AT202" s="16" t="s">
        <v>135</v>
      </c>
      <c r="AU202" s="16" t="s">
        <v>79</v>
      </c>
      <c r="AY202" s="16" t="s">
        <v>133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6" t="s">
        <v>77</v>
      </c>
      <c r="BK202" s="227">
        <f>ROUND(I202*H202,1)</f>
        <v>0</v>
      </c>
      <c r="BL202" s="16" t="s">
        <v>140</v>
      </c>
      <c r="BM202" s="16" t="s">
        <v>324</v>
      </c>
    </row>
    <row r="203" s="12" customFormat="1">
      <c r="B203" s="228"/>
      <c r="C203" s="229"/>
      <c r="D203" s="230" t="s">
        <v>142</v>
      </c>
      <c r="E203" s="231" t="s">
        <v>1</v>
      </c>
      <c r="F203" s="232" t="s">
        <v>824</v>
      </c>
      <c r="G203" s="229"/>
      <c r="H203" s="233">
        <v>60.5</v>
      </c>
      <c r="I203" s="234"/>
      <c r="J203" s="229"/>
      <c r="K203" s="229"/>
      <c r="L203" s="235"/>
      <c r="M203" s="236"/>
      <c r="N203" s="237"/>
      <c r="O203" s="237"/>
      <c r="P203" s="237"/>
      <c r="Q203" s="237"/>
      <c r="R203" s="237"/>
      <c r="S203" s="237"/>
      <c r="T203" s="238"/>
      <c r="AT203" s="239" t="s">
        <v>142</v>
      </c>
      <c r="AU203" s="239" t="s">
        <v>79</v>
      </c>
      <c r="AV203" s="12" t="s">
        <v>79</v>
      </c>
      <c r="AW203" s="12" t="s">
        <v>32</v>
      </c>
      <c r="AX203" s="12" t="s">
        <v>70</v>
      </c>
      <c r="AY203" s="239" t="s">
        <v>133</v>
      </c>
    </row>
    <row r="204" s="12" customFormat="1">
      <c r="B204" s="228"/>
      <c r="C204" s="229"/>
      <c r="D204" s="230" t="s">
        <v>142</v>
      </c>
      <c r="E204" s="231" t="s">
        <v>1</v>
      </c>
      <c r="F204" s="232" t="s">
        <v>176</v>
      </c>
      <c r="G204" s="229"/>
      <c r="H204" s="233">
        <v>0</v>
      </c>
      <c r="I204" s="234"/>
      <c r="J204" s="229"/>
      <c r="K204" s="229"/>
      <c r="L204" s="235"/>
      <c r="M204" s="236"/>
      <c r="N204" s="237"/>
      <c r="O204" s="237"/>
      <c r="P204" s="237"/>
      <c r="Q204" s="237"/>
      <c r="R204" s="237"/>
      <c r="S204" s="237"/>
      <c r="T204" s="238"/>
      <c r="AT204" s="239" t="s">
        <v>142</v>
      </c>
      <c r="AU204" s="239" t="s">
        <v>79</v>
      </c>
      <c r="AV204" s="12" t="s">
        <v>79</v>
      </c>
      <c r="AW204" s="12" t="s">
        <v>32</v>
      </c>
      <c r="AX204" s="12" t="s">
        <v>70</v>
      </c>
      <c r="AY204" s="239" t="s">
        <v>133</v>
      </c>
    </row>
    <row r="205" s="13" customFormat="1">
      <c r="B205" s="243"/>
      <c r="C205" s="244"/>
      <c r="D205" s="230" t="s">
        <v>142</v>
      </c>
      <c r="E205" s="245" t="s">
        <v>1</v>
      </c>
      <c r="F205" s="246" t="s">
        <v>177</v>
      </c>
      <c r="G205" s="244"/>
      <c r="H205" s="247">
        <v>60.5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AT205" s="253" t="s">
        <v>142</v>
      </c>
      <c r="AU205" s="253" t="s">
        <v>79</v>
      </c>
      <c r="AV205" s="13" t="s">
        <v>140</v>
      </c>
      <c r="AW205" s="13" t="s">
        <v>32</v>
      </c>
      <c r="AX205" s="13" t="s">
        <v>77</v>
      </c>
      <c r="AY205" s="253" t="s">
        <v>133</v>
      </c>
    </row>
    <row r="206" s="11" customFormat="1" ht="22.8" customHeight="1">
      <c r="B206" s="201"/>
      <c r="C206" s="202"/>
      <c r="D206" s="203" t="s">
        <v>69</v>
      </c>
      <c r="E206" s="215" t="s">
        <v>199</v>
      </c>
      <c r="F206" s="215" t="s">
        <v>337</v>
      </c>
      <c r="G206" s="202"/>
      <c r="H206" s="202"/>
      <c r="I206" s="205"/>
      <c r="J206" s="216">
        <f>BK206</f>
        <v>0</v>
      </c>
      <c r="K206" s="202"/>
      <c r="L206" s="207"/>
      <c r="M206" s="208"/>
      <c r="N206" s="209"/>
      <c r="O206" s="209"/>
      <c r="P206" s="210">
        <f>SUM(P207:P227)</f>
        <v>0</v>
      </c>
      <c r="Q206" s="209"/>
      <c r="R206" s="210">
        <f>SUM(R207:R227)</f>
        <v>11.85783</v>
      </c>
      <c r="S206" s="209"/>
      <c r="T206" s="211">
        <f>SUM(T207:T227)</f>
        <v>0</v>
      </c>
      <c r="AR206" s="212" t="s">
        <v>77</v>
      </c>
      <c r="AT206" s="213" t="s">
        <v>69</v>
      </c>
      <c r="AU206" s="213" t="s">
        <v>77</v>
      </c>
      <c r="AY206" s="212" t="s">
        <v>133</v>
      </c>
      <c r="BK206" s="214">
        <f>SUM(BK207:BK227)</f>
        <v>0</v>
      </c>
    </row>
    <row r="207" s="1" customFormat="1" ht="16.5" customHeight="1">
      <c r="B207" s="37"/>
      <c r="C207" s="217" t="s">
        <v>321</v>
      </c>
      <c r="D207" s="217" t="s">
        <v>135</v>
      </c>
      <c r="E207" s="218" t="s">
        <v>846</v>
      </c>
      <c r="F207" s="219" t="s">
        <v>847</v>
      </c>
      <c r="G207" s="220" t="s">
        <v>186</v>
      </c>
      <c r="H207" s="221">
        <v>100</v>
      </c>
      <c r="I207" s="222"/>
      <c r="J207" s="221">
        <f>ROUND(I207*H207,1)</f>
        <v>0</v>
      </c>
      <c r="K207" s="219" t="s">
        <v>342</v>
      </c>
      <c r="L207" s="42"/>
      <c r="M207" s="223" t="s">
        <v>1</v>
      </c>
      <c r="N207" s="224" t="s">
        <v>41</v>
      </c>
      <c r="O207" s="78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AR207" s="16" t="s">
        <v>140</v>
      </c>
      <c r="AT207" s="16" t="s">
        <v>135</v>
      </c>
      <c r="AU207" s="16" t="s">
        <v>79</v>
      </c>
      <c r="AY207" s="16" t="s">
        <v>133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6" t="s">
        <v>77</v>
      </c>
      <c r="BK207" s="227">
        <f>ROUND(I207*H207,1)</f>
        <v>0</v>
      </c>
      <c r="BL207" s="16" t="s">
        <v>140</v>
      </c>
      <c r="BM207" s="16" t="s">
        <v>848</v>
      </c>
    </row>
    <row r="208" s="12" customFormat="1">
      <c r="B208" s="228"/>
      <c r="C208" s="229"/>
      <c r="D208" s="230" t="s">
        <v>142</v>
      </c>
      <c r="E208" s="231" t="s">
        <v>1</v>
      </c>
      <c r="F208" s="232" t="s">
        <v>781</v>
      </c>
      <c r="G208" s="229"/>
      <c r="H208" s="233">
        <v>100</v>
      </c>
      <c r="I208" s="234"/>
      <c r="J208" s="229"/>
      <c r="K208" s="229"/>
      <c r="L208" s="235"/>
      <c r="M208" s="236"/>
      <c r="N208" s="237"/>
      <c r="O208" s="237"/>
      <c r="P208" s="237"/>
      <c r="Q208" s="237"/>
      <c r="R208" s="237"/>
      <c r="S208" s="237"/>
      <c r="T208" s="238"/>
      <c r="AT208" s="239" t="s">
        <v>142</v>
      </c>
      <c r="AU208" s="239" t="s">
        <v>79</v>
      </c>
      <c r="AV208" s="12" t="s">
        <v>79</v>
      </c>
      <c r="AW208" s="12" t="s">
        <v>32</v>
      </c>
      <c r="AX208" s="12" t="s">
        <v>77</v>
      </c>
      <c r="AY208" s="239" t="s">
        <v>133</v>
      </c>
    </row>
    <row r="209" s="1" customFormat="1" ht="16.5" customHeight="1">
      <c r="B209" s="37"/>
      <c r="C209" s="264" t="s">
        <v>326</v>
      </c>
      <c r="D209" s="264" t="s">
        <v>277</v>
      </c>
      <c r="E209" s="265" t="s">
        <v>849</v>
      </c>
      <c r="F209" s="266" t="s">
        <v>850</v>
      </c>
      <c r="G209" s="267" t="s">
        <v>186</v>
      </c>
      <c r="H209" s="268">
        <v>100</v>
      </c>
      <c r="I209" s="269"/>
      <c r="J209" s="268">
        <f>ROUND(I209*H209,1)</f>
        <v>0</v>
      </c>
      <c r="K209" s="266" t="s">
        <v>1</v>
      </c>
      <c r="L209" s="270"/>
      <c r="M209" s="271" t="s">
        <v>1</v>
      </c>
      <c r="N209" s="272" t="s">
        <v>41</v>
      </c>
      <c r="O209" s="78"/>
      <c r="P209" s="225">
        <f>O209*H209</f>
        <v>0</v>
      </c>
      <c r="Q209" s="225">
        <v>0.00038000000000000002</v>
      </c>
      <c r="R209" s="225">
        <f>Q209*H209</f>
        <v>0.037999999999999999</v>
      </c>
      <c r="S209" s="225">
        <v>0</v>
      </c>
      <c r="T209" s="226">
        <f>S209*H209</f>
        <v>0</v>
      </c>
      <c r="AR209" s="16" t="s">
        <v>199</v>
      </c>
      <c r="AT209" s="16" t="s">
        <v>277</v>
      </c>
      <c r="AU209" s="16" t="s">
        <v>79</v>
      </c>
      <c r="AY209" s="16" t="s">
        <v>133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6" t="s">
        <v>77</v>
      </c>
      <c r="BK209" s="227">
        <f>ROUND(I209*H209,1)</f>
        <v>0</v>
      </c>
      <c r="BL209" s="16" t="s">
        <v>140</v>
      </c>
      <c r="BM209" s="16" t="s">
        <v>851</v>
      </c>
    </row>
    <row r="210" s="12" customFormat="1">
      <c r="B210" s="228"/>
      <c r="C210" s="229"/>
      <c r="D210" s="230" t="s">
        <v>142</v>
      </c>
      <c r="E210" s="231" t="s">
        <v>1</v>
      </c>
      <c r="F210" s="232" t="s">
        <v>781</v>
      </c>
      <c r="G210" s="229"/>
      <c r="H210" s="233">
        <v>100</v>
      </c>
      <c r="I210" s="234"/>
      <c r="J210" s="229"/>
      <c r="K210" s="229"/>
      <c r="L210" s="235"/>
      <c r="M210" s="236"/>
      <c r="N210" s="237"/>
      <c r="O210" s="237"/>
      <c r="P210" s="237"/>
      <c r="Q210" s="237"/>
      <c r="R210" s="237"/>
      <c r="S210" s="237"/>
      <c r="T210" s="238"/>
      <c r="AT210" s="239" t="s">
        <v>142</v>
      </c>
      <c r="AU210" s="239" t="s">
        <v>79</v>
      </c>
      <c r="AV210" s="12" t="s">
        <v>79</v>
      </c>
      <c r="AW210" s="12" t="s">
        <v>32</v>
      </c>
      <c r="AX210" s="12" t="s">
        <v>77</v>
      </c>
      <c r="AY210" s="239" t="s">
        <v>133</v>
      </c>
    </row>
    <row r="211" s="1" customFormat="1" ht="16.5" customHeight="1">
      <c r="B211" s="37"/>
      <c r="C211" s="217" t="s">
        <v>332</v>
      </c>
      <c r="D211" s="217" t="s">
        <v>135</v>
      </c>
      <c r="E211" s="218" t="s">
        <v>852</v>
      </c>
      <c r="F211" s="219" t="s">
        <v>853</v>
      </c>
      <c r="G211" s="220" t="s">
        <v>341</v>
      </c>
      <c r="H211" s="221">
        <v>50</v>
      </c>
      <c r="I211" s="222"/>
      <c r="J211" s="221">
        <f>ROUND(I211*H211,1)</f>
        <v>0</v>
      </c>
      <c r="K211" s="219" t="s">
        <v>342</v>
      </c>
      <c r="L211" s="42"/>
      <c r="M211" s="223" t="s">
        <v>1</v>
      </c>
      <c r="N211" s="224" t="s">
        <v>41</v>
      </c>
      <c r="O211" s="78"/>
      <c r="P211" s="225">
        <f>O211*H211</f>
        <v>0</v>
      </c>
      <c r="Q211" s="225">
        <v>2.0000000000000002E-05</v>
      </c>
      <c r="R211" s="225">
        <f>Q211*H211</f>
        <v>0.001</v>
      </c>
      <c r="S211" s="225">
        <v>0</v>
      </c>
      <c r="T211" s="226">
        <f>S211*H211</f>
        <v>0</v>
      </c>
      <c r="AR211" s="16" t="s">
        <v>140</v>
      </c>
      <c r="AT211" s="16" t="s">
        <v>135</v>
      </c>
      <c r="AU211" s="16" t="s">
        <v>79</v>
      </c>
      <c r="AY211" s="16" t="s">
        <v>133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6" t="s">
        <v>77</v>
      </c>
      <c r="BK211" s="227">
        <f>ROUND(I211*H211,1)</f>
        <v>0</v>
      </c>
      <c r="BL211" s="16" t="s">
        <v>140</v>
      </c>
      <c r="BM211" s="16" t="s">
        <v>854</v>
      </c>
    </row>
    <row r="212" s="1" customFormat="1" ht="16.5" customHeight="1">
      <c r="B212" s="37"/>
      <c r="C212" s="264" t="s">
        <v>338</v>
      </c>
      <c r="D212" s="264" t="s">
        <v>277</v>
      </c>
      <c r="E212" s="265" t="s">
        <v>855</v>
      </c>
      <c r="F212" s="266" t="s">
        <v>856</v>
      </c>
      <c r="G212" s="267" t="s">
        <v>360</v>
      </c>
      <c r="H212" s="268">
        <v>50</v>
      </c>
      <c r="I212" s="269"/>
      <c r="J212" s="268">
        <f>ROUND(I212*H212,1)</f>
        <v>0</v>
      </c>
      <c r="K212" s="266" t="s">
        <v>1</v>
      </c>
      <c r="L212" s="270"/>
      <c r="M212" s="271" t="s">
        <v>1</v>
      </c>
      <c r="N212" s="272" t="s">
        <v>41</v>
      </c>
      <c r="O212" s="78"/>
      <c r="P212" s="225">
        <f>O212*H212</f>
        <v>0</v>
      </c>
      <c r="Q212" s="225">
        <v>0.00080000000000000004</v>
      </c>
      <c r="R212" s="225">
        <f>Q212*H212</f>
        <v>0.040000000000000001</v>
      </c>
      <c r="S212" s="225">
        <v>0</v>
      </c>
      <c r="T212" s="226">
        <f>S212*H212</f>
        <v>0</v>
      </c>
      <c r="AR212" s="16" t="s">
        <v>199</v>
      </c>
      <c r="AT212" s="16" t="s">
        <v>277</v>
      </c>
      <c r="AU212" s="16" t="s">
        <v>79</v>
      </c>
      <c r="AY212" s="16" t="s">
        <v>133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6" t="s">
        <v>77</v>
      </c>
      <c r="BK212" s="227">
        <f>ROUND(I212*H212,1)</f>
        <v>0</v>
      </c>
      <c r="BL212" s="16" t="s">
        <v>140</v>
      </c>
      <c r="BM212" s="16" t="s">
        <v>857</v>
      </c>
    </row>
    <row r="213" s="1" customFormat="1" ht="16.5" customHeight="1">
      <c r="B213" s="37"/>
      <c r="C213" s="264" t="s">
        <v>344</v>
      </c>
      <c r="D213" s="264" t="s">
        <v>277</v>
      </c>
      <c r="E213" s="265" t="s">
        <v>858</v>
      </c>
      <c r="F213" s="266" t="s">
        <v>859</v>
      </c>
      <c r="G213" s="267" t="s">
        <v>360</v>
      </c>
      <c r="H213" s="268">
        <v>50</v>
      </c>
      <c r="I213" s="269"/>
      <c r="J213" s="268">
        <f>ROUND(I213*H213,1)</f>
        <v>0</v>
      </c>
      <c r="K213" s="266" t="s">
        <v>1</v>
      </c>
      <c r="L213" s="270"/>
      <c r="M213" s="271" t="s">
        <v>1</v>
      </c>
      <c r="N213" s="272" t="s">
        <v>41</v>
      </c>
      <c r="O213" s="78"/>
      <c r="P213" s="225">
        <f>O213*H213</f>
        <v>0</v>
      </c>
      <c r="Q213" s="225">
        <v>0.00012999999999999999</v>
      </c>
      <c r="R213" s="225">
        <f>Q213*H213</f>
        <v>0.0064999999999999997</v>
      </c>
      <c r="S213" s="225">
        <v>0</v>
      </c>
      <c r="T213" s="226">
        <f>S213*H213</f>
        <v>0</v>
      </c>
      <c r="AR213" s="16" t="s">
        <v>199</v>
      </c>
      <c r="AT213" s="16" t="s">
        <v>277</v>
      </c>
      <c r="AU213" s="16" t="s">
        <v>79</v>
      </c>
      <c r="AY213" s="16" t="s">
        <v>133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6" t="s">
        <v>77</v>
      </c>
      <c r="BK213" s="227">
        <f>ROUND(I213*H213,1)</f>
        <v>0</v>
      </c>
      <c r="BL213" s="16" t="s">
        <v>140</v>
      </c>
      <c r="BM213" s="16" t="s">
        <v>860</v>
      </c>
    </row>
    <row r="214" s="1" customFormat="1" ht="16.5" customHeight="1">
      <c r="B214" s="37"/>
      <c r="C214" s="264" t="s">
        <v>349</v>
      </c>
      <c r="D214" s="264" t="s">
        <v>277</v>
      </c>
      <c r="E214" s="265" t="s">
        <v>861</v>
      </c>
      <c r="F214" s="266" t="s">
        <v>862</v>
      </c>
      <c r="G214" s="267" t="s">
        <v>360</v>
      </c>
      <c r="H214" s="268">
        <v>50</v>
      </c>
      <c r="I214" s="269"/>
      <c r="J214" s="268">
        <f>ROUND(I214*H214,1)</f>
        <v>0</v>
      </c>
      <c r="K214" s="266" t="s">
        <v>1</v>
      </c>
      <c r="L214" s="270"/>
      <c r="M214" s="271" t="s">
        <v>1</v>
      </c>
      <c r="N214" s="272" t="s">
        <v>41</v>
      </c>
      <c r="O214" s="78"/>
      <c r="P214" s="225">
        <f>O214*H214</f>
        <v>0</v>
      </c>
      <c r="Q214" s="225">
        <v>0.00014999999999999999</v>
      </c>
      <c r="R214" s="225">
        <f>Q214*H214</f>
        <v>0.0074999999999999997</v>
      </c>
      <c r="S214" s="225">
        <v>0</v>
      </c>
      <c r="T214" s="226">
        <f>S214*H214</f>
        <v>0</v>
      </c>
      <c r="AR214" s="16" t="s">
        <v>199</v>
      </c>
      <c r="AT214" s="16" t="s">
        <v>277</v>
      </c>
      <c r="AU214" s="16" t="s">
        <v>79</v>
      </c>
      <c r="AY214" s="16" t="s">
        <v>133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6" t="s">
        <v>77</v>
      </c>
      <c r="BK214" s="227">
        <f>ROUND(I214*H214,1)</f>
        <v>0</v>
      </c>
      <c r="BL214" s="16" t="s">
        <v>140</v>
      </c>
      <c r="BM214" s="16" t="s">
        <v>863</v>
      </c>
    </row>
    <row r="215" s="1" customFormat="1" ht="16.5" customHeight="1">
      <c r="B215" s="37"/>
      <c r="C215" s="264" t="s">
        <v>353</v>
      </c>
      <c r="D215" s="264" t="s">
        <v>277</v>
      </c>
      <c r="E215" s="265" t="s">
        <v>864</v>
      </c>
      <c r="F215" s="266" t="s">
        <v>865</v>
      </c>
      <c r="G215" s="267" t="s">
        <v>360</v>
      </c>
      <c r="H215" s="268">
        <v>50</v>
      </c>
      <c r="I215" s="269"/>
      <c r="J215" s="268">
        <f>ROUND(I215*H215,1)</f>
        <v>0</v>
      </c>
      <c r="K215" s="266" t="s">
        <v>1</v>
      </c>
      <c r="L215" s="270"/>
      <c r="M215" s="271" t="s">
        <v>1</v>
      </c>
      <c r="N215" s="272" t="s">
        <v>41</v>
      </c>
      <c r="O215" s="78"/>
      <c r="P215" s="225">
        <f>O215*H215</f>
        <v>0</v>
      </c>
      <c r="Q215" s="225">
        <v>0.0023999999999999998</v>
      </c>
      <c r="R215" s="225">
        <f>Q215*H215</f>
        <v>0.12</v>
      </c>
      <c r="S215" s="225">
        <v>0</v>
      </c>
      <c r="T215" s="226">
        <f>S215*H215</f>
        <v>0</v>
      </c>
      <c r="AR215" s="16" t="s">
        <v>199</v>
      </c>
      <c r="AT215" s="16" t="s">
        <v>277</v>
      </c>
      <c r="AU215" s="16" t="s">
        <v>79</v>
      </c>
      <c r="AY215" s="16" t="s">
        <v>133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6" t="s">
        <v>77</v>
      </c>
      <c r="BK215" s="227">
        <f>ROUND(I215*H215,1)</f>
        <v>0</v>
      </c>
      <c r="BL215" s="16" t="s">
        <v>140</v>
      </c>
      <c r="BM215" s="16" t="s">
        <v>866</v>
      </c>
    </row>
    <row r="216" s="1" customFormat="1" ht="16.5" customHeight="1">
      <c r="B216" s="37"/>
      <c r="C216" s="217" t="s">
        <v>357</v>
      </c>
      <c r="D216" s="217" t="s">
        <v>135</v>
      </c>
      <c r="E216" s="218" t="s">
        <v>867</v>
      </c>
      <c r="F216" s="219" t="s">
        <v>868</v>
      </c>
      <c r="G216" s="220" t="s">
        <v>341</v>
      </c>
      <c r="H216" s="221">
        <v>50</v>
      </c>
      <c r="I216" s="222"/>
      <c r="J216" s="221">
        <f>ROUND(I216*H216,1)</f>
        <v>0</v>
      </c>
      <c r="K216" s="219" t="s">
        <v>342</v>
      </c>
      <c r="L216" s="42"/>
      <c r="M216" s="223" t="s">
        <v>1</v>
      </c>
      <c r="N216" s="224" t="s">
        <v>41</v>
      </c>
      <c r="O216" s="78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AR216" s="16" t="s">
        <v>140</v>
      </c>
      <c r="AT216" s="16" t="s">
        <v>135</v>
      </c>
      <c r="AU216" s="16" t="s">
        <v>79</v>
      </c>
      <c r="AY216" s="16" t="s">
        <v>133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6" t="s">
        <v>77</v>
      </c>
      <c r="BK216" s="227">
        <f>ROUND(I216*H216,1)</f>
        <v>0</v>
      </c>
      <c r="BL216" s="16" t="s">
        <v>140</v>
      </c>
      <c r="BM216" s="16" t="s">
        <v>869</v>
      </c>
    </row>
    <row r="217" s="1" customFormat="1" ht="16.5" customHeight="1">
      <c r="B217" s="37"/>
      <c r="C217" s="264" t="s">
        <v>362</v>
      </c>
      <c r="D217" s="264" t="s">
        <v>277</v>
      </c>
      <c r="E217" s="265" t="s">
        <v>870</v>
      </c>
      <c r="F217" s="266" t="s">
        <v>871</v>
      </c>
      <c r="G217" s="267" t="s">
        <v>360</v>
      </c>
      <c r="H217" s="268">
        <v>50</v>
      </c>
      <c r="I217" s="269"/>
      <c r="J217" s="268">
        <f>ROUND(I217*H217,1)</f>
        <v>0</v>
      </c>
      <c r="K217" s="266" t="s">
        <v>1</v>
      </c>
      <c r="L217" s="270"/>
      <c r="M217" s="271" t="s">
        <v>1</v>
      </c>
      <c r="N217" s="272" t="s">
        <v>41</v>
      </c>
      <c r="O217" s="78"/>
      <c r="P217" s="225">
        <f>O217*H217</f>
        <v>0</v>
      </c>
      <c r="Q217" s="225">
        <v>0.0023999999999999998</v>
      </c>
      <c r="R217" s="225">
        <f>Q217*H217</f>
        <v>0.12</v>
      </c>
      <c r="S217" s="225">
        <v>0</v>
      </c>
      <c r="T217" s="226">
        <f>S217*H217</f>
        <v>0</v>
      </c>
      <c r="AR217" s="16" t="s">
        <v>199</v>
      </c>
      <c r="AT217" s="16" t="s">
        <v>277</v>
      </c>
      <c r="AU217" s="16" t="s">
        <v>79</v>
      </c>
      <c r="AY217" s="16" t="s">
        <v>133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6" t="s">
        <v>77</v>
      </c>
      <c r="BK217" s="227">
        <f>ROUND(I217*H217,1)</f>
        <v>0</v>
      </c>
      <c r="BL217" s="16" t="s">
        <v>140</v>
      </c>
      <c r="BM217" s="16" t="s">
        <v>872</v>
      </c>
    </row>
    <row r="218" s="1" customFormat="1" ht="16.5" customHeight="1">
      <c r="B218" s="37"/>
      <c r="C218" s="217" t="s">
        <v>367</v>
      </c>
      <c r="D218" s="217" t="s">
        <v>135</v>
      </c>
      <c r="E218" s="218" t="s">
        <v>392</v>
      </c>
      <c r="F218" s="219" t="s">
        <v>393</v>
      </c>
      <c r="G218" s="220" t="s">
        <v>186</v>
      </c>
      <c r="H218" s="221">
        <v>100</v>
      </c>
      <c r="I218" s="222"/>
      <c r="J218" s="221">
        <f>ROUND(I218*H218,1)</f>
        <v>0</v>
      </c>
      <c r="K218" s="219" t="s">
        <v>342</v>
      </c>
      <c r="L218" s="42"/>
      <c r="M218" s="223" t="s">
        <v>1</v>
      </c>
      <c r="N218" s="224" t="s">
        <v>41</v>
      </c>
      <c r="O218" s="78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AR218" s="16" t="s">
        <v>140</v>
      </c>
      <c r="AT218" s="16" t="s">
        <v>135</v>
      </c>
      <c r="AU218" s="16" t="s">
        <v>79</v>
      </c>
      <c r="AY218" s="16" t="s">
        <v>133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6" t="s">
        <v>77</v>
      </c>
      <c r="BK218" s="227">
        <f>ROUND(I218*H218,1)</f>
        <v>0</v>
      </c>
      <c r="BL218" s="16" t="s">
        <v>140</v>
      </c>
      <c r="BM218" s="16" t="s">
        <v>394</v>
      </c>
    </row>
    <row r="219" s="12" customFormat="1">
      <c r="B219" s="228"/>
      <c r="C219" s="229"/>
      <c r="D219" s="230" t="s">
        <v>142</v>
      </c>
      <c r="E219" s="231" t="s">
        <v>1</v>
      </c>
      <c r="F219" s="232" t="s">
        <v>873</v>
      </c>
      <c r="G219" s="229"/>
      <c r="H219" s="233">
        <v>100</v>
      </c>
      <c r="I219" s="234"/>
      <c r="J219" s="229"/>
      <c r="K219" s="229"/>
      <c r="L219" s="235"/>
      <c r="M219" s="236"/>
      <c r="N219" s="237"/>
      <c r="O219" s="237"/>
      <c r="P219" s="237"/>
      <c r="Q219" s="237"/>
      <c r="R219" s="237"/>
      <c r="S219" s="237"/>
      <c r="T219" s="238"/>
      <c r="AT219" s="239" t="s">
        <v>142</v>
      </c>
      <c r="AU219" s="239" t="s">
        <v>79</v>
      </c>
      <c r="AV219" s="12" t="s">
        <v>79</v>
      </c>
      <c r="AW219" s="12" t="s">
        <v>32</v>
      </c>
      <c r="AX219" s="12" t="s">
        <v>77</v>
      </c>
      <c r="AY219" s="239" t="s">
        <v>133</v>
      </c>
    </row>
    <row r="220" s="1" customFormat="1" ht="16.5" customHeight="1">
      <c r="B220" s="37"/>
      <c r="C220" s="217" t="s">
        <v>373</v>
      </c>
      <c r="D220" s="217" t="s">
        <v>135</v>
      </c>
      <c r="E220" s="218" t="s">
        <v>397</v>
      </c>
      <c r="F220" s="219" t="s">
        <v>398</v>
      </c>
      <c r="G220" s="220" t="s">
        <v>186</v>
      </c>
      <c r="H220" s="221">
        <v>100</v>
      </c>
      <c r="I220" s="222"/>
      <c r="J220" s="221">
        <f>ROUND(I220*H220,1)</f>
        <v>0</v>
      </c>
      <c r="K220" s="219" t="s">
        <v>342</v>
      </c>
      <c r="L220" s="42"/>
      <c r="M220" s="223" t="s">
        <v>1</v>
      </c>
      <c r="N220" s="224" t="s">
        <v>41</v>
      </c>
      <c r="O220" s="78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AR220" s="16" t="s">
        <v>140</v>
      </c>
      <c r="AT220" s="16" t="s">
        <v>135</v>
      </c>
      <c r="AU220" s="16" t="s">
        <v>79</v>
      </c>
      <c r="AY220" s="16" t="s">
        <v>133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6" t="s">
        <v>77</v>
      </c>
      <c r="BK220" s="227">
        <f>ROUND(I220*H220,1)</f>
        <v>0</v>
      </c>
      <c r="BL220" s="16" t="s">
        <v>140</v>
      </c>
      <c r="BM220" s="16" t="s">
        <v>399</v>
      </c>
    </row>
    <row r="221" s="12" customFormat="1">
      <c r="B221" s="228"/>
      <c r="C221" s="229"/>
      <c r="D221" s="230" t="s">
        <v>142</v>
      </c>
      <c r="E221" s="231" t="s">
        <v>1</v>
      </c>
      <c r="F221" s="232" t="s">
        <v>873</v>
      </c>
      <c r="G221" s="229"/>
      <c r="H221" s="233">
        <v>100</v>
      </c>
      <c r="I221" s="234"/>
      <c r="J221" s="229"/>
      <c r="K221" s="229"/>
      <c r="L221" s="235"/>
      <c r="M221" s="236"/>
      <c r="N221" s="237"/>
      <c r="O221" s="237"/>
      <c r="P221" s="237"/>
      <c r="Q221" s="237"/>
      <c r="R221" s="237"/>
      <c r="S221" s="237"/>
      <c r="T221" s="238"/>
      <c r="AT221" s="239" t="s">
        <v>142</v>
      </c>
      <c r="AU221" s="239" t="s">
        <v>79</v>
      </c>
      <c r="AV221" s="12" t="s">
        <v>79</v>
      </c>
      <c r="AW221" s="12" t="s">
        <v>32</v>
      </c>
      <c r="AX221" s="12" t="s">
        <v>77</v>
      </c>
      <c r="AY221" s="239" t="s">
        <v>133</v>
      </c>
    </row>
    <row r="222" s="1" customFormat="1" ht="16.5" customHeight="1">
      <c r="B222" s="37"/>
      <c r="C222" s="217" t="s">
        <v>377</v>
      </c>
      <c r="D222" s="217" t="s">
        <v>135</v>
      </c>
      <c r="E222" s="218" t="s">
        <v>874</v>
      </c>
      <c r="F222" s="219" t="s">
        <v>875</v>
      </c>
      <c r="G222" s="220" t="s">
        <v>341</v>
      </c>
      <c r="H222" s="221">
        <v>17</v>
      </c>
      <c r="I222" s="222"/>
      <c r="J222" s="221">
        <f>ROUND(I222*H222,1)</f>
        <v>0</v>
      </c>
      <c r="K222" s="219" t="s">
        <v>1</v>
      </c>
      <c r="L222" s="42"/>
      <c r="M222" s="223" t="s">
        <v>1</v>
      </c>
      <c r="N222" s="224" t="s">
        <v>41</v>
      </c>
      <c r="O222" s="78"/>
      <c r="P222" s="225">
        <f>O222*H222</f>
        <v>0</v>
      </c>
      <c r="Q222" s="225">
        <v>0.46009</v>
      </c>
      <c r="R222" s="225">
        <f>Q222*H222</f>
        <v>7.8215300000000001</v>
      </c>
      <c r="S222" s="225">
        <v>0</v>
      </c>
      <c r="T222" s="226">
        <f>S222*H222</f>
        <v>0</v>
      </c>
      <c r="AR222" s="16" t="s">
        <v>140</v>
      </c>
      <c r="AT222" s="16" t="s">
        <v>135</v>
      </c>
      <c r="AU222" s="16" t="s">
        <v>79</v>
      </c>
      <c r="AY222" s="16" t="s">
        <v>133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6" t="s">
        <v>77</v>
      </c>
      <c r="BK222" s="227">
        <f>ROUND(I222*H222,1)</f>
        <v>0</v>
      </c>
      <c r="BL222" s="16" t="s">
        <v>140</v>
      </c>
      <c r="BM222" s="16" t="s">
        <v>876</v>
      </c>
    </row>
    <row r="223" s="1" customFormat="1" ht="16.5" customHeight="1">
      <c r="B223" s="37"/>
      <c r="C223" s="217" t="s">
        <v>382</v>
      </c>
      <c r="D223" s="217" t="s">
        <v>135</v>
      </c>
      <c r="E223" s="218" t="s">
        <v>877</v>
      </c>
      <c r="F223" s="219" t="s">
        <v>878</v>
      </c>
      <c r="G223" s="220" t="s">
        <v>341</v>
      </c>
      <c r="H223" s="221">
        <v>50</v>
      </c>
      <c r="I223" s="222"/>
      <c r="J223" s="221">
        <f>ROUND(I223*H223,1)</f>
        <v>0</v>
      </c>
      <c r="K223" s="219" t="s">
        <v>139</v>
      </c>
      <c r="L223" s="42"/>
      <c r="M223" s="223" t="s">
        <v>1</v>
      </c>
      <c r="N223" s="224" t="s">
        <v>41</v>
      </c>
      <c r="O223" s="78"/>
      <c r="P223" s="225">
        <f>O223*H223</f>
        <v>0</v>
      </c>
      <c r="Q223" s="225">
        <v>0.063829999999999998</v>
      </c>
      <c r="R223" s="225">
        <f>Q223*H223</f>
        <v>3.1915</v>
      </c>
      <c r="S223" s="225">
        <v>0</v>
      </c>
      <c r="T223" s="226">
        <f>S223*H223</f>
        <v>0</v>
      </c>
      <c r="AR223" s="16" t="s">
        <v>140</v>
      </c>
      <c r="AT223" s="16" t="s">
        <v>135</v>
      </c>
      <c r="AU223" s="16" t="s">
        <v>79</v>
      </c>
      <c r="AY223" s="16" t="s">
        <v>133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6" t="s">
        <v>77</v>
      </c>
      <c r="BK223" s="227">
        <f>ROUND(I223*H223,1)</f>
        <v>0</v>
      </c>
      <c r="BL223" s="16" t="s">
        <v>140</v>
      </c>
      <c r="BM223" s="16" t="s">
        <v>879</v>
      </c>
    </row>
    <row r="224" s="1" customFormat="1" ht="16.5" customHeight="1">
      <c r="B224" s="37"/>
      <c r="C224" s="264" t="s">
        <v>387</v>
      </c>
      <c r="D224" s="264" t="s">
        <v>277</v>
      </c>
      <c r="E224" s="265" t="s">
        <v>880</v>
      </c>
      <c r="F224" s="266" t="s">
        <v>881</v>
      </c>
      <c r="G224" s="267" t="s">
        <v>360</v>
      </c>
      <c r="H224" s="268">
        <v>50</v>
      </c>
      <c r="I224" s="269"/>
      <c r="J224" s="268">
        <f>ROUND(I224*H224,1)</f>
        <v>0</v>
      </c>
      <c r="K224" s="266" t="s">
        <v>1</v>
      </c>
      <c r="L224" s="270"/>
      <c r="M224" s="271" t="s">
        <v>1</v>
      </c>
      <c r="N224" s="272" t="s">
        <v>41</v>
      </c>
      <c r="O224" s="78"/>
      <c r="P224" s="225">
        <f>O224*H224</f>
        <v>0</v>
      </c>
      <c r="Q224" s="225">
        <v>0.0092999999999999992</v>
      </c>
      <c r="R224" s="225">
        <f>Q224*H224</f>
        <v>0.46499999999999997</v>
      </c>
      <c r="S224" s="225">
        <v>0</v>
      </c>
      <c r="T224" s="226">
        <f>S224*H224</f>
        <v>0</v>
      </c>
      <c r="AR224" s="16" t="s">
        <v>199</v>
      </c>
      <c r="AT224" s="16" t="s">
        <v>277</v>
      </c>
      <c r="AU224" s="16" t="s">
        <v>79</v>
      </c>
      <c r="AY224" s="16" t="s">
        <v>133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6" t="s">
        <v>77</v>
      </c>
      <c r="BK224" s="227">
        <f>ROUND(I224*H224,1)</f>
        <v>0</v>
      </c>
      <c r="BL224" s="16" t="s">
        <v>140</v>
      </c>
      <c r="BM224" s="16" t="s">
        <v>882</v>
      </c>
    </row>
    <row r="225" s="1" customFormat="1" ht="16.5" customHeight="1">
      <c r="B225" s="37"/>
      <c r="C225" s="264" t="s">
        <v>391</v>
      </c>
      <c r="D225" s="264" t="s">
        <v>277</v>
      </c>
      <c r="E225" s="265" t="s">
        <v>544</v>
      </c>
      <c r="F225" s="266" t="s">
        <v>545</v>
      </c>
      <c r="G225" s="267" t="s">
        <v>360</v>
      </c>
      <c r="H225" s="268">
        <v>50</v>
      </c>
      <c r="I225" s="269"/>
      <c r="J225" s="268">
        <f>ROUND(I225*H225,1)</f>
        <v>0</v>
      </c>
      <c r="K225" s="266" t="s">
        <v>1</v>
      </c>
      <c r="L225" s="270"/>
      <c r="M225" s="271" t="s">
        <v>1</v>
      </c>
      <c r="N225" s="272" t="s">
        <v>41</v>
      </c>
      <c r="O225" s="78"/>
      <c r="P225" s="225">
        <f>O225*H225</f>
        <v>0</v>
      </c>
      <c r="Q225" s="225">
        <v>0.00064999999999999997</v>
      </c>
      <c r="R225" s="225">
        <f>Q225*H225</f>
        <v>0.032500000000000001</v>
      </c>
      <c r="S225" s="225">
        <v>0</v>
      </c>
      <c r="T225" s="226">
        <f>S225*H225</f>
        <v>0</v>
      </c>
      <c r="AR225" s="16" t="s">
        <v>199</v>
      </c>
      <c r="AT225" s="16" t="s">
        <v>277</v>
      </c>
      <c r="AU225" s="16" t="s">
        <v>79</v>
      </c>
      <c r="AY225" s="16" t="s">
        <v>133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6" t="s">
        <v>77</v>
      </c>
      <c r="BK225" s="227">
        <f>ROUND(I225*H225,1)</f>
        <v>0</v>
      </c>
      <c r="BL225" s="16" t="s">
        <v>140</v>
      </c>
      <c r="BM225" s="16" t="s">
        <v>883</v>
      </c>
    </row>
    <row r="226" s="1" customFormat="1" ht="16.5" customHeight="1">
      <c r="B226" s="37"/>
      <c r="C226" s="217" t="s">
        <v>396</v>
      </c>
      <c r="D226" s="217" t="s">
        <v>135</v>
      </c>
      <c r="E226" s="218" t="s">
        <v>418</v>
      </c>
      <c r="F226" s="219" t="s">
        <v>419</v>
      </c>
      <c r="G226" s="220" t="s">
        <v>186</v>
      </c>
      <c r="H226" s="221">
        <v>110</v>
      </c>
      <c r="I226" s="222"/>
      <c r="J226" s="221">
        <f>ROUND(I226*H226,1)</f>
        <v>0</v>
      </c>
      <c r="K226" s="219" t="s">
        <v>1</v>
      </c>
      <c r="L226" s="42"/>
      <c r="M226" s="223" t="s">
        <v>1</v>
      </c>
      <c r="N226" s="224" t="s">
        <v>41</v>
      </c>
      <c r="O226" s="78"/>
      <c r="P226" s="225">
        <f>O226*H226</f>
        <v>0</v>
      </c>
      <c r="Q226" s="225">
        <v>0.00012999999999999999</v>
      </c>
      <c r="R226" s="225">
        <f>Q226*H226</f>
        <v>0.014299999999999999</v>
      </c>
      <c r="S226" s="225">
        <v>0</v>
      </c>
      <c r="T226" s="226">
        <f>S226*H226</f>
        <v>0</v>
      </c>
      <c r="AR226" s="16" t="s">
        <v>140</v>
      </c>
      <c r="AT226" s="16" t="s">
        <v>135</v>
      </c>
      <c r="AU226" s="16" t="s">
        <v>79</v>
      </c>
      <c r="AY226" s="16" t="s">
        <v>133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6" t="s">
        <v>77</v>
      </c>
      <c r="BK226" s="227">
        <f>ROUND(I226*H226,1)</f>
        <v>0</v>
      </c>
      <c r="BL226" s="16" t="s">
        <v>140</v>
      </c>
      <c r="BM226" s="16" t="s">
        <v>420</v>
      </c>
    </row>
    <row r="227" s="12" customFormat="1">
      <c r="B227" s="228"/>
      <c r="C227" s="229"/>
      <c r="D227" s="230" t="s">
        <v>142</v>
      </c>
      <c r="E227" s="231" t="s">
        <v>1</v>
      </c>
      <c r="F227" s="232" t="s">
        <v>817</v>
      </c>
      <c r="G227" s="229"/>
      <c r="H227" s="233">
        <v>110</v>
      </c>
      <c r="I227" s="234"/>
      <c r="J227" s="229"/>
      <c r="K227" s="229"/>
      <c r="L227" s="235"/>
      <c r="M227" s="236"/>
      <c r="N227" s="237"/>
      <c r="O227" s="237"/>
      <c r="P227" s="237"/>
      <c r="Q227" s="237"/>
      <c r="R227" s="237"/>
      <c r="S227" s="237"/>
      <c r="T227" s="238"/>
      <c r="AT227" s="239" t="s">
        <v>142</v>
      </c>
      <c r="AU227" s="239" t="s">
        <v>79</v>
      </c>
      <c r="AV227" s="12" t="s">
        <v>79</v>
      </c>
      <c r="AW227" s="12" t="s">
        <v>32</v>
      </c>
      <c r="AX227" s="12" t="s">
        <v>77</v>
      </c>
      <c r="AY227" s="239" t="s">
        <v>133</v>
      </c>
    </row>
    <row r="228" s="11" customFormat="1" ht="22.8" customHeight="1">
      <c r="B228" s="201"/>
      <c r="C228" s="202"/>
      <c r="D228" s="203" t="s">
        <v>69</v>
      </c>
      <c r="E228" s="215" t="s">
        <v>204</v>
      </c>
      <c r="F228" s="215" t="s">
        <v>556</v>
      </c>
      <c r="G228" s="202"/>
      <c r="H228" s="202"/>
      <c r="I228" s="205"/>
      <c r="J228" s="216">
        <f>BK228</f>
        <v>0</v>
      </c>
      <c r="K228" s="202"/>
      <c r="L228" s="207"/>
      <c r="M228" s="208"/>
      <c r="N228" s="209"/>
      <c r="O228" s="209"/>
      <c r="P228" s="210">
        <f>SUM(P229:P232)</f>
        <v>0</v>
      </c>
      <c r="Q228" s="209"/>
      <c r="R228" s="210">
        <f>SUM(R229:R232)</f>
        <v>0.065999999999999989</v>
      </c>
      <c r="S228" s="209"/>
      <c r="T228" s="211">
        <f>SUM(T229:T232)</f>
        <v>0</v>
      </c>
      <c r="AR228" s="212" t="s">
        <v>77</v>
      </c>
      <c r="AT228" s="213" t="s">
        <v>69</v>
      </c>
      <c r="AU228" s="213" t="s">
        <v>77</v>
      </c>
      <c r="AY228" s="212" t="s">
        <v>133</v>
      </c>
      <c r="BK228" s="214">
        <f>SUM(BK229:BK232)</f>
        <v>0</v>
      </c>
    </row>
    <row r="229" s="1" customFormat="1" ht="16.5" customHeight="1">
      <c r="B229" s="37"/>
      <c r="C229" s="217" t="s">
        <v>400</v>
      </c>
      <c r="D229" s="217" t="s">
        <v>135</v>
      </c>
      <c r="E229" s="218" t="s">
        <v>423</v>
      </c>
      <c r="F229" s="219" t="s">
        <v>424</v>
      </c>
      <c r="G229" s="220" t="s">
        <v>186</v>
      </c>
      <c r="H229" s="221">
        <v>110</v>
      </c>
      <c r="I229" s="222"/>
      <c r="J229" s="221">
        <f>ROUND(I229*H229,1)</f>
        <v>0</v>
      </c>
      <c r="K229" s="219" t="s">
        <v>139</v>
      </c>
      <c r="L229" s="42"/>
      <c r="M229" s="223" t="s">
        <v>1</v>
      </c>
      <c r="N229" s="224" t="s">
        <v>41</v>
      </c>
      <c r="O229" s="78"/>
      <c r="P229" s="225">
        <f>O229*H229</f>
        <v>0</v>
      </c>
      <c r="Q229" s="225">
        <v>0.00059999999999999995</v>
      </c>
      <c r="R229" s="225">
        <f>Q229*H229</f>
        <v>0.065999999999999989</v>
      </c>
      <c r="S229" s="225">
        <v>0</v>
      </c>
      <c r="T229" s="226">
        <f>S229*H229</f>
        <v>0</v>
      </c>
      <c r="AR229" s="16" t="s">
        <v>140</v>
      </c>
      <c r="AT229" s="16" t="s">
        <v>135</v>
      </c>
      <c r="AU229" s="16" t="s">
        <v>79</v>
      </c>
      <c r="AY229" s="16" t="s">
        <v>133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6" t="s">
        <v>77</v>
      </c>
      <c r="BK229" s="227">
        <f>ROUND(I229*H229,1)</f>
        <v>0</v>
      </c>
      <c r="BL229" s="16" t="s">
        <v>140</v>
      </c>
      <c r="BM229" s="16" t="s">
        <v>425</v>
      </c>
    </row>
    <row r="230" s="12" customFormat="1">
      <c r="B230" s="228"/>
      <c r="C230" s="229"/>
      <c r="D230" s="230" t="s">
        <v>142</v>
      </c>
      <c r="E230" s="231" t="s">
        <v>1</v>
      </c>
      <c r="F230" s="232" t="s">
        <v>884</v>
      </c>
      <c r="G230" s="229"/>
      <c r="H230" s="233">
        <v>110</v>
      </c>
      <c r="I230" s="234"/>
      <c r="J230" s="229"/>
      <c r="K230" s="229"/>
      <c r="L230" s="235"/>
      <c r="M230" s="236"/>
      <c r="N230" s="237"/>
      <c r="O230" s="237"/>
      <c r="P230" s="237"/>
      <c r="Q230" s="237"/>
      <c r="R230" s="237"/>
      <c r="S230" s="237"/>
      <c r="T230" s="238"/>
      <c r="AT230" s="239" t="s">
        <v>142</v>
      </c>
      <c r="AU230" s="239" t="s">
        <v>79</v>
      </c>
      <c r="AV230" s="12" t="s">
        <v>79</v>
      </c>
      <c r="AW230" s="12" t="s">
        <v>32</v>
      </c>
      <c r="AX230" s="12" t="s">
        <v>77</v>
      </c>
      <c r="AY230" s="239" t="s">
        <v>133</v>
      </c>
    </row>
    <row r="231" s="1" customFormat="1" ht="16.5" customHeight="1">
      <c r="B231" s="37"/>
      <c r="C231" s="217" t="s">
        <v>405</v>
      </c>
      <c r="D231" s="217" t="s">
        <v>135</v>
      </c>
      <c r="E231" s="218" t="s">
        <v>428</v>
      </c>
      <c r="F231" s="219" t="s">
        <v>429</v>
      </c>
      <c r="G231" s="220" t="s">
        <v>186</v>
      </c>
      <c r="H231" s="221">
        <v>110</v>
      </c>
      <c r="I231" s="222"/>
      <c r="J231" s="221">
        <f>ROUND(I231*H231,1)</f>
        <v>0</v>
      </c>
      <c r="K231" s="219" t="s">
        <v>139</v>
      </c>
      <c r="L231" s="42"/>
      <c r="M231" s="223" t="s">
        <v>1</v>
      </c>
      <c r="N231" s="224" t="s">
        <v>41</v>
      </c>
      <c r="O231" s="78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AR231" s="16" t="s">
        <v>140</v>
      </c>
      <c r="AT231" s="16" t="s">
        <v>135</v>
      </c>
      <c r="AU231" s="16" t="s">
        <v>79</v>
      </c>
      <c r="AY231" s="16" t="s">
        <v>133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6" t="s">
        <v>77</v>
      </c>
      <c r="BK231" s="227">
        <f>ROUND(I231*H231,1)</f>
        <v>0</v>
      </c>
      <c r="BL231" s="16" t="s">
        <v>140</v>
      </c>
      <c r="BM231" s="16" t="s">
        <v>430</v>
      </c>
    </row>
    <row r="232" s="12" customFormat="1">
      <c r="B232" s="228"/>
      <c r="C232" s="229"/>
      <c r="D232" s="230" t="s">
        <v>142</v>
      </c>
      <c r="E232" s="231" t="s">
        <v>1</v>
      </c>
      <c r="F232" s="232" t="s">
        <v>884</v>
      </c>
      <c r="G232" s="229"/>
      <c r="H232" s="233">
        <v>110</v>
      </c>
      <c r="I232" s="234"/>
      <c r="J232" s="229"/>
      <c r="K232" s="229"/>
      <c r="L232" s="235"/>
      <c r="M232" s="236"/>
      <c r="N232" s="237"/>
      <c r="O232" s="237"/>
      <c r="P232" s="237"/>
      <c r="Q232" s="237"/>
      <c r="R232" s="237"/>
      <c r="S232" s="237"/>
      <c r="T232" s="238"/>
      <c r="AT232" s="239" t="s">
        <v>142</v>
      </c>
      <c r="AU232" s="239" t="s">
        <v>79</v>
      </c>
      <c r="AV232" s="12" t="s">
        <v>79</v>
      </c>
      <c r="AW232" s="12" t="s">
        <v>32</v>
      </c>
      <c r="AX232" s="12" t="s">
        <v>77</v>
      </c>
      <c r="AY232" s="239" t="s">
        <v>133</v>
      </c>
    </row>
    <row r="233" s="11" customFormat="1" ht="22.8" customHeight="1">
      <c r="B233" s="201"/>
      <c r="C233" s="202"/>
      <c r="D233" s="203" t="s">
        <v>69</v>
      </c>
      <c r="E233" s="215" t="s">
        <v>152</v>
      </c>
      <c r="F233" s="215" t="s">
        <v>153</v>
      </c>
      <c r="G233" s="202"/>
      <c r="H233" s="202"/>
      <c r="I233" s="205"/>
      <c r="J233" s="216">
        <f>BK233</f>
        <v>0</v>
      </c>
      <c r="K233" s="202"/>
      <c r="L233" s="207"/>
      <c r="M233" s="208"/>
      <c r="N233" s="209"/>
      <c r="O233" s="209"/>
      <c r="P233" s="210">
        <f>SUM(P234:P249)</f>
        <v>0</v>
      </c>
      <c r="Q233" s="209"/>
      <c r="R233" s="210">
        <f>SUM(R234:R249)</f>
        <v>0</v>
      </c>
      <c r="S233" s="209"/>
      <c r="T233" s="211">
        <f>SUM(T234:T249)</f>
        <v>0</v>
      </c>
      <c r="AR233" s="212" t="s">
        <v>77</v>
      </c>
      <c r="AT233" s="213" t="s">
        <v>69</v>
      </c>
      <c r="AU233" s="213" t="s">
        <v>77</v>
      </c>
      <c r="AY233" s="212" t="s">
        <v>133</v>
      </c>
      <c r="BK233" s="214">
        <f>SUM(BK234:BK249)</f>
        <v>0</v>
      </c>
    </row>
    <row r="234" s="1" customFormat="1" ht="16.5" customHeight="1">
      <c r="B234" s="37"/>
      <c r="C234" s="217" t="s">
        <v>409</v>
      </c>
      <c r="D234" s="217" t="s">
        <v>135</v>
      </c>
      <c r="E234" s="218" t="s">
        <v>154</v>
      </c>
      <c r="F234" s="219" t="s">
        <v>155</v>
      </c>
      <c r="G234" s="220" t="s">
        <v>156</v>
      </c>
      <c r="H234" s="221">
        <v>56.890000000000001</v>
      </c>
      <c r="I234" s="222"/>
      <c r="J234" s="221">
        <f>ROUND(I234*H234,1)</f>
        <v>0</v>
      </c>
      <c r="K234" s="219" t="s">
        <v>1</v>
      </c>
      <c r="L234" s="42"/>
      <c r="M234" s="223" t="s">
        <v>1</v>
      </c>
      <c r="N234" s="224" t="s">
        <v>41</v>
      </c>
      <c r="O234" s="78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AR234" s="16" t="s">
        <v>140</v>
      </c>
      <c r="AT234" s="16" t="s">
        <v>135</v>
      </c>
      <c r="AU234" s="16" t="s">
        <v>79</v>
      </c>
      <c r="AY234" s="16" t="s">
        <v>133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6" t="s">
        <v>77</v>
      </c>
      <c r="BK234" s="227">
        <f>ROUND(I234*H234,1)</f>
        <v>0</v>
      </c>
      <c r="BL234" s="16" t="s">
        <v>140</v>
      </c>
      <c r="BM234" s="16" t="s">
        <v>432</v>
      </c>
    </row>
    <row r="235" s="1" customFormat="1" ht="16.5" customHeight="1">
      <c r="B235" s="37"/>
      <c r="C235" s="217" t="s">
        <v>413</v>
      </c>
      <c r="D235" s="217" t="s">
        <v>135</v>
      </c>
      <c r="E235" s="218" t="s">
        <v>158</v>
      </c>
      <c r="F235" s="219" t="s">
        <v>159</v>
      </c>
      <c r="G235" s="220" t="s">
        <v>156</v>
      </c>
      <c r="H235" s="221">
        <v>30.27</v>
      </c>
      <c r="I235" s="222"/>
      <c r="J235" s="221">
        <f>ROUND(I235*H235,1)</f>
        <v>0</v>
      </c>
      <c r="K235" s="219" t="s">
        <v>139</v>
      </c>
      <c r="L235" s="42"/>
      <c r="M235" s="223" t="s">
        <v>1</v>
      </c>
      <c r="N235" s="224" t="s">
        <v>41</v>
      </c>
      <c r="O235" s="78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AR235" s="16" t="s">
        <v>140</v>
      </c>
      <c r="AT235" s="16" t="s">
        <v>135</v>
      </c>
      <c r="AU235" s="16" t="s">
        <v>79</v>
      </c>
      <c r="AY235" s="16" t="s">
        <v>133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6" t="s">
        <v>77</v>
      </c>
      <c r="BK235" s="227">
        <f>ROUND(I235*H235,1)</f>
        <v>0</v>
      </c>
      <c r="BL235" s="16" t="s">
        <v>140</v>
      </c>
      <c r="BM235" s="16" t="s">
        <v>434</v>
      </c>
    </row>
    <row r="236" s="12" customFormat="1">
      <c r="B236" s="228"/>
      <c r="C236" s="229"/>
      <c r="D236" s="230" t="s">
        <v>142</v>
      </c>
      <c r="E236" s="231" t="s">
        <v>1</v>
      </c>
      <c r="F236" s="232" t="s">
        <v>885</v>
      </c>
      <c r="G236" s="229"/>
      <c r="H236" s="233">
        <v>14.779999999999999</v>
      </c>
      <c r="I236" s="234"/>
      <c r="J236" s="229"/>
      <c r="K236" s="229"/>
      <c r="L236" s="235"/>
      <c r="M236" s="236"/>
      <c r="N236" s="237"/>
      <c r="O236" s="237"/>
      <c r="P236" s="237"/>
      <c r="Q236" s="237"/>
      <c r="R236" s="237"/>
      <c r="S236" s="237"/>
      <c r="T236" s="238"/>
      <c r="AT236" s="239" t="s">
        <v>142</v>
      </c>
      <c r="AU236" s="239" t="s">
        <v>79</v>
      </c>
      <c r="AV236" s="12" t="s">
        <v>79</v>
      </c>
      <c r="AW236" s="12" t="s">
        <v>32</v>
      </c>
      <c r="AX236" s="12" t="s">
        <v>70</v>
      </c>
      <c r="AY236" s="239" t="s">
        <v>133</v>
      </c>
    </row>
    <row r="237" s="12" customFormat="1">
      <c r="B237" s="228"/>
      <c r="C237" s="229"/>
      <c r="D237" s="230" t="s">
        <v>142</v>
      </c>
      <c r="E237" s="231" t="s">
        <v>1</v>
      </c>
      <c r="F237" s="232" t="s">
        <v>436</v>
      </c>
      <c r="G237" s="229"/>
      <c r="H237" s="233">
        <v>0</v>
      </c>
      <c r="I237" s="234"/>
      <c r="J237" s="229"/>
      <c r="K237" s="229"/>
      <c r="L237" s="235"/>
      <c r="M237" s="236"/>
      <c r="N237" s="237"/>
      <c r="O237" s="237"/>
      <c r="P237" s="237"/>
      <c r="Q237" s="237"/>
      <c r="R237" s="237"/>
      <c r="S237" s="237"/>
      <c r="T237" s="238"/>
      <c r="AT237" s="239" t="s">
        <v>142</v>
      </c>
      <c r="AU237" s="239" t="s">
        <v>79</v>
      </c>
      <c r="AV237" s="12" t="s">
        <v>79</v>
      </c>
      <c r="AW237" s="12" t="s">
        <v>32</v>
      </c>
      <c r="AX237" s="12" t="s">
        <v>70</v>
      </c>
      <c r="AY237" s="239" t="s">
        <v>133</v>
      </c>
    </row>
    <row r="238" s="12" customFormat="1">
      <c r="B238" s="228"/>
      <c r="C238" s="229"/>
      <c r="D238" s="230" t="s">
        <v>142</v>
      </c>
      <c r="E238" s="231" t="s">
        <v>1</v>
      </c>
      <c r="F238" s="232" t="s">
        <v>886</v>
      </c>
      <c r="G238" s="229"/>
      <c r="H238" s="233">
        <v>15.49</v>
      </c>
      <c r="I238" s="234"/>
      <c r="J238" s="229"/>
      <c r="K238" s="229"/>
      <c r="L238" s="235"/>
      <c r="M238" s="236"/>
      <c r="N238" s="237"/>
      <c r="O238" s="237"/>
      <c r="P238" s="237"/>
      <c r="Q238" s="237"/>
      <c r="R238" s="237"/>
      <c r="S238" s="237"/>
      <c r="T238" s="238"/>
      <c r="AT238" s="239" t="s">
        <v>142</v>
      </c>
      <c r="AU238" s="239" t="s">
        <v>79</v>
      </c>
      <c r="AV238" s="12" t="s">
        <v>79</v>
      </c>
      <c r="AW238" s="12" t="s">
        <v>32</v>
      </c>
      <c r="AX238" s="12" t="s">
        <v>70</v>
      </c>
      <c r="AY238" s="239" t="s">
        <v>133</v>
      </c>
    </row>
    <row r="239" s="12" customFormat="1">
      <c r="B239" s="228"/>
      <c r="C239" s="229"/>
      <c r="D239" s="230" t="s">
        <v>142</v>
      </c>
      <c r="E239" s="231" t="s">
        <v>1</v>
      </c>
      <c r="F239" s="232" t="s">
        <v>438</v>
      </c>
      <c r="G239" s="229"/>
      <c r="H239" s="233">
        <v>0</v>
      </c>
      <c r="I239" s="234"/>
      <c r="J239" s="229"/>
      <c r="K239" s="229"/>
      <c r="L239" s="235"/>
      <c r="M239" s="236"/>
      <c r="N239" s="237"/>
      <c r="O239" s="237"/>
      <c r="P239" s="237"/>
      <c r="Q239" s="237"/>
      <c r="R239" s="237"/>
      <c r="S239" s="237"/>
      <c r="T239" s="238"/>
      <c r="AT239" s="239" t="s">
        <v>142</v>
      </c>
      <c r="AU239" s="239" t="s">
        <v>79</v>
      </c>
      <c r="AV239" s="12" t="s">
        <v>79</v>
      </c>
      <c r="AW239" s="12" t="s">
        <v>32</v>
      </c>
      <c r="AX239" s="12" t="s">
        <v>70</v>
      </c>
      <c r="AY239" s="239" t="s">
        <v>133</v>
      </c>
    </row>
    <row r="240" s="13" customFormat="1">
      <c r="B240" s="243"/>
      <c r="C240" s="244"/>
      <c r="D240" s="230" t="s">
        <v>142</v>
      </c>
      <c r="E240" s="245" t="s">
        <v>1</v>
      </c>
      <c r="F240" s="246" t="s">
        <v>177</v>
      </c>
      <c r="G240" s="244"/>
      <c r="H240" s="247">
        <v>30.27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AT240" s="253" t="s">
        <v>142</v>
      </c>
      <c r="AU240" s="253" t="s">
        <v>79</v>
      </c>
      <c r="AV240" s="13" t="s">
        <v>140</v>
      </c>
      <c r="AW240" s="13" t="s">
        <v>32</v>
      </c>
      <c r="AX240" s="13" t="s">
        <v>77</v>
      </c>
      <c r="AY240" s="253" t="s">
        <v>133</v>
      </c>
    </row>
    <row r="241" s="1" customFormat="1" ht="16.5" customHeight="1">
      <c r="B241" s="37"/>
      <c r="C241" s="217" t="s">
        <v>417</v>
      </c>
      <c r="D241" s="217" t="s">
        <v>135</v>
      </c>
      <c r="E241" s="218" t="s">
        <v>440</v>
      </c>
      <c r="F241" s="219" t="s">
        <v>441</v>
      </c>
      <c r="G241" s="220" t="s">
        <v>156</v>
      </c>
      <c r="H241" s="221">
        <v>26.620000000000001</v>
      </c>
      <c r="I241" s="222"/>
      <c r="J241" s="221">
        <f>ROUND(I241*H241,1)</f>
        <v>0</v>
      </c>
      <c r="K241" s="219" t="s">
        <v>139</v>
      </c>
      <c r="L241" s="42"/>
      <c r="M241" s="223" t="s">
        <v>1</v>
      </c>
      <c r="N241" s="224" t="s">
        <v>41</v>
      </c>
      <c r="O241" s="78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AR241" s="16" t="s">
        <v>140</v>
      </c>
      <c r="AT241" s="16" t="s">
        <v>135</v>
      </c>
      <c r="AU241" s="16" t="s">
        <v>79</v>
      </c>
      <c r="AY241" s="16" t="s">
        <v>133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6" t="s">
        <v>77</v>
      </c>
      <c r="BK241" s="227">
        <f>ROUND(I241*H241,1)</f>
        <v>0</v>
      </c>
      <c r="BL241" s="16" t="s">
        <v>140</v>
      </c>
      <c r="BM241" s="16" t="s">
        <v>442</v>
      </c>
    </row>
    <row r="242" s="12" customFormat="1">
      <c r="B242" s="228"/>
      <c r="C242" s="229"/>
      <c r="D242" s="230" t="s">
        <v>142</v>
      </c>
      <c r="E242" s="231" t="s">
        <v>1</v>
      </c>
      <c r="F242" s="232" t="s">
        <v>443</v>
      </c>
      <c r="G242" s="229"/>
      <c r="H242" s="233">
        <v>0</v>
      </c>
      <c r="I242" s="234"/>
      <c r="J242" s="229"/>
      <c r="K242" s="229"/>
      <c r="L242" s="235"/>
      <c r="M242" s="236"/>
      <c r="N242" s="237"/>
      <c r="O242" s="237"/>
      <c r="P242" s="237"/>
      <c r="Q242" s="237"/>
      <c r="R242" s="237"/>
      <c r="S242" s="237"/>
      <c r="T242" s="238"/>
      <c r="AT242" s="239" t="s">
        <v>142</v>
      </c>
      <c r="AU242" s="239" t="s">
        <v>79</v>
      </c>
      <c r="AV242" s="12" t="s">
        <v>79</v>
      </c>
      <c r="AW242" s="12" t="s">
        <v>32</v>
      </c>
      <c r="AX242" s="12" t="s">
        <v>70</v>
      </c>
      <c r="AY242" s="239" t="s">
        <v>133</v>
      </c>
    </row>
    <row r="243" s="12" customFormat="1">
      <c r="B243" s="228"/>
      <c r="C243" s="229"/>
      <c r="D243" s="230" t="s">
        <v>142</v>
      </c>
      <c r="E243" s="231" t="s">
        <v>1</v>
      </c>
      <c r="F243" s="232" t="s">
        <v>444</v>
      </c>
      <c r="G243" s="229"/>
      <c r="H243" s="233">
        <v>0</v>
      </c>
      <c r="I243" s="234"/>
      <c r="J243" s="229"/>
      <c r="K243" s="229"/>
      <c r="L243" s="235"/>
      <c r="M243" s="236"/>
      <c r="N243" s="237"/>
      <c r="O243" s="237"/>
      <c r="P243" s="237"/>
      <c r="Q243" s="237"/>
      <c r="R243" s="237"/>
      <c r="S243" s="237"/>
      <c r="T243" s="238"/>
      <c r="AT243" s="239" t="s">
        <v>142</v>
      </c>
      <c r="AU243" s="239" t="s">
        <v>79</v>
      </c>
      <c r="AV243" s="12" t="s">
        <v>79</v>
      </c>
      <c r="AW243" s="12" t="s">
        <v>32</v>
      </c>
      <c r="AX243" s="12" t="s">
        <v>70</v>
      </c>
      <c r="AY243" s="239" t="s">
        <v>133</v>
      </c>
    </row>
    <row r="244" s="12" customFormat="1">
      <c r="B244" s="228"/>
      <c r="C244" s="229"/>
      <c r="D244" s="230" t="s">
        <v>142</v>
      </c>
      <c r="E244" s="231" t="s">
        <v>1</v>
      </c>
      <c r="F244" s="232" t="s">
        <v>445</v>
      </c>
      <c r="G244" s="229"/>
      <c r="H244" s="233">
        <v>0</v>
      </c>
      <c r="I244" s="234"/>
      <c r="J244" s="229"/>
      <c r="K244" s="229"/>
      <c r="L244" s="235"/>
      <c r="M244" s="236"/>
      <c r="N244" s="237"/>
      <c r="O244" s="237"/>
      <c r="P244" s="237"/>
      <c r="Q244" s="237"/>
      <c r="R244" s="237"/>
      <c r="S244" s="237"/>
      <c r="T244" s="238"/>
      <c r="AT244" s="239" t="s">
        <v>142</v>
      </c>
      <c r="AU244" s="239" t="s">
        <v>79</v>
      </c>
      <c r="AV244" s="12" t="s">
        <v>79</v>
      </c>
      <c r="AW244" s="12" t="s">
        <v>32</v>
      </c>
      <c r="AX244" s="12" t="s">
        <v>70</v>
      </c>
      <c r="AY244" s="239" t="s">
        <v>133</v>
      </c>
    </row>
    <row r="245" s="12" customFormat="1">
      <c r="B245" s="228"/>
      <c r="C245" s="229"/>
      <c r="D245" s="230" t="s">
        <v>142</v>
      </c>
      <c r="E245" s="231" t="s">
        <v>1</v>
      </c>
      <c r="F245" s="232" t="s">
        <v>446</v>
      </c>
      <c r="G245" s="229"/>
      <c r="H245" s="233">
        <v>0</v>
      </c>
      <c r="I245" s="234"/>
      <c r="J245" s="229"/>
      <c r="K245" s="229"/>
      <c r="L245" s="235"/>
      <c r="M245" s="236"/>
      <c r="N245" s="237"/>
      <c r="O245" s="237"/>
      <c r="P245" s="237"/>
      <c r="Q245" s="237"/>
      <c r="R245" s="237"/>
      <c r="S245" s="237"/>
      <c r="T245" s="238"/>
      <c r="AT245" s="239" t="s">
        <v>142</v>
      </c>
      <c r="AU245" s="239" t="s">
        <v>79</v>
      </c>
      <c r="AV245" s="12" t="s">
        <v>79</v>
      </c>
      <c r="AW245" s="12" t="s">
        <v>32</v>
      </c>
      <c r="AX245" s="12" t="s">
        <v>70</v>
      </c>
      <c r="AY245" s="239" t="s">
        <v>133</v>
      </c>
    </row>
    <row r="246" s="12" customFormat="1">
      <c r="B246" s="228"/>
      <c r="C246" s="229"/>
      <c r="D246" s="230" t="s">
        <v>142</v>
      </c>
      <c r="E246" s="231" t="s">
        <v>1</v>
      </c>
      <c r="F246" s="232" t="s">
        <v>887</v>
      </c>
      <c r="G246" s="229"/>
      <c r="H246" s="233">
        <v>26.620000000000001</v>
      </c>
      <c r="I246" s="234"/>
      <c r="J246" s="229"/>
      <c r="K246" s="229"/>
      <c r="L246" s="235"/>
      <c r="M246" s="236"/>
      <c r="N246" s="237"/>
      <c r="O246" s="237"/>
      <c r="P246" s="237"/>
      <c r="Q246" s="237"/>
      <c r="R246" s="237"/>
      <c r="S246" s="237"/>
      <c r="T246" s="238"/>
      <c r="AT246" s="239" t="s">
        <v>142</v>
      </c>
      <c r="AU246" s="239" t="s">
        <v>79</v>
      </c>
      <c r="AV246" s="12" t="s">
        <v>79</v>
      </c>
      <c r="AW246" s="12" t="s">
        <v>32</v>
      </c>
      <c r="AX246" s="12" t="s">
        <v>70</v>
      </c>
      <c r="AY246" s="239" t="s">
        <v>133</v>
      </c>
    </row>
    <row r="247" s="12" customFormat="1">
      <c r="B247" s="228"/>
      <c r="C247" s="229"/>
      <c r="D247" s="230" t="s">
        <v>142</v>
      </c>
      <c r="E247" s="231" t="s">
        <v>1</v>
      </c>
      <c r="F247" s="232" t="s">
        <v>448</v>
      </c>
      <c r="G247" s="229"/>
      <c r="H247" s="233">
        <v>0</v>
      </c>
      <c r="I247" s="234"/>
      <c r="J247" s="229"/>
      <c r="K247" s="229"/>
      <c r="L247" s="235"/>
      <c r="M247" s="236"/>
      <c r="N247" s="237"/>
      <c r="O247" s="237"/>
      <c r="P247" s="237"/>
      <c r="Q247" s="237"/>
      <c r="R247" s="237"/>
      <c r="S247" s="237"/>
      <c r="T247" s="238"/>
      <c r="AT247" s="239" t="s">
        <v>142</v>
      </c>
      <c r="AU247" s="239" t="s">
        <v>79</v>
      </c>
      <c r="AV247" s="12" t="s">
        <v>79</v>
      </c>
      <c r="AW247" s="12" t="s">
        <v>32</v>
      </c>
      <c r="AX247" s="12" t="s">
        <v>70</v>
      </c>
      <c r="AY247" s="239" t="s">
        <v>133</v>
      </c>
    </row>
    <row r="248" s="12" customFormat="1">
      <c r="B248" s="228"/>
      <c r="C248" s="229"/>
      <c r="D248" s="230" t="s">
        <v>142</v>
      </c>
      <c r="E248" s="231" t="s">
        <v>1</v>
      </c>
      <c r="F248" s="232" t="s">
        <v>449</v>
      </c>
      <c r="G248" s="229"/>
      <c r="H248" s="233">
        <v>0</v>
      </c>
      <c r="I248" s="234"/>
      <c r="J248" s="229"/>
      <c r="K248" s="229"/>
      <c r="L248" s="235"/>
      <c r="M248" s="236"/>
      <c r="N248" s="237"/>
      <c r="O248" s="237"/>
      <c r="P248" s="237"/>
      <c r="Q248" s="237"/>
      <c r="R248" s="237"/>
      <c r="S248" s="237"/>
      <c r="T248" s="238"/>
      <c r="AT248" s="239" t="s">
        <v>142</v>
      </c>
      <c r="AU248" s="239" t="s">
        <v>79</v>
      </c>
      <c r="AV248" s="12" t="s">
        <v>79</v>
      </c>
      <c r="AW248" s="12" t="s">
        <v>32</v>
      </c>
      <c r="AX248" s="12" t="s">
        <v>70</v>
      </c>
      <c r="AY248" s="239" t="s">
        <v>133</v>
      </c>
    </row>
    <row r="249" s="13" customFormat="1">
      <c r="B249" s="243"/>
      <c r="C249" s="244"/>
      <c r="D249" s="230" t="s">
        <v>142</v>
      </c>
      <c r="E249" s="245" t="s">
        <v>1</v>
      </c>
      <c r="F249" s="246" t="s">
        <v>177</v>
      </c>
      <c r="G249" s="244"/>
      <c r="H249" s="247">
        <v>26.620000000000001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AT249" s="253" t="s">
        <v>142</v>
      </c>
      <c r="AU249" s="253" t="s">
        <v>79</v>
      </c>
      <c r="AV249" s="13" t="s">
        <v>140</v>
      </c>
      <c r="AW249" s="13" t="s">
        <v>32</v>
      </c>
      <c r="AX249" s="13" t="s">
        <v>77</v>
      </c>
      <c r="AY249" s="253" t="s">
        <v>133</v>
      </c>
    </row>
    <row r="250" s="11" customFormat="1" ht="22.8" customHeight="1">
      <c r="B250" s="201"/>
      <c r="C250" s="202"/>
      <c r="D250" s="203" t="s">
        <v>69</v>
      </c>
      <c r="E250" s="215" t="s">
        <v>450</v>
      </c>
      <c r="F250" s="215" t="s">
        <v>451</v>
      </c>
      <c r="G250" s="202"/>
      <c r="H250" s="202"/>
      <c r="I250" s="205"/>
      <c r="J250" s="216">
        <f>BK250</f>
        <v>0</v>
      </c>
      <c r="K250" s="202"/>
      <c r="L250" s="207"/>
      <c r="M250" s="208"/>
      <c r="N250" s="209"/>
      <c r="O250" s="209"/>
      <c r="P250" s="210">
        <f>P251</f>
        <v>0</v>
      </c>
      <c r="Q250" s="209"/>
      <c r="R250" s="210">
        <f>R251</f>
        <v>0</v>
      </c>
      <c r="S250" s="209"/>
      <c r="T250" s="211">
        <f>T251</f>
        <v>0</v>
      </c>
      <c r="AR250" s="212" t="s">
        <v>77</v>
      </c>
      <c r="AT250" s="213" t="s">
        <v>69</v>
      </c>
      <c r="AU250" s="213" t="s">
        <v>77</v>
      </c>
      <c r="AY250" s="212" t="s">
        <v>133</v>
      </c>
      <c r="BK250" s="214">
        <f>BK251</f>
        <v>0</v>
      </c>
    </row>
    <row r="251" s="1" customFormat="1" ht="16.5" customHeight="1">
      <c r="B251" s="37"/>
      <c r="C251" s="217" t="s">
        <v>422</v>
      </c>
      <c r="D251" s="217" t="s">
        <v>135</v>
      </c>
      <c r="E251" s="218" t="s">
        <v>888</v>
      </c>
      <c r="F251" s="219" t="s">
        <v>889</v>
      </c>
      <c r="G251" s="220" t="s">
        <v>156</v>
      </c>
      <c r="H251" s="221">
        <v>146.06</v>
      </c>
      <c r="I251" s="222"/>
      <c r="J251" s="221">
        <f>ROUND(I251*H251,1)</f>
        <v>0</v>
      </c>
      <c r="K251" s="219" t="s">
        <v>139</v>
      </c>
      <c r="L251" s="42"/>
      <c r="M251" s="223" t="s">
        <v>1</v>
      </c>
      <c r="N251" s="224" t="s">
        <v>41</v>
      </c>
      <c r="O251" s="78"/>
      <c r="P251" s="225">
        <f>O251*H251</f>
        <v>0</v>
      </c>
      <c r="Q251" s="225">
        <v>0</v>
      </c>
      <c r="R251" s="225">
        <f>Q251*H251</f>
        <v>0</v>
      </c>
      <c r="S251" s="225">
        <v>0</v>
      </c>
      <c r="T251" s="226">
        <f>S251*H251</f>
        <v>0</v>
      </c>
      <c r="AR251" s="16" t="s">
        <v>140</v>
      </c>
      <c r="AT251" s="16" t="s">
        <v>135</v>
      </c>
      <c r="AU251" s="16" t="s">
        <v>79</v>
      </c>
      <c r="AY251" s="16" t="s">
        <v>133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6" t="s">
        <v>77</v>
      </c>
      <c r="BK251" s="227">
        <f>ROUND(I251*H251,1)</f>
        <v>0</v>
      </c>
      <c r="BL251" s="16" t="s">
        <v>140</v>
      </c>
      <c r="BM251" s="16" t="s">
        <v>890</v>
      </c>
    </row>
    <row r="252" s="11" customFormat="1" ht="25.92" customHeight="1">
      <c r="B252" s="201"/>
      <c r="C252" s="202"/>
      <c r="D252" s="203" t="s">
        <v>69</v>
      </c>
      <c r="E252" s="204" t="s">
        <v>891</v>
      </c>
      <c r="F252" s="204" t="s">
        <v>892</v>
      </c>
      <c r="G252" s="202"/>
      <c r="H252" s="202"/>
      <c r="I252" s="205"/>
      <c r="J252" s="206">
        <f>BK252</f>
        <v>0</v>
      </c>
      <c r="K252" s="202"/>
      <c r="L252" s="207"/>
      <c r="M252" s="208"/>
      <c r="N252" s="209"/>
      <c r="O252" s="209"/>
      <c r="P252" s="210">
        <f>P253</f>
        <v>0</v>
      </c>
      <c r="Q252" s="209"/>
      <c r="R252" s="210">
        <f>R253</f>
        <v>0.013760000000000001</v>
      </c>
      <c r="S252" s="209"/>
      <c r="T252" s="211">
        <f>T253</f>
        <v>0</v>
      </c>
      <c r="AR252" s="212" t="s">
        <v>79</v>
      </c>
      <c r="AT252" s="213" t="s">
        <v>69</v>
      </c>
      <c r="AU252" s="213" t="s">
        <v>70</v>
      </c>
      <c r="AY252" s="212" t="s">
        <v>133</v>
      </c>
      <c r="BK252" s="214">
        <f>BK253</f>
        <v>0</v>
      </c>
    </row>
    <row r="253" s="11" customFormat="1" ht="22.8" customHeight="1">
      <c r="B253" s="201"/>
      <c r="C253" s="202"/>
      <c r="D253" s="203" t="s">
        <v>69</v>
      </c>
      <c r="E253" s="215" t="s">
        <v>893</v>
      </c>
      <c r="F253" s="215" t="s">
        <v>894</v>
      </c>
      <c r="G253" s="202"/>
      <c r="H253" s="202"/>
      <c r="I253" s="205"/>
      <c r="J253" s="216">
        <f>BK253</f>
        <v>0</v>
      </c>
      <c r="K253" s="202"/>
      <c r="L253" s="207"/>
      <c r="M253" s="208"/>
      <c r="N253" s="209"/>
      <c r="O253" s="209"/>
      <c r="P253" s="210">
        <f>SUM(P254:P255)</f>
        <v>0</v>
      </c>
      <c r="Q253" s="209"/>
      <c r="R253" s="210">
        <f>SUM(R254:R255)</f>
        <v>0.013760000000000001</v>
      </c>
      <c r="S253" s="209"/>
      <c r="T253" s="211">
        <f>SUM(T254:T255)</f>
        <v>0</v>
      </c>
      <c r="AR253" s="212" t="s">
        <v>79</v>
      </c>
      <c r="AT253" s="213" t="s">
        <v>69</v>
      </c>
      <c r="AU253" s="213" t="s">
        <v>77</v>
      </c>
      <c r="AY253" s="212" t="s">
        <v>133</v>
      </c>
      <c r="BK253" s="214">
        <f>SUM(BK254:BK255)</f>
        <v>0</v>
      </c>
    </row>
    <row r="254" s="1" customFormat="1" ht="16.5" customHeight="1">
      <c r="B254" s="37"/>
      <c r="C254" s="217" t="s">
        <v>427</v>
      </c>
      <c r="D254" s="217" t="s">
        <v>135</v>
      </c>
      <c r="E254" s="218" t="s">
        <v>895</v>
      </c>
      <c r="F254" s="219" t="s">
        <v>896</v>
      </c>
      <c r="G254" s="220" t="s">
        <v>341</v>
      </c>
      <c r="H254" s="221">
        <v>4</v>
      </c>
      <c r="I254" s="222"/>
      <c r="J254" s="221">
        <f>ROUND(I254*H254,1)</f>
        <v>0</v>
      </c>
      <c r="K254" s="219" t="s">
        <v>139</v>
      </c>
      <c r="L254" s="42"/>
      <c r="M254" s="223" t="s">
        <v>1</v>
      </c>
      <c r="N254" s="224" t="s">
        <v>41</v>
      </c>
      <c r="O254" s="78"/>
      <c r="P254" s="225">
        <f>O254*H254</f>
        <v>0</v>
      </c>
      <c r="Q254" s="225">
        <v>0.0014400000000000001</v>
      </c>
      <c r="R254" s="225">
        <f>Q254*H254</f>
        <v>0.0057600000000000004</v>
      </c>
      <c r="S254" s="225">
        <v>0</v>
      </c>
      <c r="T254" s="226">
        <f>S254*H254</f>
        <v>0</v>
      </c>
      <c r="AR254" s="16" t="s">
        <v>237</v>
      </c>
      <c r="AT254" s="16" t="s">
        <v>135</v>
      </c>
      <c r="AU254" s="16" t="s">
        <v>79</v>
      </c>
      <c r="AY254" s="16" t="s">
        <v>133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6" t="s">
        <v>77</v>
      </c>
      <c r="BK254" s="227">
        <f>ROUND(I254*H254,1)</f>
        <v>0</v>
      </c>
      <c r="BL254" s="16" t="s">
        <v>237</v>
      </c>
      <c r="BM254" s="16" t="s">
        <v>897</v>
      </c>
    </row>
    <row r="255" s="1" customFormat="1" ht="16.5" customHeight="1">
      <c r="B255" s="37"/>
      <c r="C255" s="217" t="s">
        <v>431</v>
      </c>
      <c r="D255" s="217" t="s">
        <v>135</v>
      </c>
      <c r="E255" s="218" t="s">
        <v>898</v>
      </c>
      <c r="F255" s="219" t="s">
        <v>899</v>
      </c>
      <c r="G255" s="220" t="s">
        <v>900</v>
      </c>
      <c r="H255" s="221">
        <v>4</v>
      </c>
      <c r="I255" s="222"/>
      <c r="J255" s="221">
        <f>ROUND(I255*H255,1)</f>
        <v>0</v>
      </c>
      <c r="K255" s="219" t="s">
        <v>139</v>
      </c>
      <c r="L255" s="42"/>
      <c r="M255" s="223" t="s">
        <v>1</v>
      </c>
      <c r="N255" s="224" t="s">
        <v>41</v>
      </c>
      <c r="O255" s="78"/>
      <c r="P255" s="225">
        <f>O255*H255</f>
        <v>0</v>
      </c>
      <c r="Q255" s="225">
        <v>0.002</v>
      </c>
      <c r="R255" s="225">
        <f>Q255*H255</f>
        <v>0.0080000000000000002</v>
      </c>
      <c r="S255" s="225">
        <v>0</v>
      </c>
      <c r="T255" s="226">
        <f>S255*H255</f>
        <v>0</v>
      </c>
      <c r="AR255" s="16" t="s">
        <v>237</v>
      </c>
      <c r="AT255" s="16" t="s">
        <v>135</v>
      </c>
      <c r="AU255" s="16" t="s">
        <v>79</v>
      </c>
      <c r="AY255" s="16" t="s">
        <v>133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6" t="s">
        <v>77</v>
      </c>
      <c r="BK255" s="227">
        <f>ROUND(I255*H255,1)</f>
        <v>0</v>
      </c>
      <c r="BL255" s="16" t="s">
        <v>237</v>
      </c>
      <c r="BM255" s="16" t="s">
        <v>901</v>
      </c>
    </row>
    <row r="256" s="11" customFormat="1" ht="25.92" customHeight="1">
      <c r="B256" s="201"/>
      <c r="C256" s="202"/>
      <c r="D256" s="203" t="s">
        <v>69</v>
      </c>
      <c r="E256" s="204" t="s">
        <v>277</v>
      </c>
      <c r="F256" s="204" t="s">
        <v>456</v>
      </c>
      <c r="G256" s="202"/>
      <c r="H256" s="202"/>
      <c r="I256" s="205"/>
      <c r="J256" s="206">
        <f>BK256</f>
        <v>0</v>
      </c>
      <c r="K256" s="202"/>
      <c r="L256" s="207"/>
      <c r="M256" s="208"/>
      <c r="N256" s="209"/>
      <c r="O256" s="209"/>
      <c r="P256" s="210">
        <f>P257</f>
        <v>0</v>
      </c>
      <c r="Q256" s="209"/>
      <c r="R256" s="210">
        <f>R257</f>
        <v>0.019800000000000002</v>
      </c>
      <c r="S256" s="209"/>
      <c r="T256" s="211">
        <f>T257</f>
        <v>0</v>
      </c>
      <c r="AR256" s="212" t="s">
        <v>90</v>
      </c>
      <c r="AT256" s="213" t="s">
        <v>69</v>
      </c>
      <c r="AU256" s="213" t="s">
        <v>70</v>
      </c>
      <c r="AY256" s="212" t="s">
        <v>133</v>
      </c>
      <c r="BK256" s="214">
        <f>BK257</f>
        <v>0</v>
      </c>
    </row>
    <row r="257" s="11" customFormat="1" ht="22.8" customHeight="1">
      <c r="B257" s="201"/>
      <c r="C257" s="202"/>
      <c r="D257" s="203" t="s">
        <v>69</v>
      </c>
      <c r="E257" s="215" t="s">
        <v>457</v>
      </c>
      <c r="F257" s="215" t="s">
        <v>458</v>
      </c>
      <c r="G257" s="202"/>
      <c r="H257" s="202"/>
      <c r="I257" s="205"/>
      <c r="J257" s="216">
        <f>BK257</f>
        <v>0</v>
      </c>
      <c r="K257" s="202"/>
      <c r="L257" s="207"/>
      <c r="M257" s="208"/>
      <c r="N257" s="209"/>
      <c r="O257" s="209"/>
      <c r="P257" s="210">
        <f>SUM(P258:P261)</f>
        <v>0</v>
      </c>
      <c r="Q257" s="209"/>
      <c r="R257" s="210">
        <f>SUM(R258:R261)</f>
        <v>0.019800000000000002</v>
      </c>
      <c r="S257" s="209"/>
      <c r="T257" s="211">
        <f>SUM(T258:T261)</f>
        <v>0</v>
      </c>
      <c r="AR257" s="212" t="s">
        <v>90</v>
      </c>
      <c r="AT257" s="213" t="s">
        <v>69</v>
      </c>
      <c r="AU257" s="213" t="s">
        <v>77</v>
      </c>
      <c r="AY257" s="212" t="s">
        <v>133</v>
      </c>
      <c r="BK257" s="214">
        <f>SUM(BK258:BK261)</f>
        <v>0</v>
      </c>
    </row>
    <row r="258" s="1" customFormat="1" ht="16.5" customHeight="1">
      <c r="B258" s="37"/>
      <c r="C258" s="217" t="s">
        <v>433</v>
      </c>
      <c r="D258" s="217" t="s">
        <v>135</v>
      </c>
      <c r="E258" s="218" t="s">
        <v>460</v>
      </c>
      <c r="F258" s="219" t="s">
        <v>461</v>
      </c>
      <c r="G258" s="220" t="s">
        <v>186</v>
      </c>
      <c r="H258" s="221">
        <v>110</v>
      </c>
      <c r="I258" s="222"/>
      <c r="J258" s="221">
        <f>ROUND(I258*H258,1)</f>
        <v>0</v>
      </c>
      <c r="K258" s="219" t="s">
        <v>342</v>
      </c>
      <c r="L258" s="42"/>
      <c r="M258" s="223" t="s">
        <v>1</v>
      </c>
      <c r="N258" s="224" t="s">
        <v>41</v>
      </c>
      <c r="O258" s="78"/>
      <c r="P258" s="225">
        <f>O258*H258</f>
        <v>0</v>
      </c>
      <c r="Q258" s="225">
        <v>0</v>
      </c>
      <c r="R258" s="225">
        <f>Q258*H258</f>
        <v>0</v>
      </c>
      <c r="S258" s="225">
        <v>0</v>
      </c>
      <c r="T258" s="226">
        <f>S258*H258</f>
        <v>0</v>
      </c>
      <c r="AR258" s="16" t="s">
        <v>462</v>
      </c>
      <c r="AT258" s="16" t="s">
        <v>135</v>
      </c>
      <c r="AU258" s="16" t="s">
        <v>79</v>
      </c>
      <c r="AY258" s="16" t="s">
        <v>133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6" t="s">
        <v>77</v>
      </c>
      <c r="BK258" s="227">
        <f>ROUND(I258*H258,1)</f>
        <v>0</v>
      </c>
      <c r="BL258" s="16" t="s">
        <v>462</v>
      </c>
      <c r="BM258" s="16" t="s">
        <v>463</v>
      </c>
    </row>
    <row r="259" s="12" customFormat="1">
      <c r="B259" s="228"/>
      <c r="C259" s="229"/>
      <c r="D259" s="230" t="s">
        <v>142</v>
      </c>
      <c r="E259" s="231" t="s">
        <v>1</v>
      </c>
      <c r="F259" s="232" t="s">
        <v>817</v>
      </c>
      <c r="G259" s="229"/>
      <c r="H259" s="233">
        <v>110</v>
      </c>
      <c r="I259" s="234"/>
      <c r="J259" s="229"/>
      <c r="K259" s="229"/>
      <c r="L259" s="235"/>
      <c r="M259" s="236"/>
      <c r="N259" s="237"/>
      <c r="O259" s="237"/>
      <c r="P259" s="237"/>
      <c r="Q259" s="237"/>
      <c r="R259" s="237"/>
      <c r="S259" s="237"/>
      <c r="T259" s="238"/>
      <c r="AT259" s="239" t="s">
        <v>142</v>
      </c>
      <c r="AU259" s="239" t="s">
        <v>79</v>
      </c>
      <c r="AV259" s="12" t="s">
        <v>79</v>
      </c>
      <c r="AW259" s="12" t="s">
        <v>32</v>
      </c>
      <c r="AX259" s="12" t="s">
        <v>77</v>
      </c>
      <c r="AY259" s="239" t="s">
        <v>133</v>
      </c>
    </row>
    <row r="260" s="1" customFormat="1" ht="16.5" customHeight="1">
      <c r="B260" s="37"/>
      <c r="C260" s="264" t="s">
        <v>439</v>
      </c>
      <c r="D260" s="264" t="s">
        <v>277</v>
      </c>
      <c r="E260" s="265" t="s">
        <v>465</v>
      </c>
      <c r="F260" s="266" t="s">
        <v>466</v>
      </c>
      <c r="G260" s="267" t="s">
        <v>186</v>
      </c>
      <c r="H260" s="268">
        <v>110</v>
      </c>
      <c r="I260" s="269"/>
      <c r="J260" s="268">
        <f>ROUND(I260*H260,1)</f>
        <v>0</v>
      </c>
      <c r="K260" s="266" t="s">
        <v>342</v>
      </c>
      <c r="L260" s="270"/>
      <c r="M260" s="271" t="s">
        <v>1</v>
      </c>
      <c r="N260" s="272" t="s">
        <v>41</v>
      </c>
      <c r="O260" s="78"/>
      <c r="P260" s="225">
        <f>O260*H260</f>
        <v>0</v>
      </c>
      <c r="Q260" s="225">
        <v>0.00018000000000000001</v>
      </c>
      <c r="R260" s="225">
        <f>Q260*H260</f>
        <v>0.019800000000000002</v>
      </c>
      <c r="S260" s="225">
        <v>0</v>
      </c>
      <c r="T260" s="226">
        <f>S260*H260</f>
        <v>0</v>
      </c>
      <c r="AR260" s="16" t="s">
        <v>467</v>
      </c>
      <c r="AT260" s="16" t="s">
        <v>277</v>
      </c>
      <c r="AU260" s="16" t="s">
        <v>79</v>
      </c>
      <c r="AY260" s="16" t="s">
        <v>133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6" t="s">
        <v>77</v>
      </c>
      <c r="BK260" s="227">
        <f>ROUND(I260*H260,1)</f>
        <v>0</v>
      </c>
      <c r="BL260" s="16" t="s">
        <v>467</v>
      </c>
      <c r="BM260" s="16" t="s">
        <v>468</v>
      </c>
    </row>
    <row r="261" s="12" customFormat="1">
      <c r="B261" s="228"/>
      <c r="C261" s="229"/>
      <c r="D261" s="230" t="s">
        <v>142</v>
      </c>
      <c r="E261" s="231" t="s">
        <v>1</v>
      </c>
      <c r="F261" s="232" t="s">
        <v>817</v>
      </c>
      <c r="G261" s="229"/>
      <c r="H261" s="233">
        <v>110</v>
      </c>
      <c r="I261" s="234"/>
      <c r="J261" s="229"/>
      <c r="K261" s="229"/>
      <c r="L261" s="235"/>
      <c r="M261" s="240"/>
      <c r="N261" s="241"/>
      <c r="O261" s="241"/>
      <c r="P261" s="241"/>
      <c r="Q261" s="241"/>
      <c r="R261" s="241"/>
      <c r="S261" s="241"/>
      <c r="T261" s="242"/>
      <c r="AT261" s="239" t="s">
        <v>142</v>
      </c>
      <c r="AU261" s="239" t="s">
        <v>79</v>
      </c>
      <c r="AV261" s="12" t="s">
        <v>79</v>
      </c>
      <c r="AW261" s="12" t="s">
        <v>32</v>
      </c>
      <c r="AX261" s="12" t="s">
        <v>77</v>
      </c>
      <c r="AY261" s="239" t="s">
        <v>133</v>
      </c>
    </row>
    <row r="262" s="1" customFormat="1" ht="6.96" customHeight="1">
      <c r="B262" s="56"/>
      <c r="C262" s="57"/>
      <c r="D262" s="57"/>
      <c r="E262" s="57"/>
      <c r="F262" s="57"/>
      <c r="G262" s="57"/>
      <c r="H262" s="57"/>
      <c r="I262" s="167"/>
      <c r="J262" s="57"/>
      <c r="K262" s="57"/>
      <c r="L262" s="42"/>
    </row>
  </sheetData>
  <sheetProtection sheet="1" autoFilter="0" formatColumns="0" formatRows="0" objects="1" scenarios="1" spinCount="100000" saltValue="TYOUhyQ5YK4QBNynbVqoc/FKF2gY20j1ul7xD8czyzBPS9Nf3+pW2EJ4UlhHsDH+49FkOU9T37HtAQ//hpaEng==" hashValue="JPsBFSO36Vc1Wc8OOUc1zc08hBXuEVHDXLIpxRTFHKv7iXC2bzX3PhDzzTj3UItgAO3SZGjMKdBzZG1k1NmlEA==" algorithmName="SHA-512" password="CC3D"/>
  <autoFilter ref="C102:K26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9:H89"/>
    <mergeCell ref="E93:H93"/>
    <mergeCell ref="E91:H91"/>
    <mergeCell ref="E95:H9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103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79</v>
      </c>
    </row>
    <row r="4" ht="24.96" customHeight="1">
      <c r="B4" s="19"/>
      <c r="D4" s="140" t="s">
        <v>104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1" t="s">
        <v>16</v>
      </c>
      <c r="L6" s="19"/>
    </row>
    <row r="7" ht="16.5" customHeight="1">
      <c r="B7" s="19"/>
      <c r="E7" s="142" t="str">
        <f>'Rekapitulace stavby'!K6</f>
        <v>PÍSKOVÁ LHOTA, ZÁMOSTÍ SPLAŠKOVÁ KANALIZACE- Neuznatelné náklady stavby</v>
      </c>
      <c r="F7" s="141"/>
      <c r="G7" s="141"/>
      <c r="H7" s="141"/>
      <c r="L7" s="19"/>
    </row>
    <row r="8" ht="12" customHeight="1">
      <c r="B8" s="19"/>
      <c r="D8" s="141" t="s">
        <v>105</v>
      </c>
      <c r="L8" s="19"/>
    </row>
    <row r="9" s="1" customFormat="1" ht="16.5" customHeight="1">
      <c r="B9" s="42"/>
      <c r="E9" s="142" t="s">
        <v>106</v>
      </c>
      <c r="F9" s="1"/>
      <c r="G9" s="1"/>
      <c r="H9" s="1"/>
      <c r="I9" s="143"/>
      <c r="L9" s="42"/>
    </row>
    <row r="10" s="1" customFormat="1" ht="12" customHeight="1">
      <c r="B10" s="42"/>
      <c r="D10" s="141" t="s">
        <v>107</v>
      </c>
      <c r="I10" s="143"/>
      <c r="L10" s="42"/>
    </row>
    <row r="11" s="1" customFormat="1" ht="36.96" customHeight="1">
      <c r="B11" s="42"/>
      <c r="E11" s="144" t="s">
        <v>902</v>
      </c>
      <c r="F11" s="1"/>
      <c r="G11" s="1"/>
      <c r="H11" s="1"/>
      <c r="I11" s="143"/>
      <c r="L11" s="42"/>
    </row>
    <row r="12" s="1" customFormat="1">
      <c r="B12" s="42"/>
      <c r="I12" s="143"/>
      <c r="L12" s="42"/>
    </row>
    <row r="13" s="1" customFormat="1" ht="12" customHeight="1">
      <c r="B13" s="42"/>
      <c r="D13" s="141" t="s">
        <v>18</v>
      </c>
      <c r="F13" s="16" t="s">
        <v>1</v>
      </c>
      <c r="I13" s="145" t="s">
        <v>19</v>
      </c>
      <c r="J13" s="16" t="s">
        <v>1</v>
      </c>
      <c r="L13" s="42"/>
    </row>
    <row r="14" s="1" customFormat="1" ht="12" customHeight="1">
      <c r="B14" s="42"/>
      <c r="D14" s="141" t="s">
        <v>20</v>
      </c>
      <c r="F14" s="16" t="s">
        <v>21</v>
      </c>
      <c r="I14" s="145" t="s">
        <v>22</v>
      </c>
      <c r="J14" s="146" t="str">
        <f>'Rekapitulace stavby'!AN8</f>
        <v>29. 11. 2018</v>
      </c>
      <c r="L14" s="42"/>
    </row>
    <row r="15" s="1" customFormat="1" ht="10.8" customHeight="1">
      <c r="B15" s="42"/>
      <c r="I15" s="143"/>
      <c r="L15" s="42"/>
    </row>
    <row r="16" s="1" customFormat="1" ht="12" customHeight="1">
      <c r="B16" s="42"/>
      <c r="D16" s="141" t="s">
        <v>24</v>
      </c>
      <c r="I16" s="145" t="s">
        <v>25</v>
      </c>
      <c r="J16" s="16" t="s">
        <v>1</v>
      </c>
      <c r="L16" s="42"/>
    </row>
    <row r="17" s="1" customFormat="1" ht="18" customHeight="1">
      <c r="B17" s="42"/>
      <c r="E17" s="16" t="s">
        <v>26</v>
      </c>
      <c r="I17" s="145" t="s">
        <v>27</v>
      </c>
      <c r="J17" s="16" t="s">
        <v>1</v>
      </c>
      <c r="L17" s="42"/>
    </row>
    <row r="18" s="1" customFormat="1" ht="6.96" customHeight="1">
      <c r="B18" s="42"/>
      <c r="I18" s="143"/>
      <c r="L18" s="42"/>
    </row>
    <row r="19" s="1" customFormat="1" ht="12" customHeight="1">
      <c r="B19" s="42"/>
      <c r="D19" s="141" t="s">
        <v>28</v>
      </c>
      <c r="I19" s="145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6"/>
      <c r="G20" s="16"/>
      <c r="H20" s="16"/>
      <c r="I20" s="145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3"/>
      <c r="L21" s="42"/>
    </row>
    <row r="22" s="1" customFormat="1" ht="12" customHeight="1">
      <c r="B22" s="42"/>
      <c r="D22" s="141" t="s">
        <v>30</v>
      </c>
      <c r="I22" s="145" t="s">
        <v>25</v>
      </c>
      <c r="J22" s="16" t="s">
        <v>1</v>
      </c>
      <c r="L22" s="42"/>
    </row>
    <row r="23" s="1" customFormat="1" ht="18" customHeight="1">
      <c r="B23" s="42"/>
      <c r="E23" s="16" t="s">
        <v>31</v>
      </c>
      <c r="I23" s="145" t="s">
        <v>27</v>
      </c>
      <c r="J23" s="16" t="s">
        <v>1</v>
      </c>
      <c r="L23" s="42"/>
    </row>
    <row r="24" s="1" customFormat="1" ht="6.96" customHeight="1">
      <c r="B24" s="42"/>
      <c r="I24" s="143"/>
      <c r="L24" s="42"/>
    </row>
    <row r="25" s="1" customFormat="1" ht="12" customHeight="1">
      <c r="B25" s="42"/>
      <c r="D25" s="141" t="s">
        <v>33</v>
      </c>
      <c r="I25" s="145" t="s">
        <v>25</v>
      </c>
      <c r="J25" s="16" t="str">
        <f>IF('Rekapitulace stavby'!AN19="","",'Rekapitulace stavby'!AN19)</f>
        <v/>
      </c>
      <c r="L25" s="42"/>
    </row>
    <row r="26" s="1" customFormat="1" ht="18" customHeight="1">
      <c r="B26" s="42"/>
      <c r="E26" s="16" t="str">
        <f>IF('Rekapitulace stavby'!E20="","",'Rekapitulace stavby'!E20)</f>
        <v xml:space="preserve"> </v>
      </c>
      <c r="I26" s="145" t="s">
        <v>27</v>
      </c>
      <c r="J26" s="16" t="str">
        <f>IF('Rekapitulace stavby'!AN20="","",'Rekapitulace stavby'!AN20)</f>
        <v/>
      </c>
      <c r="L26" s="42"/>
    </row>
    <row r="27" s="1" customFormat="1" ht="6.96" customHeight="1">
      <c r="B27" s="42"/>
      <c r="I27" s="143"/>
      <c r="L27" s="42"/>
    </row>
    <row r="28" s="1" customFormat="1" ht="12" customHeight="1">
      <c r="B28" s="42"/>
      <c r="D28" s="141" t="s">
        <v>35</v>
      </c>
      <c r="I28" s="143"/>
      <c r="L28" s="42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2"/>
      <c r="I30" s="143"/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50"/>
      <c r="J31" s="70"/>
      <c r="K31" s="70"/>
      <c r="L31" s="42"/>
    </row>
    <row r="32" s="1" customFormat="1" ht="25.44" customHeight="1">
      <c r="B32" s="42"/>
      <c r="D32" s="151" t="s">
        <v>36</v>
      </c>
      <c r="I32" s="143"/>
      <c r="J32" s="152">
        <f>ROUND(J87, 1)</f>
        <v>0</v>
      </c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50"/>
      <c r="J33" s="70"/>
      <c r="K33" s="70"/>
      <c r="L33" s="42"/>
    </row>
    <row r="34" s="1" customFormat="1" ht="14.4" customHeight="1">
      <c r="B34" s="42"/>
      <c r="F34" s="153" t="s">
        <v>38</v>
      </c>
      <c r="I34" s="154" t="s">
        <v>37</v>
      </c>
      <c r="J34" s="153" t="s">
        <v>39</v>
      </c>
      <c r="L34" s="42"/>
    </row>
    <row r="35" s="1" customFormat="1" ht="14.4" customHeight="1">
      <c r="B35" s="42"/>
      <c r="D35" s="141" t="s">
        <v>40</v>
      </c>
      <c r="E35" s="141" t="s">
        <v>41</v>
      </c>
      <c r="F35" s="155">
        <f>ROUND((SUM(BE87:BE106)),  1)</f>
        <v>0</v>
      </c>
      <c r="I35" s="156">
        <v>0.20999999999999999</v>
      </c>
      <c r="J35" s="155">
        <f>ROUND(((SUM(BE87:BE106))*I35),  1)</f>
        <v>0</v>
      </c>
      <c r="L35" s="42"/>
    </row>
    <row r="36" s="1" customFormat="1" ht="14.4" customHeight="1">
      <c r="B36" s="42"/>
      <c r="E36" s="141" t="s">
        <v>42</v>
      </c>
      <c r="F36" s="155">
        <f>ROUND((SUM(BF87:BF106)),  1)</f>
        <v>0</v>
      </c>
      <c r="I36" s="156">
        <v>0.14999999999999999</v>
      </c>
      <c r="J36" s="155">
        <f>ROUND(((SUM(BF87:BF106))*I36),  1)</f>
        <v>0</v>
      </c>
      <c r="L36" s="42"/>
    </row>
    <row r="37" hidden="1" s="1" customFormat="1" ht="14.4" customHeight="1">
      <c r="B37" s="42"/>
      <c r="E37" s="141" t="s">
        <v>43</v>
      </c>
      <c r="F37" s="155">
        <f>ROUND((SUM(BG87:BG106)),  1)</f>
        <v>0</v>
      </c>
      <c r="I37" s="156">
        <v>0.20999999999999999</v>
      </c>
      <c r="J37" s="155">
        <f>0</f>
        <v>0</v>
      </c>
      <c r="L37" s="42"/>
    </row>
    <row r="38" hidden="1" s="1" customFormat="1" ht="14.4" customHeight="1">
      <c r="B38" s="42"/>
      <c r="E38" s="141" t="s">
        <v>44</v>
      </c>
      <c r="F38" s="155">
        <f>ROUND((SUM(BH87:BH106)),  1)</f>
        <v>0</v>
      </c>
      <c r="I38" s="156">
        <v>0.14999999999999999</v>
      </c>
      <c r="J38" s="155">
        <f>0</f>
        <v>0</v>
      </c>
      <c r="L38" s="42"/>
    </row>
    <row r="39" hidden="1" s="1" customFormat="1" ht="14.4" customHeight="1">
      <c r="B39" s="42"/>
      <c r="E39" s="141" t="s">
        <v>45</v>
      </c>
      <c r="F39" s="155">
        <f>ROUND((SUM(BI87:BI106)),  1)</f>
        <v>0</v>
      </c>
      <c r="I39" s="156">
        <v>0</v>
      </c>
      <c r="J39" s="155">
        <f>0</f>
        <v>0</v>
      </c>
      <c r="L39" s="42"/>
    </row>
    <row r="40" s="1" customFormat="1" ht="6.96" customHeight="1">
      <c r="B40" s="42"/>
      <c r="I40" s="143"/>
      <c r="L40" s="42"/>
    </row>
    <row r="41" s="1" customFormat="1" ht="25.44" customHeight="1">
      <c r="B41" s="42"/>
      <c r="C41" s="157"/>
      <c r="D41" s="158" t="s">
        <v>46</v>
      </c>
      <c r="E41" s="159"/>
      <c r="F41" s="159"/>
      <c r="G41" s="160" t="s">
        <v>47</v>
      </c>
      <c r="H41" s="161" t="s">
        <v>48</v>
      </c>
      <c r="I41" s="162"/>
      <c r="J41" s="163">
        <f>SUM(J32:J39)</f>
        <v>0</v>
      </c>
      <c r="K41" s="164"/>
      <c r="L41" s="42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2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2"/>
    </row>
    <row r="47" s="1" customFormat="1" ht="24.96" customHeight="1">
      <c r="B47" s="37"/>
      <c r="C47" s="22" t="s">
        <v>109</v>
      </c>
      <c r="D47" s="38"/>
      <c r="E47" s="38"/>
      <c r="F47" s="38"/>
      <c r="G47" s="38"/>
      <c r="H47" s="38"/>
      <c r="I47" s="143"/>
      <c r="J47" s="38"/>
      <c r="K47" s="38"/>
      <c r="L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143"/>
      <c r="J48" s="38"/>
      <c r="K48" s="38"/>
      <c r="L48" s="42"/>
    </row>
    <row r="49" s="1" customFormat="1" ht="12" customHeight="1">
      <c r="B49" s="37"/>
      <c r="C49" s="31" t="s">
        <v>16</v>
      </c>
      <c r="D49" s="38"/>
      <c r="E49" s="38"/>
      <c r="F49" s="38"/>
      <c r="G49" s="38"/>
      <c r="H49" s="38"/>
      <c r="I49" s="143"/>
      <c r="J49" s="38"/>
      <c r="K49" s="38"/>
      <c r="L49" s="42"/>
    </row>
    <row r="50" s="1" customFormat="1" ht="16.5" customHeight="1">
      <c r="B50" s="37"/>
      <c r="C50" s="38"/>
      <c r="D50" s="38"/>
      <c r="E50" s="171" t="str">
        <f>E7</f>
        <v>PÍSKOVÁ LHOTA, ZÁMOSTÍ SPLAŠKOVÁ KANALIZACE- Neuznatelné náklady stavby</v>
      </c>
      <c r="F50" s="31"/>
      <c r="G50" s="31"/>
      <c r="H50" s="31"/>
      <c r="I50" s="143"/>
      <c r="J50" s="38"/>
      <c r="K50" s="38"/>
      <c r="L50" s="42"/>
    </row>
    <row r="51" ht="12" customHeight="1">
      <c r="B51" s="20"/>
      <c r="C51" s="31" t="s">
        <v>105</v>
      </c>
      <c r="D51" s="21"/>
      <c r="E51" s="21"/>
      <c r="F51" s="21"/>
      <c r="G51" s="21"/>
      <c r="H51" s="21"/>
      <c r="I51" s="136"/>
      <c r="J51" s="21"/>
      <c r="K51" s="21"/>
      <c r="L51" s="19"/>
    </row>
    <row r="52" s="1" customFormat="1" ht="16.5" customHeight="1">
      <c r="B52" s="37"/>
      <c r="C52" s="38"/>
      <c r="D52" s="38"/>
      <c r="E52" s="171" t="s">
        <v>106</v>
      </c>
      <c r="F52" s="38"/>
      <c r="G52" s="38"/>
      <c r="H52" s="38"/>
      <c r="I52" s="143"/>
      <c r="J52" s="38"/>
      <c r="K52" s="38"/>
      <c r="L52" s="42"/>
    </row>
    <row r="53" s="1" customFormat="1" ht="12" customHeight="1">
      <c r="B53" s="37"/>
      <c r="C53" s="31" t="s">
        <v>107</v>
      </c>
      <c r="D53" s="38"/>
      <c r="E53" s="38"/>
      <c r="F53" s="38"/>
      <c r="G53" s="38"/>
      <c r="H53" s="38"/>
      <c r="I53" s="143"/>
      <c r="J53" s="38"/>
      <c r="K53" s="38"/>
      <c r="L53" s="42"/>
    </row>
    <row r="54" s="1" customFormat="1" ht="16.5" customHeight="1">
      <c r="B54" s="37"/>
      <c r="C54" s="38"/>
      <c r="D54" s="38"/>
      <c r="E54" s="63" t="str">
        <f>E11</f>
        <v>VN - Vedlejší a ostatní náklady</v>
      </c>
      <c r="F54" s="38"/>
      <c r="G54" s="38"/>
      <c r="H54" s="38"/>
      <c r="I54" s="143"/>
      <c r="J54" s="38"/>
      <c r="K54" s="38"/>
      <c r="L54" s="42"/>
    </row>
    <row r="55" s="1" customFormat="1" ht="6.96" customHeight="1">
      <c r="B55" s="37"/>
      <c r="C55" s="38"/>
      <c r="D55" s="38"/>
      <c r="E55" s="38"/>
      <c r="F55" s="38"/>
      <c r="G55" s="38"/>
      <c r="H55" s="38"/>
      <c r="I55" s="143"/>
      <c r="J55" s="38"/>
      <c r="K55" s="38"/>
      <c r="L55" s="42"/>
    </row>
    <row r="56" s="1" customFormat="1" ht="12" customHeight="1">
      <c r="B56" s="37"/>
      <c r="C56" s="31" t="s">
        <v>20</v>
      </c>
      <c r="D56" s="38"/>
      <c r="E56" s="38"/>
      <c r="F56" s="26" t="str">
        <f>F14</f>
        <v>Písková Lhota, Zámostí</v>
      </c>
      <c r="G56" s="38"/>
      <c r="H56" s="38"/>
      <c r="I56" s="145" t="s">
        <v>22</v>
      </c>
      <c r="J56" s="66" t="str">
        <f>IF(J14="","",J14)</f>
        <v>29. 11. 2018</v>
      </c>
      <c r="K56" s="38"/>
      <c r="L56" s="42"/>
    </row>
    <row r="57" s="1" customFormat="1" ht="6.96" customHeight="1">
      <c r="B57" s="37"/>
      <c r="C57" s="38"/>
      <c r="D57" s="38"/>
      <c r="E57" s="38"/>
      <c r="F57" s="38"/>
      <c r="G57" s="38"/>
      <c r="H57" s="38"/>
      <c r="I57" s="143"/>
      <c r="J57" s="38"/>
      <c r="K57" s="38"/>
      <c r="L57" s="42"/>
    </row>
    <row r="58" s="1" customFormat="1" ht="13.65" customHeight="1">
      <c r="B58" s="37"/>
      <c r="C58" s="31" t="s">
        <v>24</v>
      </c>
      <c r="D58" s="38"/>
      <c r="E58" s="38"/>
      <c r="F58" s="26" t="str">
        <f>E17</f>
        <v>Vodovody a kanalizace Mladá Boleslav, a.s.</v>
      </c>
      <c r="G58" s="38"/>
      <c r="H58" s="38"/>
      <c r="I58" s="145" t="s">
        <v>30</v>
      </c>
      <c r="J58" s="35" t="str">
        <f>E23</f>
        <v>Ing Pter Švanda a kol.</v>
      </c>
      <c r="K58" s="38"/>
      <c r="L58" s="42"/>
    </row>
    <row r="59" s="1" customFormat="1" ht="13.65" customHeight="1">
      <c r="B59" s="37"/>
      <c r="C59" s="31" t="s">
        <v>28</v>
      </c>
      <c r="D59" s="38"/>
      <c r="E59" s="38"/>
      <c r="F59" s="26" t="str">
        <f>IF(E20="","",E20)</f>
        <v>Vyplň údaj</v>
      </c>
      <c r="G59" s="38"/>
      <c r="H59" s="38"/>
      <c r="I59" s="145" t="s">
        <v>33</v>
      </c>
      <c r="J59" s="35" t="str">
        <f>E26</f>
        <v xml:space="preserve"> </v>
      </c>
      <c r="K59" s="38"/>
      <c r="L59" s="42"/>
    </row>
    <row r="60" s="1" customFormat="1" ht="10.32" customHeight="1">
      <c r="B60" s="37"/>
      <c r="C60" s="38"/>
      <c r="D60" s="38"/>
      <c r="E60" s="38"/>
      <c r="F60" s="38"/>
      <c r="G60" s="38"/>
      <c r="H60" s="38"/>
      <c r="I60" s="143"/>
      <c r="J60" s="38"/>
      <c r="K60" s="38"/>
      <c r="L60" s="42"/>
    </row>
    <row r="61" s="1" customFormat="1" ht="29.28" customHeight="1">
      <c r="B61" s="37"/>
      <c r="C61" s="172" t="s">
        <v>110</v>
      </c>
      <c r="D61" s="173"/>
      <c r="E61" s="173"/>
      <c r="F61" s="173"/>
      <c r="G61" s="173"/>
      <c r="H61" s="173"/>
      <c r="I61" s="174"/>
      <c r="J61" s="175" t="s">
        <v>111</v>
      </c>
      <c r="K61" s="173"/>
      <c r="L61" s="42"/>
    </row>
    <row r="62" s="1" customFormat="1" ht="10.32" customHeight="1">
      <c r="B62" s="37"/>
      <c r="C62" s="38"/>
      <c r="D62" s="38"/>
      <c r="E62" s="38"/>
      <c r="F62" s="38"/>
      <c r="G62" s="38"/>
      <c r="H62" s="38"/>
      <c r="I62" s="143"/>
      <c r="J62" s="38"/>
      <c r="K62" s="38"/>
      <c r="L62" s="42"/>
    </row>
    <row r="63" s="1" customFormat="1" ht="22.8" customHeight="1">
      <c r="B63" s="37"/>
      <c r="C63" s="176" t="s">
        <v>112</v>
      </c>
      <c r="D63" s="38"/>
      <c r="E63" s="38"/>
      <c r="F63" s="38"/>
      <c r="G63" s="38"/>
      <c r="H63" s="38"/>
      <c r="I63" s="143"/>
      <c r="J63" s="97">
        <f>J87</f>
        <v>0</v>
      </c>
      <c r="K63" s="38"/>
      <c r="L63" s="42"/>
      <c r="AU63" s="16" t="s">
        <v>113</v>
      </c>
    </row>
    <row r="64" s="8" customFormat="1" ht="24.96" customHeight="1">
      <c r="B64" s="177"/>
      <c r="C64" s="178"/>
      <c r="D64" s="179" t="s">
        <v>114</v>
      </c>
      <c r="E64" s="180"/>
      <c r="F64" s="180"/>
      <c r="G64" s="180"/>
      <c r="H64" s="180"/>
      <c r="I64" s="181"/>
      <c r="J64" s="182">
        <f>J88</f>
        <v>0</v>
      </c>
      <c r="K64" s="178"/>
      <c r="L64" s="183"/>
    </row>
    <row r="65" s="9" customFormat="1" ht="19.92" customHeight="1">
      <c r="B65" s="184"/>
      <c r="C65" s="121"/>
      <c r="D65" s="185" t="s">
        <v>903</v>
      </c>
      <c r="E65" s="186"/>
      <c r="F65" s="186"/>
      <c r="G65" s="186"/>
      <c r="H65" s="186"/>
      <c r="I65" s="187"/>
      <c r="J65" s="188">
        <f>J89</f>
        <v>0</v>
      </c>
      <c r="K65" s="121"/>
      <c r="L65" s="189"/>
    </row>
    <row r="66" s="1" customFormat="1" ht="21.84" customHeight="1">
      <c r="B66" s="37"/>
      <c r="C66" s="38"/>
      <c r="D66" s="38"/>
      <c r="E66" s="38"/>
      <c r="F66" s="38"/>
      <c r="G66" s="38"/>
      <c r="H66" s="38"/>
      <c r="I66" s="143"/>
      <c r="J66" s="38"/>
      <c r="K66" s="38"/>
      <c r="L66" s="42"/>
    </row>
    <row r="67" s="1" customFormat="1" ht="6.96" customHeight="1">
      <c r="B67" s="56"/>
      <c r="C67" s="57"/>
      <c r="D67" s="57"/>
      <c r="E67" s="57"/>
      <c r="F67" s="57"/>
      <c r="G67" s="57"/>
      <c r="H67" s="57"/>
      <c r="I67" s="167"/>
      <c r="J67" s="57"/>
      <c r="K67" s="57"/>
      <c r="L67" s="42"/>
    </row>
    <row r="71" s="1" customFormat="1" ht="6.96" customHeight="1">
      <c r="B71" s="58"/>
      <c r="C71" s="59"/>
      <c r="D71" s="59"/>
      <c r="E71" s="59"/>
      <c r="F71" s="59"/>
      <c r="G71" s="59"/>
      <c r="H71" s="59"/>
      <c r="I71" s="170"/>
      <c r="J71" s="59"/>
      <c r="K71" s="59"/>
      <c r="L71" s="42"/>
    </row>
    <row r="72" s="1" customFormat="1" ht="24.96" customHeight="1">
      <c r="B72" s="37"/>
      <c r="C72" s="22" t="s">
        <v>118</v>
      </c>
      <c r="D72" s="38"/>
      <c r="E72" s="38"/>
      <c r="F72" s="38"/>
      <c r="G72" s="38"/>
      <c r="H72" s="38"/>
      <c r="I72" s="143"/>
      <c r="J72" s="38"/>
      <c r="K72" s="38"/>
      <c r="L72" s="42"/>
    </row>
    <row r="73" s="1" customFormat="1" ht="6.96" customHeight="1">
      <c r="B73" s="37"/>
      <c r="C73" s="38"/>
      <c r="D73" s="38"/>
      <c r="E73" s="38"/>
      <c r="F73" s="38"/>
      <c r="G73" s="38"/>
      <c r="H73" s="38"/>
      <c r="I73" s="143"/>
      <c r="J73" s="38"/>
      <c r="K73" s="38"/>
      <c r="L73" s="42"/>
    </row>
    <row r="74" s="1" customFormat="1" ht="12" customHeight="1">
      <c r="B74" s="37"/>
      <c r="C74" s="31" t="s">
        <v>16</v>
      </c>
      <c r="D74" s="38"/>
      <c r="E74" s="38"/>
      <c r="F74" s="38"/>
      <c r="G74" s="38"/>
      <c r="H74" s="38"/>
      <c r="I74" s="143"/>
      <c r="J74" s="38"/>
      <c r="K74" s="38"/>
      <c r="L74" s="42"/>
    </row>
    <row r="75" s="1" customFormat="1" ht="16.5" customHeight="1">
      <c r="B75" s="37"/>
      <c r="C75" s="38"/>
      <c r="D75" s="38"/>
      <c r="E75" s="171" t="str">
        <f>E7</f>
        <v>PÍSKOVÁ LHOTA, ZÁMOSTÍ SPLAŠKOVÁ KANALIZACE- Neuznatelné náklady stavby</v>
      </c>
      <c r="F75" s="31"/>
      <c r="G75" s="31"/>
      <c r="H75" s="31"/>
      <c r="I75" s="143"/>
      <c r="J75" s="38"/>
      <c r="K75" s="38"/>
      <c r="L75" s="42"/>
    </row>
    <row r="76" ht="12" customHeight="1">
      <c r="B76" s="20"/>
      <c r="C76" s="31" t="s">
        <v>105</v>
      </c>
      <c r="D76" s="21"/>
      <c r="E76" s="21"/>
      <c r="F76" s="21"/>
      <c r="G76" s="21"/>
      <c r="H76" s="21"/>
      <c r="I76" s="136"/>
      <c r="J76" s="21"/>
      <c r="K76" s="21"/>
      <c r="L76" s="19"/>
    </row>
    <row r="77" s="1" customFormat="1" ht="16.5" customHeight="1">
      <c r="B77" s="37"/>
      <c r="C77" s="38"/>
      <c r="D77" s="38"/>
      <c r="E77" s="171" t="s">
        <v>106</v>
      </c>
      <c r="F77" s="38"/>
      <c r="G77" s="38"/>
      <c r="H77" s="38"/>
      <c r="I77" s="143"/>
      <c r="J77" s="38"/>
      <c r="K77" s="38"/>
      <c r="L77" s="42"/>
    </row>
    <row r="78" s="1" customFormat="1" ht="12" customHeight="1">
      <c r="B78" s="37"/>
      <c r="C78" s="31" t="s">
        <v>107</v>
      </c>
      <c r="D78" s="38"/>
      <c r="E78" s="38"/>
      <c r="F78" s="38"/>
      <c r="G78" s="38"/>
      <c r="H78" s="38"/>
      <c r="I78" s="143"/>
      <c r="J78" s="38"/>
      <c r="K78" s="38"/>
      <c r="L78" s="42"/>
    </row>
    <row r="79" s="1" customFormat="1" ht="16.5" customHeight="1">
      <c r="B79" s="37"/>
      <c r="C79" s="38"/>
      <c r="D79" s="38"/>
      <c r="E79" s="63" t="str">
        <f>E11</f>
        <v>VN - Vedlejší a ostatní náklady</v>
      </c>
      <c r="F79" s="38"/>
      <c r="G79" s="38"/>
      <c r="H79" s="38"/>
      <c r="I79" s="143"/>
      <c r="J79" s="38"/>
      <c r="K79" s="38"/>
      <c r="L79" s="42"/>
    </row>
    <row r="80" s="1" customFormat="1" ht="6.96" customHeight="1">
      <c r="B80" s="37"/>
      <c r="C80" s="38"/>
      <c r="D80" s="38"/>
      <c r="E80" s="38"/>
      <c r="F80" s="38"/>
      <c r="G80" s="38"/>
      <c r="H80" s="38"/>
      <c r="I80" s="143"/>
      <c r="J80" s="38"/>
      <c r="K80" s="38"/>
      <c r="L80" s="42"/>
    </row>
    <row r="81" s="1" customFormat="1" ht="12" customHeight="1">
      <c r="B81" s="37"/>
      <c r="C81" s="31" t="s">
        <v>20</v>
      </c>
      <c r="D81" s="38"/>
      <c r="E81" s="38"/>
      <c r="F81" s="26" t="str">
        <f>F14</f>
        <v>Písková Lhota, Zámostí</v>
      </c>
      <c r="G81" s="38"/>
      <c r="H81" s="38"/>
      <c r="I81" s="145" t="s">
        <v>22</v>
      </c>
      <c r="J81" s="66" t="str">
        <f>IF(J14="","",J14)</f>
        <v>29. 11. 2018</v>
      </c>
      <c r="K81" s="38"/>
      <c r="L81" s="42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143"/>
      <c r="J82" s="38"/>
      <c r="K82" s="38"/>
      <c r="L82" s="42"/>
    </row>
    <row r="83" s="1" customFormat="1" ht="13.65" customHeight="1">
      <c r="B83" s="37"/>
      <c r="C83" s="31" t="s">
        <v>24</v>
      </c>
      <c r="D83" s="38"/>
      <c r="E83" s="38"/>
      <c r="F83" s="26" t="str">
        <f>E17</f>
        <v>Vodovody a kanalizace Mladá Boleslav, a.s.</v>
      </c>
      <c r="G83" s="38"/>
      <c r="H83" s="38"/>
      <c r="I83" s="145" t="s">
        <v>30</v>
      </c>
      <c r="J83" s="35" t="str">
        <f>E23</f>
        <v>Ing Pter Švanda a kol.</v>
      </c>
      <c r="K83" s="38"/>
      <c r="L83" s="42"/>
    </row>
    <row r="84" s="1" customFormat="1" ht="13.65" customHeight="1">
      <c r="B84" s="37"/>
      <c r="C84" s="31" t="s">
        <v>28</v>
      </c>
      <c r="D84" s="38"/>
      <c r="E84" s="38"/>
      <c r="F84" s="26" t="str">
        <f>IF(E20="","",E20)</f>
        <v>Vyplň údaj</v>
      </c>
      <c r="G84" s="38"/>
      <c r="H84" s="38"/>
      <c r="I84" s="145" t="s">
        <v>33</v>
      </c>
      <c r="J84" s="35" t="str">
        <f>E26</f>
        <v xml:space="preserve"> </v>
      </c>
      <c r="K84" s="38"/>
      <c r="L84" s="42"/>
    </row>
    <row r="85" s="1" customFormat="1" ht="10.32" customHeight="1">
      <c r="B85" s="37"/>
      <c r="C85" s="38"/>
      <c r="D85" s="38"/>
      <c r="E85" s="38"/>
      <c r="F85" s="38"/>
      <c r="G85" s="38"/>
      <c r="H85" s="38"/>
      <c r="I85" s="143"/>
      <c r="J85" s="38"/>
      <c r="K85" s="38"/>
      <c r="L85" s="42"/>
    </row>
    <row r="86" s="10" customFormat="1" ht="29.28" customHeight="1">
      <c r="B86" s="190"/>
      <c r="C86" s="191" t="s">
        <v>119</v>
      </c>
      <c r="D86" s="192" t="s">
        <v>55</v>
      </c>
      <c r="E86" s="192" t="s">
        <v>51</v>
      </c>
      <c r="F86" s="192" t="s">
        <v>52</v>
      </c>
      <c r="G86" s="192" t="s">
        <v>120</v>
      </c>
      <c r="H86" s="192" t="s">
        <v>121</v>
      </c>
      <c r="I86" s="193" t="s">
        <v>122</v>
      </c>
      <c r="J86" s="194" t="s">
        <v>111</v>
      </c>
      <c r="K86" s="195" t="s">
        <v>123</v>
      </c>
      <c r="L86" s="196"/>
      <c r="M86" s="87" t="s">
        <v>1</v>
      </c>
      <c r="N86" s="88" t="s">
        <v>40</v>
      </c>
      <c r="O86" s="88" t="s">
        <v>124</v>
      </c>
      <c r="P86" s="88" t="s">
        <v>125</v>
      </c>
      <c r="Q86" s="88" t="s">
        <v>126</v>
      </c>
      <c r="R86" s="88" t="s">
        <v>127</v>
      </c>
      <c r="S86" s="88" t="s">
        <v>128</v>
      </c>
      <c r="T86" s="89" t="s">
        <v>129</v>
      </c>
    </row>
    <row r="87" s="1" customFormat="1" ht="22.8" customHeight="1">
      <c r="B87" s="37"/>
      <c r="C87" s="94" t="s">
        <v>130</v>
      </c>
      <c r="D87" s="38"/>
      <c r="E87" s="38"/>
      <c r="F87" s="38"/>
      <c r="G87" s="38"/>
      <c r="H87" s="38"/>
      <c r="I87" s="143"/>
      <c r="J87" s="197">
        <f>BK87</f>
        <v>0</v>
      </c>
      <c r="K87" s="38"/>
      <c r="L87" s="42"/>
      <c r="M87" s="90"/>
      <c r="N87" s="91"/>
      <c r="O87" s="91"/>
      <c r="P87" s="198">
        <f>P88</f>
        <v>0</v>
      </c>
      <c r="Q87" s="91"/>
      <c r="R87" s="198">
        <f>R88</f>
        <v>0</v>
      </c>
      <c r="S87" s="91"/>
      <c r="T87" s="199">
        <f>T88</f>
        <v>0</v>
      </c>
      <c r="AT87" s="16" t="s">
        <v>69</v>
      </c>
      <c r="AU87" s="16" t="s">
        <v>113</v>
      </c>
      <c r="BK87" s="200">
        <f>BK88</f>
        <v>0</v>
      </c>
    </row>
    <row r="88" s="11" customFormat="1" ht="25.92" customHeight="1">
      <c r="B88" s="201"/>
      <c r="C88" s="202"/>
      <c r="D88" s="203" t="s">
        <v>69</v>
      </c>
      <c r="E88" s="204" t="s">
        <v>131</v>
      </c>
      <c r="F88" s="204" t="s">
        <v>132</v>
      </c>
      <c r="G88" s="202"/>
      <c r="H88" s="202"/>
      <c r="I88" s="205"/>
      <c r="J88" s="206">
        <f>BK88</f>
        <v>0</v>
      </c>
      <c r="K88" s="202"/>
      <c r="L88" s="207"/>
      <c r="M88" s="208"/>
      <c r="N88" s="209"/>
      <c r="O88" s="209"/>
      <c r="P88" s="210">
        <f>P89</f>
        <v>0</v>
      </c>
      <c r="Q88" s="209"/>
      <c r="R88" s="210">
        <f>R89</f>
        <v>0</v>
      </c>
      <c r="S88" s="209"/>
      <c r="T88" s="211">
        <f>T89</f>
        <v>0</v>
      </c>
      <c r="AR88" s="212" t="s">
        <v>77</v>
      </c>
      <c r="AT88" s="213" t="s">
        <v>69</v>
      </c>
      <c r="AU88" s="213" t="s">
        <v>70</v>
      </c>
      <c r="AY88" s="212" t="s">
        <v>133</v>
      </c>
      <c r="BK88" s="214">
        <f>BK89</f>
        <v>0</v>
      </c>
    </row>
    <row r="89" s="11" customFormat="1" ht="22.8" customHeight="1">
      <c r="B89" s="201"/>
      <c r="C89" s="202"/>
      <c r="D89" s="203" t="s">
        <v>69</v>
      </c>
      <c r="E89" s="215" t="s">
        <v>564</v>
      </c>
      <c r="F89" s="215" t="s">
        <v>904</v>
      </c>
      <c r="G89" s="202"/>
      <c r="H89" s="202"/>
      <c r="I89" s="205"/>
      <c r="J89" s="216">
        <f>BK89</f>
        <v>0</v>
      </c>
      <c r="K89" s="202"/>
      <c r="L89" s="207"/>
      <c r="M89" s="208"/>
      <c r="N89" s="209"/>
      <c r="O89" s="209"/>
      <c r="P89" s="210">
        <f>SUM(P90:P106)</f>
        <v>0</v>
      </c>
      <c r="Q89" s="209"/>
      <c r="R89" s="210">
        <f>SUM(R90:R106)</f>
        <v>0</v>
      </c>
      <c r="S89" s="209"/>
      <c r="T89" s="211">
        <f>SUM(T90:T106)</f>
        <v>0</v>
      </c>
      <c r="AR89" s="212" t="s">
        <v>77</v>
      </c>
      <c r="AT89" s="213" t="s">
        <v>69</v>
      </c>
      <c r="AU89" s="213" t="s">
        <v>77</v>
      </c>
      <c r="AY89" s="212" t="s">
        <v>133</v>
      </c>
      <c r="BK89" s="214">
        <f>SUM(BK90:BK106)</f>
        <v>0</v>
      </c>
    </row>
    <row r="90" s="1" customFormat="1" ht="16.5" customHeight="1">
      <c r="B90" s="37"/>
      <c r="C90" s="217" t="s">
        <v>77</v>
      </c>
      <c r="D90" s="217" t="s">
        <v>135</v>
      </c>
      <c r="E90" s="218" t="s">
        <v>905</v>
      </c>
      <c r="F90" s="219" t="s">
        <v>906</v>
      </c>
      <c r="G90" s="220" t="s">
        <v>403</v>
      </c>
      <c r="H90" s="221">
        <v>1</v>
      </c>
      <c r="I90" s="222"/>
      <c r="J90" s="221">
        <f>ROUND(I90*H90,1)</f>
        <v>0</v>
      </c>
      <c r="K90" s="219" t="s">
        <v>1</v>
      </c>
      <c r="L90" s="42"/>
      <c r="M90" s="223" t="s">
        <v>1</v>
      </c>
      <c r="N90" s="224" t="s">
        <v>41</v>
      </c>
      <c r="O90" s="78"/>
      <c r="P90" s="225">
        <f>O90*H90</f>
        <v>0</v>
      </c>
      <c r="Q90" s="225">
        <v>0</v>
      </c>
      <c r="R90" s="225">
        <f>Q90*H90</f>
        <v>0</v>
      </c>
      <c r="S90" s="225">
        <v>0</v>
      </c>
      <c r="T90" s="226">
        <f>S90*H90</f>
        <v>0</v>
      </c>
      <c r="AR90" s="16" t="s">
        <v>140</v>
      </c>
      <c r="AT90" s="16" t="s">
        <v>135</v>
      </c>
      <c r="AU90" s="16" t="s">
        <v>79</v>
      </c>
      <c r="AY90" s="16" t="s">
        <v>133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6" t="s">
        <v>77</v>
      </c>
      <c r="BK90" s="227">
        <f>ROUND(I90*H90,1)</f>
        <v>0</v>
      </c>
      <c r="BL90" s="16" t="s">
        <v>140</v>
      </c>
      <c r="BM90" s="16" t="s">
        <v>907</v>
      </c>
    </row>
    <row r="91" s="1" customFormat="1" ht="16.5" customHeight="1">
      <c r="B91" s="37"/>
      <c r="C91" s="217" t="s">
        <v>79</v>
      </c>
      <c r="D91" s="217" t="s">
        <v>135</v>
      </c>
      <c r="E91" s="218" t="s">
        <v>908</v>
      </c>
      <c r="F91" s="219" t="s">
        <v>909</v>
      </c>
      <c r="G91" s="220" t="s">
        <v>403</v>
      </c>
      <c r="H91" s="221">
        <v>1</v>
      </c>
      <c r="I91" s="222"/>
      <c r="J91" s="221">
        <f>ROUND(I91*H91,1)</f>
        <v>0</v>
      </c>
      <c r="K91" s="219" t="s">
        <v>1</v>
      </c>
      <c r="L91" s="42"/>
      <c r="M91" s="223" t="s">
        <v>1</v>
      </c>
      <c r="N91" s="224" t="s">
        <v>41</v>
      </c>
      <c r="O91" s="78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AR91" s="16" t="s">
        <v>140</v>
      </c>
      <c r="AT91" s="16" t="s">
        <v>135</v>
      </c>
      <c r="AU91" s="16" t="s">
        <v>79</v>
      </c>
      <c r="AY91" s="16" t="s">
        <v>133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6" t="s">
        <v>77</v>
      </c>
      <c r="BK91" s="227">
        <f>ROUND(I91*H91,1)</f>
        <v>0</v>
      </c>
      <c r="BL91" s="16" t="s">
        <v>140</v>
      </c>
      <c r="BM91" s="16" t="s">
        <v>910</v>
      </c>
    </row>
    <row r="92" s="1" customFormat="1" ht="16.5" customHeight="1">
      <c r="B92" s="37"/>
      <c r="C92" s="217" t="s">
        <v>90</v>
      </c>
      <c r="D92" s="217" t="s">
        <v>135</v>
      </c>
      <c r="E92" s="218" t="s">
        <v>911</v>
      </c>
      <c r="F92" s="219" t="s">
        <v>912</v>
      </c>
      <c r="G92" s="220" t="s">
        <v>403</v>
      </c>
      <c r="H92" s="221">
        <v>1</v>
      </c>
      <c r="I92" s="222"/>
      <c r="J92" s="221">
        <f>ROUND(I92*H92,1)</f>
        <v>0</v>
      </c>
      <c r="K92" s="219" t="s">
        <v>1</v>
      </c>
      <c r="L92" s="42"/>
      <c r="M92" s="223" t="s">
        <v>1</v>
      </c>
      <c r="N92" s="224" t="s">
        <v>41</v>
      </c>
      <c r="O92" s="78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AR92" s="16" t="s">
        <v>140</v>
      </c>
      <c r="AT92" s="16" t="s">
        <v>135</v>
      </c>
      <c r="AU92" s="16" t="s">
        <v>79</v>
      </c>
      <c r="AY92" s="16" t="s">
        <v>133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6" t="s">
        <v>77</v>
      </c>
      <c r="BK92" s="227">
        <f>ROUND(I92*H92,1)</f>
        <v>0</v>
      </c>
      <c r="BL92" s="16" t="s">
        <v>140</v>
      </c>
      <c r="BM92" s="16" t="s">
        <v>913</v>
      </c>
    </row>
    <row r="93" s="1" customFormat="1" ht="16.5" customHeight="1">
      <c r="B93" s="37"/>
      <c r="C93" s="217" t="s">
        <v>140</v>
      </c>
      <c r="D93" s="217" t="s">
        <v>135</v>
      </c>
      <c r="E93" s="218" t="s">
        <v>914</v>
      </c>
      <c r="F93" s="219" t="s">
        <v>915</v>
      </c>
      <c r="G93" s="220" t="s">
        <v>403</v>
      </c>
      <c r="H93" s="221">
        <v>1</v>
      </c>
      <c r="I93" s="222"/>
      <c r="J93" s="221">
        <f>ROUND(I93*H93,1)</f>
        <v>0</v>
      </c>
      <c r="K93" s="219" t="s">
        <v>1</v>
      </c>
      <c r="L93" s="42"/>
      <c r="M93" s="223" t="s">
        <v>1</v>
      </c>
      <c r="N93" s="224" t="s">
        <v>41</v>
      </c>
      <c r="O93" s="78"/>
      <c r="P93" s="225">
        <f>O93*H93</f>
        <v>0</v>
      </c>
      <c r="Q93" s="225">
        <v>0</v>
      </c>
      <c r="R93" s="225">
        <f>Q93*H93</f>
        <v>0</v>
      </c>
      <c r="S93" s="225">
        <v>0</v>
      </c>
      <c r="T93" s="226">
        <f>S93*H93</f>
        <v>0</v>
      </c>
      <c r="AR93" s="16" t="s">
        <v>140</v>
      </c>
      <c r="AT93" s="16" t="s">
        <v>135</v>
      </c>
      <c r="AU93" s="16" t="s">
        <v>79</v>
      </c>
      <c r="AY93" s="16" t="s">
        <v>133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6" t="s">
        <v>77</v>
      </c>
      <c r="BK93" s="227">
        <f>ROUND(I93*H93,1)</f>
        <v>0</v>
      </c>
      <c r="BL93" s="16" t="s">
        <v>140</v>
      </c>
      <c r="BM93" s="16" t="s">
        <v>916</v>
      </c>
    </row>
    <row r="94" s="1" customFormat="1" ht="16.5" customHeight="1">
      <c r="B94" s="37"/>
      <c r="C94" s="217" t="s">
        <v>144</v>
      </c>
      <c r="D94" s="217" t="s">
        <v>135</v>
      </c>
      <c r="E94" s="218" t="s">
        <v>917</v>
      </c>
      <c r="F94" s="219" t="s">
        <v>918</v>
      </c>
      <c r="G94" s="220" t="s">
        <v>403</v>
      </c>
      <c r="H94" s="221">
        <v>1</v>
      </c>
      <c r="I94" s="222"/>
      <c r="J94" s="221">
        <f>ROUND(I94*H94,1)</f>
        <v>0</v>
      </c>
      <c r="K94" s="219" t="s">
        <v>1</v>
      </c>
      <c r="L94" s="42"/>
      <c r="M94" s="223" t="s">
        <v>1</v>
      </c>
      <c r="N94" s="224" t="s">
        <v>41</v>
      </c>
      <c r="O94" s="78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AR94" s="16" t="s">
        <v>140</v>
      </c>
      <c r="AT94" s="16" t="s">
        <v>135</v>
      </c>
      <c r="AU94" s="16" t="s">
        <v>79</v>
      </c>
      <c r="AY94" s="16" t="s">
        <v>133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6" t="s">
        <v>77</v>
      </c>
      <c r="BK94" s="227">
        <f>ROUND(I94*H94,1)</f>
        <v>0</v>
      </c>
      <c r="BL94" s="16" t="s">
        <v>140</v>
      </c>
      <c r="BM94" s="16" t="s">
        <v>919</v>
      </c>
    </row>
    <row r="95" s="1" customFormat="1" ht="16.5" customHeight="1">
      <c r="B95" s="37"/>
      <c r="C95" s="217" t="s">
        <v>188</v>
      </c>
      <c r="D95" s="217" t="s">
        <v>135</v>
      </c>
      <c r="E95" s="218" t="s">
        <v>920</v>
      </c>
      <c r="F95" s="219" t="s">
        <v>921</v>
      </c>
      <c r="G95" s="220" t="s">
        <v>403</v>
      </c>
      <c r="H95" s="221">
        <v>1</v>
      </c>
      <c r="I95" s="222"/>
      <c r="J95" s="221">
        <f>ROUND(I95*H95,1)</f>
        <v>0</v>
      </c>
      <c r="K95" s="219" t="s">
        <v>1</v>
      </c>
      <c r="L95" s="42"/>
      <c r="M95" s="223" t="s">
        <v>1</v>
      </c>
      <c r="N95" s="224" t="s">
        <v>41</v>
      </c>
      <c r="O95" s="78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AR95" s="16" t="s">
        <v>140</v>
      </c>
      <c r="AT95" s="16" t="s">
        <v>135</v>
      </c>
      <c r="AU95" s="16" t="s">
        <v>79</v>
      </c>
      <c r="AY95" s="16" t="s">
        <v>133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6" t="s">
        <v>77</v>
      </c>
      <c r="BK95" s="227">
        <f>ROUND(I95*H95,1)</f>
        <v>0</v>
      </c>
      <c r="BL95" s="16" t="s">
        <v>140</v>
      </c>
      <c r="BM95" s="16" t="s">
        <v>922</v>
      </c>
    </row>
    <row r="96" s="1" customFormat="1" ht="16.5" customHeight="1">
      <c r="B96" s="37"/>
      <c r="C96" s="217" t="s">
        <v>194</v>
      </c>
      <c r="D96" s="217" t="s">
        <v>135</v>
      </c>
      <c r="E96" s="218" t="s">
        <v>923</v>
      </c>
      <c r="F96" s="219" t="s">
        <v>924</v>
      </c>
      <c r="G96" s="220" t="s">
        <v>403</v>
      </c>
      <c r="H96" s="221">
        <v>1</v>
      </c>
      <c r="I96" s="222"/>
      <c r="J96" s="221">
        <f>ROUND(I96*H96,1)</f>
        <v>0</v>
      </c>
      <c r="K96" s="219" t="s">
        <v>1</v>
      </c>
      <c r="L96" s="42"/>
      <c r="M96" s="223" t="s">
        <v>1</v>
      </c>
      <c r="N96" s="224" t="s">
        <v>41</v>
      </c>
      <c r="O96" s="78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AR96" s="16" t="s">
        <v>140</v>
      </c>
      <c r="AT96" s="16" t="s">
        <v>135</v>
      </c>
      <c r="AU96" s="16" t="s">
        <v>79</v>
      </c>
      <c r="AY96" s="16" t="s">
        <v>133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6" t="s">
        <v>77</v>
      </c>
      <c r="BK96" s="227">
        <f>ROUND(I96*H96,1)</f>
        <v>0</v>
      </c>
      <c r="BL96" s="16" t="s">
        <v>140</v>
      </c>
      <c r="BM96" s="16" t="s">
        <v>925</v>
      </c>
    </row>
    <row r="97" s="1" customFormat="1" ht="16.5" customHeight="1">
      <c r="B97" s="37"/>
      <c r="C97" s="217" t="s">
        <v>199</v>
      </c>
      <c r="D97" s="217" t="s">
        <v>135</v>
      </c>
      <c r="E97" s="218" t="s">
        <v>926</v>
      </c>
      <c r="F97" s="219" t="s">
        <v>927</v>
      </c>
      <c r="G97" s="220" t="s">
        <v>403</v>
      </c>
      <c r="H97" s="221">
        <v>1</v>
      </c>
      <c r="I97" s="222"/>
      <c r="J97" s="221">
        <f>ROUND(I97*H97,1)</f>
        <v>0</v>
      </c>
      <c r="K97" s="219" t="s">
        <v>1</v>
      </c>
      <c r="L97" s="42"/>
      <c r="M97" s="223" t="s">
        <v>1</v>
      </c>
      <c r="N97" s="224" t="s">
        <v>41</v>
      </c>
      <c r="O97" s="78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AR97" s="16" t="s">
        <v>140</v>
      </c>
      <c r="AT97" s="16" t="s">
        <v>135</v>
      </c>
      <c r="AU97" s="16" t="s">
        <v>79</v>
      </c>
      <c r="AY97" s="16" t="s">
        <v>133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6" t="s">
        <v>77</v>
      </c>
      <c r="BK97" s="227">
        <f>ROUND(I97*H97,1)</f>
        <v>0</v>
      </c>
      <c r="BL97" s="16" t="s">
        <v>140</v>
      </c>
      <c r="BM97" s="16" t="s">
        <v>928</v>
      </c>
    </row>
    <row r="98" s="1" customFormat="1" ht="16.5" customHeight="1">
      <c r="B98" s="37"/>
      <c r="C98" s="217" t="s">
        <v>204</v>
      </c>
      <c r="D98" s="217" t="s">
        <v>135</v>
      </c>
      <c r="E98" s="218" t="s">
        <v>929</v>
      </c>
      <c r="F98" s="219" t="s">
        <v>930</v>
      </c>
      <c r="G98" s="220" t="s">
        <v>403</v>
      </c>
      <c r="H98" s="221">
        <v>1</v>
      </c>
      <c r="I98" s="222"/>
      <c r="J98" s="221">
        <f>ROUND(I98*H98,1)</f>
        <v>0</v>
      </c>
      <c r="K98" s="219" t="s">
        <v>1</v>
      </c>
      <c r="L98" s="42"/>
      <c r="M98" s="223" t="s">
        <v>1</v>
      </c>
      <c r="N98" s="224" t="s">
        <v>41</v>
      </c>
      <c r="O98" s="78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AR98" s="16" t="s">
        <v>140</v>
      </c>
      <c r="AT98" s="16" t="s">
        <v>135</v>
      </c>
      <c r="AU98" s="16" t="s">
        <v>79</v>
      </c>
      <c r="AY98" s="16" t="s">
        <v>133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6" t="s">
        <v>77</v>
      </c>
      <c r="BK98" s="227">
        <f>ROUND(I98*H98,1)</f>
        <v>0</v>
      </c>
      <c r="BL98" s="16" t="s">
        <v>140</v>
      </c>
      <c r="BM98" s="16" t="s">
        <v>931</v>
      </c>
    </row>
    <row r="99" s="1" customFormat="1" ht="16.5" customHeight="1">
      <c r="B99" s="37"/>
      <c r="C99" s="217" t="s">
        <v>209</v>
      </c>
      <c r="D99" s="217" t="s">
        <v>135</v>
      </c>
      <c r="E99" s="218" t="s">
        <v>932</v>
      </c>
      <c r="F99" s="219" t="s">
        <v>933</v>
      </c>
      <c r="G99" s="220" t="s">
        <v>403</v>
      </c>
      <c r="H99" s="221">
        <v>1</v>
      </c>
      <c r="I99" s="222"/>
      <c r="J99" s="221">
        <f>ROUND(I99*H99,1)</f>
        <v>0</v>
      </c>
      <c r="K99" s="219" t="s">
        <v>1</v>
      </c>
      <c r="L99" s="42"/>
      <c r="M99" s="223" t="s">
        <v>1</v>
      </c>
      <c r="N99" s="224" t="s">
        <v>41</v>
      </c>
      <c r="O99" s="78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AR99" s="16" t="s">
        <v>140</v>
      </c>
      <c r="AT99" s="16" t="s">
        <v>135</v>
      </c>
      <c r="AU99" s="16" t="s">
        <v>79</v>
      </c>
      <c r="AY99" s="16" t="s">
        <v>133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6" t="s">
        <v>77</v>
      </c>
      <c r="BK99" s="227">
        <f>ROUND(I99*H99,1)</f>
        <v>0</v>
      </c>
      <c r="BL99" s="16" t="s">
        <v>140</v>
      </c>
      <c r="BM99" s="16" t="s">
        <v>934</v>
      </c>
    </row>
    <row r="100" s="1" customFormat="1" ht="16.5" customHeight="1">
      <c r="B100" s="37"/>
      <c r="C100" s="217" t="s">
        <v>214</v>
      </c>
      <c r="D100" s="217" t="s">
        <v>135</v>
      </c>
      <c r="E100" s="218" t="s">
        <v>935</v>
      </c>
      <c r="F100" s="219" t="s">
        <v>936</v>
      </c>
      <c r="G100" s="220" t="s">
        <v>403</v>
      </c>
      <c r="H100" s="221">
        <v>1</v>
      </c>
      <c r="I100" s="222"/>
      <c r="J100" s="221">
        <f>ROUND(I100*H100,1)</f>
        <v>0</v>
      </c>
      <c r="K100" s="219" t="s">
        <v>1</v>
      </c>
      <c r="L100" s="42"/>
      <c r="M100" s="223" t="s">
        <v>1</v>
      </c>
      <c r="N100" s="224" t="s">
        <v>41</v>
      </c>
      <c r="O100" s="78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AR100" s="16" t="s">
        <v>140</v>
      </c>
      <c r="AT100" s="16" t="s">
        <v>135</v>
      </c>
      <c r="AU100" s="16" t="s">
        <v>79</v>
      </c>
      <c r="AY100" s="16" t="s">
        <v>133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6" t="s">
        <v>77</v>
      </c>
      <c r="BK100" s="227">
        <f>ROUND(I100*H100,1)</f>
        <v>0</v>
      </c>
      <c r="BL100" s="16" t="s">
        <v>140</v>
      </c>
      <c r="BM100" s="16" t="s">
        <v>937</v>
      </c>
    </row>
    <row r="101" s="1" customFormat="1" ht="16.5" customHeight="1">
      <c r="B101" s="37"/>
      <c r="C101" s="217" t="s">
        <v>219</v>
      </c>
      <c r="D101" s="217" t="s">
        <v>135</v>
      </c>
      <c r="E101" s="218" t="s">
        <v>938</v>
      </c>
      <c r="F101" s="219" t="s">
        <v>939</v>
      </c>
      <c r="G101" s="220" t="s">
        <v>403</v>
      </c>
      <c r="H101" s="221">
        <v>1</v>
      </c>
      <c r="I101" s="222"/>
      <c r="J101" s="221">
        <f>ROUND(I101*H101,1)</f>
        <v>0</v>
      </c>
      <c r="K101" s="219" t="s">
        <v>1</v>
      </c>
      <c r="L101" s="42"/>
      <c r="M101" s="223" t="s">
        <v>1</v>
      </c>
      <c r="N101" s="224" t="s">
        <v>41</v>
      </c>
      <c r="O101" s="78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AR101" s="16" t="s">
        <v>140</v>
      </c>
      <c r="AT101" s="16" t="s">
        <v>135</v>
      </c>
      <c r="AU101" s="16" t="s">
        <v>79</v>
      </c>
      <c r="AY101" s="16" t="s">
        <v>133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6" t="s">
        <v>77</v>
      </c>
      <c r="BK101" s="227">
        <f>ROUND(I101*H101,1)</f>
        <v>0</v>
      </c>
      <c r="BL101" s="16" t="s">
        <v>140</v>
      </c>
      <c r="BM101" s="16" t="s">
        <v>940</v>
      </c>
    </row>
    <row r="102" s="1" customFormat="1" ht="16.5" customHeight="1">
      <c r="B102" s="37"/>
      <c r="C102" s="217" t="s">
        <v>224</v>
      </c>
      <c r="D102" s="217" t="s">
        <v>135</v>
      </c>
      <c r="E102" s="218" t="s">
        <v>941</v>
      </c>
      <c r="F102" s="219" t="s">
        <v>942</v>
      </c>
      <c r="G102" s="220" t="s">
        <v>403</v>
      </c>
      <c r="H102" s="221">
        <v>1</v>
      </c>
      <c r="I102" s="222"/>
      <c r="J102" s="221">
        <f>ROUND(I102*H102,1)</f>
        <v>0</v>
      </c>
      <c r="K102" s="219" t="s">
        <v>1</v>
      </c>
      <c r="L102" s="42"/>
      <c r="M102" s="223" t="s">
        <v>1</v>
      </c>
      <c r="N102" s="224" t="s">
        <v>41</v>
      </c>
      <c r="O102" s="78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AR102" s="16" t="s">
        <v>140</v>
      </c>
      <c r="AT102" s="16" t="s">
        <v>135</v>
      </c>
      <c r="AU102" s="16" t="s">
        <v>79</v>
      </c>
      <c r="AY102" s="16" t="s">
        <v>133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6" t="s">
        <v>77</v>
      </c>
      <c r="BK102" s="227">
        <f>ROUND(I102*H102,1)</f>
        <v>0</v>
      </c>
      <c r="BL102" s="16" t="s">
        <v>140</v>
      </c>
      <c r="BM102" s="16" t="s">
        <v>943</v>
      </c>
    </row>
    <row r="103" s="1" customFormat="1" ht="16.5" customHeight="1">
      <c r="B103" s="37"/>
      <c r="C103" s="217" t="s">
        <v>229</v>
      </c>
      <c r="D103" s="217" t="s">
        <v>135</v>
      </c>
      <c r="E103" s="218" t="s">
        <v>944</v>
      </c>
      <c r="F103" s="219" t="s">
        <v>945</v>
      </c>
      <c r="G103" s="220" t="s">
        <v>403</v>
      </c>
      <c r="H103" s="221">
        <v>1</v>
      </c>
      <c r="I103" s="222"/>
      <c r="J103" s="221">
        <f>ROUND(I103*H103,1)</f>
        <v>0</v>
      </c>
      <c r="K103" s="219" t="s">
        <v>1</v>
      </c>
      <c r="L103" s="42"/>
      <c r="M103" s="223" t="s">
        <v>1</v>
      </c>
      <c r="N103" s="224" t="s">
        <v>41</v>
      </c>
      <c r="O103" s="78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AR103" s="16" t="s">
        <v>140</v>
      </c>
      <c r="AT103" s="16" t="s">
        <v>135</v>
      </c>
      <c r="AU103" s="16" t="s">
        <v>79</v>
      </c>
      <c r="AY103" s="16" t="s">
        <v>133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6" t="s">
        <v>77</v>
      </c>
      <c r="BK103" s="227">
        <f>ROUND(I103*H103,1)</f>
        <v>0</v>
      </c>
      <c r="BL103" s="16" t="s">
        <v>140</v>
      </c>
      <c r="BM103" s="16" t="s">
        <v>946</v>
      </c>
    </row>
    <row r="104" s="1" customFormat="1" ht="16.5" customHeight="1">
      <c r="B104" s="37"/>
      <c r="C104" s="217" t="s">
        <v>8</v>
      </c>
      <c r="D104" s="217" t="s">
        <v>135</v>
      </c>
      <c r="E104" s="218" t="s">
        <v>947</v>
      </c>
      <c r="F104" s="219" t="s">
        <v>948</v>
      </c>
      <c r="G104" s="220" t="s">
        <v>403</v>
      </c>
      <c r="H104" s="221">
        <v>1</v>
      </c>
      <c r="I104" s="222"/>
      <c r="J104" s="221">
        <f>ROUND(I104*H104,1)</f>
        <v>0</v>
      </c>
      <c r="K104" s="219" t="s">
        <v>1</v>
      </c>
      <c r="L104" s="42"/>
      <c r="M104" s="223" t="s">
        <v>1</v>
      </c>
      <c r="N104" s="224" t="s">
        <v>41</v>
      </c>
      <c r="O104" s="78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AR104" s="16" t="s">
        <v>140</v>
      </c>
      <c r="AT104" s="16" t="s">
        <v>135</v>
      </c>
      <c r="AU104" s="16" t="s">
        <v>79</v>
      </c>
      <c r="AY104" s="16" t="s">
        <v>133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6" t="s">
        <v>77</v>
      </c>
      <c r="BK104" s="227">
        <f>ROUND(I104*H104,1)</f>
        <v>0</v>
      </c>
      <c r="BL104" s="16" t="s">
        <v>140</v>
      </c>
      <c r="BM104" s="16" t="s">
        <v>949</v>
      </c>
    </row>
    <row r="105" s="1" customFormat="1" ht="16.5" customHeight="1">
      <c r="B105" s="37"/>
      <c r="C105" s="217" t="s">
        <v>237</v>
      </c>
      <c r="D105" s="217" t="s">
        <v>135</v>
      </c>
      <c r="E105" s="218" t="s">
        <v>950</v>
      </c>
      <c r="F105" s="219" t="s">
        <v>951</v>
      </c>
      <c r="G105" s="220" t="s">
        <v>403</v>
      </c>
      <c r="H105" s="221">
        <v>1</v>
      </c>
      <c r="I105" s="222"/>
      <c r="J105" s="221">
        <f>ROUND(I105*H105,1)</f>
        <v>0</v>
      </c>
      <c r="K105" s="219" t="s">
        <v>1</v>
      </c>
      <c r="L105" s="42"/>
      <c r="M105" s="223" t="s">
        <v>1</v>
      </c>
      <c r="N105" s="224" t="s">
        <v>41</v>
      </c>
      <c r="O105" s="78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AR105" s="16" t="s">
        <v>140</v>
      </c>
      <c r="AT105" s="16" t="s">
        <v>135</v>
      </c>
      <c r="AU105" s="16" t="s">
        <v>79</v>
      </c>
      <c r="AY105" s="16" t="s">
        <v>133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6" t="s">
        <v>77</v>
      </c>
      <c r="BK105" s="227">
        <f>ROUND(I105*H105,1)</f>
        <v>0</v>
      </c>
      <c r="BL105" s="16" t="s">
        <v>140</v>
      </c>
      <c r="BM105" s="16" t="s">
        <v>952</v>
      </c>
    </row>
    <row r="106" s="1" customFormat="1" ht="16.5" customHeight="1">
      <c r="B106" s="37"/>
      <c r="C106" s="217" t="s">
        <v>245</v>
      </c>
      <c r="D106" s="217" t="s">
        <v>135</v>
      </c>
      <c r="E106" s="218" t="s">
        <v>953</v>
      </c>
      <c r="F106" s="219" t="s">
        <v>954</v>
      </c>
      <c r="G106" s="220" t="s">
        <v>403</v>
      </c>
      <c r="H106" s="221">
        <v>1</v>
      </c>
      <c r="I106" s="222"/>
      <c r="J106" s="221">
        <f>ROUND(I106*H106,1)</f>
        <v>0</v>
      </c>
      <c r="K106" s="219" t="s">
        <v>1</v>
      </c>
      <c r="L106" s="42"/>
      <c r="M106" s="278" t="s">
        <v>1</v>
      </c>
      <c r="N106" s="279" t="s">
        <v>41</v>
      </c>
      <c r="O106" s="275"/>
      <c r="P106" s="276">
        <f>O106*H106</f>
        <v>0</v>
      </c>
      <c r="Q106" s="276">
        <v>0</v>
      </c>
      <c r="R106" s="276">
        <f>Q106*H106</f>
        <v>0</v>
      </c>
      <c r="S106" s="276">
        <v>0</v>
      </c>
      <c r="T106" s="277">
        <f>S106*H106</f>
        <v>0</v>
      </c>
      <c r="AR106" s="16" t="s">
        <v>140</v>
      </c>
      <c r="AT106" s="16" t="s">
        <v>135</v>
      </c>
      <c r="AU106" s="16" t="s">
        <v>79</v>
      </c>
      <c r="AY106" s="16" t="s">
        <v>133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6" t="s">
        <v>77</v>
      </c>
      <c r="BK106" s="227">
        <f>ROUND(I106*H106,1)</f>
        <v>0</v>
      </c>
      <c r="BL106" s="16" t="s">
        <v>140</v>
      </c>
      <c r="BM106" s="16" t="s">
        <v>955</v>
      </c>
    </row>
    <row r="107" s="1" customFormat="1" ht="6.96" customHeight="1">
      <c r="B107" s="56"/>
      <c r="C107" s="57"/>
      <c r="D107" s="57"/>
      <c r="E107" s="57"/>
      <c r="F107" s="57"/>
      <c r="G107" s="57"/>
      <c r="H107" s="57"/>
      <c r="I107" s="167"/>
      <c r="J107" s="57"/>
      <c r="K107" s="57"/>
      <c r="L107" s="42"/>
    </row>
  </sheetData>
  <sheetProtection sheet="1" autoFilter="0" formatColumns="0" formatRows="0" objects="1" scenarios="1" spinCount="100000" saltValue="lunF9JVuCsvNSXRA3S6kyRv15O0V6CugioBBs/mSrAwNziiyz76CSl+GRSHGQ+ABwNSKP+7gdi3M/7J2H+WkZQ==" hashValue="HKTbOvPG6Tyjx/Zd/sS5q3jHkrh+lP5IU8NMHpzedulbeYyskvtVNZWjjlmvlEUZVUP4fv11OEWyXAwV8XotbQ==" algorithmName="SHA-512" password="CC3D"/>
  <autoFilter ref="C86:K1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DELL-BOOK\Jiří</dc:creator>
  <cp:lastModifiedBy>DELL-BOOK\Jiří</cp:lastModifiedBy>
  <dcterms:created xsi:type="dcterms:W3CDTF">2019-02-06T15:21:00Z</dcterms:created>
  <dcterms:modified xsi:type="dcterms:W3CDTF">2019-02-06T15:21:06Z</dcterms:modified>
</cp:coreProperties>
</file>