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385" activeTab="0"/>
  </bookViews>
  <sheets>
    <sheet name="2)CELKOVÁ REKAPITULACE" sheetId="3" r:id="rId1"/>
    <sheet name="3)NÁSTAVBA" sheetId="4" r:id="rId2"/>
    <sheet name="4)OPLOCENÍ" sheetId="5" r:id="rId3"/>
    <sheet name="5)HROMOSVOD" sheetId="6" r:id="rId4"/>
  </sheets>
  <definedNames>
    <definedName name="_xlnm.Print_Area" localSheetId="1">'3)NÁSTAVBA'!$A$1:$G$199</definedName>
    <definedName name="_xlnm.Print_Area" localSheetId="2">'4)OPLOCENÍ'!$A$1:$G$81</definedName>
  </definedNames>
  <calcPr calcId="152511"/>
</workbook>
</file>

<file path=xl/sharedStrings.xml><?xml version="1.0" encoding="utf-8"?>
<sst xmlns="http://schemas.openxmlformats.org/spreadsheetml/2006/main" count="643" uniqueCount="375">
  <si>
    <t>M3</t>
  </si>
  <si>
    <t>M2</t>
  </si>
  <si>
    <t>M</t>
  </si>
  <si>
    <t>622421131</t>
  </si>
  <si>
    <t>T</t>
  </si>
  <si>
    <t>KUS</t>
  </si>
  <si>
    <t>979088212</t>
  </si>
  <si>
    <t>NAKLÁDÁNÍ SUTI</t>
  </si>
  <si>
    <t>916561111</t>
  </si>
  <si>
    <t>OSAZ ZÁHON OBRUB B ZN2 S OPĚROU</t>
  </si>
  <si>
    <t>713131141</t>
  </si>
  <si>
    <t>762342451</t>
  </si>
  <si>
    <t>MTŽ KONTRALATĚ</t>
  </si>
  <si>
    <t>762395000</t>
  </si>
  <si>
    <t>SPOJOVACÍ PROSTŘEDKY MTŽ STŘECHA</t>
  </si>
  <si>
    <t>998762202</t>
  </si>
  <si>
    <t>PŘESUN % TESAŘSKÉ KCE OBJEKT V -12M</t>
  </si>
  <si>
    <t>ZEMNÍ PRÁCE</t>
  </si>
  <si>
    <t>SOUČET</t>
  </si>
  <si>
    <t>ÚPRAVY POVRCHŮ</t>
  </si>
  <si>
    <t>IZOLACE PROTI VODĚ</t>
  </si>
  <si>
    <t>IZOLACE TEPELNÉ</t>
  </si>
  <si>
    <t>KONSTRUKCE TESAŘSKÉ</t>
  </si>
  <si>
    <t>KONSTRUKCE KLEMPÍŘSKÉ</t>
  </si>
  <si>
    <t>STAVEBNÍ KOVOVÉ KONSTRUKCE</t>
  </si>
  <si>
    <t xml:space="preserve"> </t>
  </si>
  <si>
    <t>PŘESUN HMOT</t>
  </si>
  <si>
    <t>CELKOVÁ REKAPITULACE</t>
  </si>
  <si>
    <t>DOKONČUJÍCÍ PRÁCE</t>
  </si>
  <si>
    <t>BOURÁNÍ</t>
  </si>
  <si>
    <t>KOMUNIKACE</t>
  </si>
  <si>
    <t>KRYTINY TVRDÉ</t>
  </si>
  <si>
    <t>DPH</t>
  </si>
  <si>
    <t>HSV</t>
  </si>
  <si>
    <t>PSV</t>
  </si>
  <si>
    <t>MONTÁŽNÍ PRÁCE</t>
  </si>
  <si>
    <t>NÁTĚRY</t>
  </si>
  <si>
    <t>KPL</t>
  </si>
  <si>
    <t>VaK  Mladá Boleslav</t>
  </si>
  <si>
    <t>NÁSTAVBA STŘECHY NA STÁVAJÍCÍ OBJEKT</t>
  </si>
  <si>
    <t>PODZEMNÍHO VODOJEMU V OBCI DALOVICE</t>
  </si>
  <si>
    <t>CELKEM</t>
  </si>
  <si>
    <t>OPLOCENÍ</t>
  </si>
  <si>
    <t>CELKOVÝ SOUČET</t>
  </si>
  <si>
    <t>SVISLÉ KONSTRUKE</t>
  </si>
  <si>
    <t>VODOROVNÉ KONSTRUKCE</t>
  </si>
  <si>
    <t>POVLAKOVÉ KRYTINY</t>
  </si>
  <si>
    <t>KANALIZACE</t>
  </si>
  <si>
    <t>HROMOSVOD</t>
  </si>
  <si>
    <t>132202102</t>
  </si>
  <si>
    <t>HLOUB RÝH Š 0,6M  HOR 3 RUČNĚ   svislá izol</t>
  </si>
  <si>
    <t>16110150R</t>
  </si>
  <si>
    <t>167101101</t>
  </si>
  <si>
    <t>m3</t>
  </si>
  <si>
    <t>162201211</t>
  </si>
  <si>
    <t>175101201</t>
  </si>
  <si>
    <t>OBSYP OBJEKTU BEZ PROHOZ SYPANINY</t>
  </si>
  <si>
    <t>181301101</t>
  </si>
  <si>
    <t>ROZPR ORNICE -10CM -500M2 -1:5</t>
  </si>
  <si>
    <t>103212250</t>
  </si>
  <si>
    <t>SUBSTRÁT PRO PRO VEGETAČNÍ PLOCHÉ STŘECHY EXT</t>
  </si>
  <si>
    <t>18040211R</t>
  </si>
  <si>
    <t xml:space="preserve">ZALOŽENÍ PARKOVÝ TRÁVNÍK </t>
  </si>
  <si>
    <t>005724100</t>
  </si>
  <si>
    <t>KG</t>
  </si>
  <si>
    <t>SVISLÉ KONSTRUKCE</t>
  </si>
  <si>
    <t>311230000</t>
  </si>
  <si>
    <t>ZDIVO VNĚJŠÍ TI Z CIHEL POROTHERM 30 PROFI</t>
  </si>
  <si>
    <t>311321611</t>
  </si>
  <si>
    <t>ZEĎ NOSNÁ ŽB C30/37</t>
  </si>
  <si>
    <t>311351105</t>
  </si>
  <si>
    <t>ZŘÍZENÍ BEDNĚNÍ 2STR ZEĎ NOSNÁ</t>
  </si>
  <si>
    <t>311351122</t>
  </si>
  <si>
    <t>ODSTRANĚNÍ OBOUSTRANNÉHO BEDNĚNÍ NOSNÝCH NADZ</t>
  </si>
  <si>
    <t>311361821</t>
  </si>
  <si>
    <t>VÝZTUŽ ZEĎ NOSNÁ BET OCEL 10 505</t>
  </si>
  <si>
    <t>417321515</t>
  </si>
  <si>
    <t>ZTUŽUJÍCÍ PÁS/VĚNEC ŽB C25/30   V1+V2</t>
  </si>
  <si>
    <t>417351115</t>
  </si>
  <si>
    <t>ZŘÍZENÍ BEDNĚNÍ ZTUŽUJÍCÍ VĚNEC</t>
  </si>
  <si>
    <t>417361821</t>
  </si>
  <si>
    <t>VÝZTUŽ PÁS/VĚNEC BET OCEL 10505</t>
  </si>
  <si>
    <t>417351116</t>
  </si>
  <si>
    <t>ODSTRANĚNÍ BEDNĚNÍ ZTUŽUJÍCÍ VĚNEC</t>
  </si>
  <si>
    <t>612421626</t>
  </si>
  <si>
    <t>VNI OMÍTKA ZDÍ VÁPENNÁ HLADKÁ</t>
  </si>
  <si>
    <t>622521011</t>
  </si>
  <si>
    <t>622712215</t>
  </si>
  <si>
    <t>KZS DESKY XPS 5CM+HMOŽDINKY TRN KOV</t>
  </si>
  <si>
    <t>VNĚ OMÍTKA STĚNA VÁP HLADKÁ SL II</t>
  </si>
  <si>
    <t>635111215</t>
  </si>
  <si>
    <t>NÁSYP PODLAHA ŠTĚRKOPÍS 0-4 ZHUTNĚN</t>
  </si>
  <si>
    <t>632451453</t>
  </si>
  <si>
    <t>POTĚR PÍSKOCEM -5CM C12,5 SPÁDOVÝ</t>
  </si>
  <si>
    <t>632921411</t>
  </si>
  <si>
    <t>998018001</t>
  </si>
  <si>
    <t>PŘESUN RUČNÍ BUDOVA V -6M</t>
  </si>
  <si>
    <t>965043341</t>
  </si>
  <si>
    <t>BOUR PODKLAD B POTĚR TL10CM &gt;4M2 stáv střecha</t>
  </si>
  <si>
    <t>997013212</t>
  </si>
  <si>
    <t>DOPRAVA SUŤ BUDOVA V-9M RUČNĚ</t>
  </si>
  <si>
    <t>979081111</t>
  </si>
  <si>
    <t>ODVOZ SUTI NA SKLÁDKU DO 1KM</t>
  </si>
  <si>
    <t>979081121</t>
  </si>
  <si>
    <t>979098231</t>
  </si>
  <si>
    <t>SKLÁDKOVNÉ SMĚSNÝ ODPAD</t>
  </si>
  <si>
    <t>950000000</t>
  </si>
  <si>
    <t>952902501</t>
  </si>
  <si>
    <t>ČISTĚNÍ PLOCHÁ STŘECHA  prach+nesoudržný podklad</t>
  </si>
  <si>
    <t>952902511</t>
  </si>
  <si>
    <t>ČISTĚNÍ ŠIKMÁ STŘECHA  prach+nesoudržný podklad</t>
  </si>
  <si>
    <t>KOTVENÍ OCELOBET ROŠTU DO STÁV ZDIVA</t>
  </si>
  <si>
    <t>592173010</t>
  </si>
  <si>
    <t>OBRUB BET ZAHRADNÍ PŘÍRODNÍ ŠEDÁ 50/4/25    DOD</t>
  </si>
  <si>
    <t xml:space="preserve">IZOLACE PROTI VODĚ   </t>
  </si>
  <si>
    <t>IZOLACE  S PENETRAČNÍ NÁTĚR ZA STUDENA</t>
  </si>
  <si>
    <t>IZOLACE  V PENETRAČNÍ NÁTĚR ZA STUDENA</t>
  </si>
  <si>
    <t>111631510</t>
  </si>
  <si>
    <t>LAK ASFALTOVÝ ALP/9 (MJ KG) BAL 9 KG</t>
  </si>
  <si>
    <t>IZOLACE S PÁSY PŘITAVENÍM   2*</t>
  </si>
  <si>
    <t>IZOLACE V PÁSY PŘITAVENÍM  2*</t>
  </si>
  <si>
    <t>628331000</t>
  </si>
  <si>
    <t>PÁS ASFALTOVANÝ MODIFIK GLASTEK 40 SPECIAL</t>
  </si>
  <si>
    <t>ASFALTOVÝ PAS MODIFIKOVANÝ ELASTEK 50 GARDEN</t>
  </si>
  <si>
    <t>711161000</t>
  </si>
  <si>
    <t>MONT+DOD NOPOVA FOLIE PEHD výška nopu 8 mm tl 0.5 mm</t>
  </si>
  <si>
    <t>998711202</t>
  </si>
  <si>
    <t>PŘESUN % IZOLACE VODA OBJEKT V -12M</t>
  </si>
  <si>
    <t>711131821</t>
  </si>
  <si>
    <t>ODSTRAŇ IZOLACE S</t>
  </si>
  <si>
    <t>ŽIVIČNÉ KRYTINY</t>
  </si>
  <si>
    <t>712391172</t>
  </si>
  <si>
    <t>IZOL STŘECH  V TEXTILIE OCHRANNÉ  separační vrstva</t>
  </si>
  <si>
    <t>71239110R</t>
  </si>
  <si>
    <t>IZOL STŘECH S TEXTILIE OCHRANNÉ  separ vrstva</t>
  </si>
  <si>
    <t>693112860</t>
  </si>
  <si>
    <t>GEOTEXTILIE 300 G/M2 Š 200 CM  dodávka</t>
  </si>
  <si>
    <t>712431101</t>
  </si>
  <si>
    <t>IZOL STŘECH PÁSY NA SUCHO AIP   pod pozednici</t>
  </si>
  <si>
    <t>71200000R</t>
  </si>
  <si>
    <t>PROVIZORNÍ ZAJIŠTĚNÍ STŘECHY PROTI PROTEČENÍ</t>
  </si>
  <si>
    <t>998712202</t>
  </si>
  <si>
    <t>PŘESUN % POVL KRYTINA OBJEKT V -12M</t>
  </si>
  <si>
    <t>712300833</t>
  </si>
  <si>
    <t>DMTŽ IZOLACE STŘECHA -10° 3VRSTVY</t>
  </si>
  <si>
    <t>712400832</t>
  </si>
  <si>
    <t>DMTŽ IZOLACE STŘECHA -30° 2VRSTVY</t>
  </si>
  <si>
    <t>IZOL TEP STĚN  LEPENÍM  v1+v2+rošt</t>
  </si>
  <si>
    <t>283763790</t>
  </si>
  <si>
    <t>DESKA Z EXTRUDOVANÉHO POLYSTYRÉNU TL 50 MM</t>
  </si>
  <si>
    <t>713111111</t>
  </si>
  <si>
    <t>631481040</t>
  </si>
  <si>
    <t>DESKA MINERÁLNÍ IZOLAČNÍ  PLST  tl 100</t>
  </si>
  <si>
    <t>71300000R</t>
  </si>
  <si>
    <t>998713202</t>
  </si>
  <si>
    <t>PŘESUN % TEP IZOLACE OBJEKT V -12M</t>
  </si>
  <si>
    <t>713100813</t>
  </si>
  <si>
    <t>ODSTRAŇ POLYSTYR DESEK VRSTVA 50-MM</t>
  </si>
  <si>
    <t>721173316</t>
  </si>
  <si>
    <t>KANAL POTRUBÍ DEŠŤOVÉ KG DN 125    2*4 m</t>
  </si>
  <si>
    <t>721242115</t>
  </si>
  <si>
    <t>LAPAČ SPLAVENIN PP DN110+KLAPKA+KOŠ</t>
  </si>
  <si>
    <t>451573111</t>
  </si>
  <si>
    <t>PODSYP A OBSYP KANAL POTRUBÍ PÍSKEM</t>
  </si>
  <si>
    <t>762081410</t>
  </si>
  <si>
    <t>HOBLOVÁNÍ STAVBA VÍCESTRANNÉ   krov viditelná část</t>
  </si>
  <si>
    <t>762332512</t>
  </si>
  <si>
    <t>MTŽ KROV  -224CM2</t>
  </si>
  <si>
    <t>762332511</t>
  </si>
  <si>
    <t>MTŽ KROV -120CM2</t>
  </si>
  <si>
    <t>605111600</t>
  </si>
  <si>
    <t>ŘEZIVO JEHLIČNATÉ HRANOL JAKOST I</t>
  </si>
  <si>
    <t>762311103</t>
  </si>
  <si>
    <t>MTŽ+DOD  KOTEVNÍCH ŽELEZ+DODÁVKA  pozednice</t>
  </si>
  <si>
    <t>762342214</t>
  </si>
  <si>
    <t>MTŽ LAŤOVÁNÍ -36 STŘECHA JEDN -60°</t>
  </si>
  <si>
    <t>605141130</t>
  </si>
  <si>
    <t>ŘEZIVO JEHLIČNATÉ,STŘEŠNÍ LATĚ IMPREGNOVANÉ DOD</t>
  </si>
  <si>
    <t>762341250</t>
  </si>
  <si>
    <t>MTŽ BEDNĚNÍ ŠIKMÉ PRKNA HOBLOVANÁ</t>
  </si>
  <si>
    <t>762341650</t>
  </si>
  <si>
    <t>MTŽ BEDNĚNÍ STŘEŠ ŘÍMSA PRKNA HOBL</t>
  </si>
  <si>
    <t>605110000</t>
  </si>
  <si>
    <t>HOBLOVANE PRKNO OBVOD ŘÍMSA+ STŘECHY  DODÁVKA</t>
  </si>
  <si>
    <t>764761132</t>
  </si>
  <si>
    <t xml:space="preserve">LINDAB ŽLAB PODOKAP R 150+HÁK </t>
  </si>
  <si>
    <t>764761231</t>
  </si>
  <si>
    <t>LINDAB KOTLÍK SOK PŮLKR ŽLAB 125MM</t>
  </si>
  <si>
    <t>764751113</t>
  </si>
  <si>
    <t>LINDAB TROURY ODPAD ROVNÉ  D120</t>
  </si>
  <si>
    <t>998764202</t>
  </si>
  <si>
    <t>PŘESUN % KLEMPÍŘ KCE OBJEKT V 12M</t>
  </si>
  <si>
    <t>765313000</t>
  </si>
  <si>
    <t>ZASTŘ TONDACH STŘECH SLOŽ STODO 12</t>
  </si>
  <si>
    <t>765313312</t>
  </si>
  <si>
    <t>HŘEBEN TONDACH DRÁŽKA VĚTR PÁS 75MM</t>
  </si>
  <si>
    <t>765313412</t>
  </si>
  <si>
    <t>NÁROŽÍ TONDACH DRÁŽKA VĚTR PÁS 75MM</t>
  </si>
  <si>
    <t>765313690</t>
  </si>
  <si>
    <t>PŘIŘEZÁNÍ TAŠEK TONDACH DRÁŽKOVÝCH</t>
  </si>
  <si>
    <t>ODVĚTR TAŠKA</t>
  </si>
  <si>
    <t>765311000</t>
  </si>
  <si>
    <t>VĚTRACÍ MŘÍŽKA Z ELOX PLECHU</t>
  </si>
  <si>
    <t>765901254</t>
  </si>
  <si>
    <t>PAROTĚSNÁ FOLIE GUTTAFOL WB</t>
  </si>
  <si>
    <t>998765202</t>
  </si>
  <si>
    <t>PŘESUN % KRYTIN TVRDÉ OBJEKT V -12M</t>
  </si>
  <si>
    <t>767000000</t>
  </si>
  <si>
    <t>783783321</t>
  </si>
  <si>
    <t>783795200</t>
  </si>
  <si>
    <t>78300000R</t>
  </si>
  <si>
    <t>ZÁKLADY</t>
  </si>
  <si>
    <t>132212102</t>
  </si>
  <si>
    <t>HLOUBENÍ RÝH Š DO 600 MM RUČNĚ</t>
  </si>
  <si>
    <t>133202011</t>
  </si>
  <si>
    <t>HLOUB ŠACHET 4 M2 SOUDR HOR 3 RUČNĚ</t>
  </si>
  <si>
    <t>NAKLÁDÁNÍ VÝKOPKU DO 100M3 TŘ. 4</t>
  </si>
  <si>
    <t>VODOR PŘEM KOLEČ TŘ 4 DO 10M</t>
  </si>
  <si>
    <t>162701105</t>
  </si>
  <si>
    <t>VODOROVNÉ PŘEM.VÝK/SYP DO 10000M1-4</t>
  </si>
  <si>
    <t>181951102</t>
  </si>
  <si>
    <t>ÚPRAVA PLÁNĚ TŘÍDY 1-4 +ZHUTNĚNÍ</t>
  </si>
  <si>
    <t>274313711</t>
  </si>
  <si>
    <t>274351215</t>
  </si>
  <si>
    <t>ZŘÍZENÍ BEDNĚNÍ STĚN ZÁKL PÁSŮ</t>
  </si>
  <si>
    <t>274351216</t>
  </si>
  <si>
    <t>ODSTRANĚNÍ BEDNĚNÍ STĚN ZÁKL PÁSŮ</t>
  </si>
  <si>
    <t>338121123</t>
  </si>
  <si>
    <t>OSAZ SLOUP PLOT ŽB ZABET DO 0,15M3</t>
  </si>
  <si>
    <t>PLOTOVÝ BETONOVÝ SLOUPEK ŘADOVÝ 150/120/2500</t>
  </si>
  <si>
    <t>OSAZ VZPĚR PLOT ŽB ZABET DO   0,2M3</t>
  </si>
  <si>
    <t xml:space="preserve">PLOTOVÁ BETONOVÁ VZPĚRA   150/120/2500 </t>
  </si>
  <si>
    <t>348401160</t>
  </si>
  <si>
    <t xml:space="preserve">OSAZ STROJ PLET+DRÁT V -1,6M </t>
  </si>
  <si>
    <t>313275130</t>
  </si>
  <si>
    <t>DOD PLETIVO POPLAST SE ČTVERCOVÝMI OKY  55  V 160 CM</t>
  </si>
  <si>
    <t>348401350</t>
  </si>
  <si>
    <t>OSAZ NAPÍNACÍ DRÁT -15°</t>
  </si>
  <si>
    <t>348401360</t>
  </si>
  <si>
    <t>PŘIHÁČKOVÁNÍ PLETIVA K DRÁTU -15°</t>
  </si>
  <si>
    <t>156153200</t>
  </si>
  <si>
    <t>DRÁT PREDPINACÍ NORMÁLNÍ PVC</t>
  </si>
  <si>
    <t>348121221</t>
  </si>
  <si>
    <t>592331200</t>
  </si>
  <si>
    <t>PLOTOVÁ PODHRABOVÁ DESKA 290/50/3000</t>
  </si>
  <si>
    <t>PLOTOVÁ PODHRABOVÁ DESKA 290/50/2500</t>
  </si>
  <si>
    <t>998232111</t>
  </si>
  <si>
    <t>PŘESUN OPLOCENÍ ZDĚNÉ popř kovové</t>
  </si>
  <si>
    <t>STAVEBNÍ KOVOVÉ KONTRUKCE</t>
  </si>
  <si>
    <t>998767201</t>
  </si>
  <si>
    <t>PŘESUN % ZÁMEČNÍK KCE OBJEKT V -6M</t>
  </si>
  <si>
    <t>č.</t>
  </si>
  <si>
    <t>název položky</t>
  </si>
  <si>
    <t>m.j.</t>
  </si>
  <si>
    <t>množ.</t>
  </si>
  <si>
    <t>jed. cena</t>
  </si>
  <si>
    <t>SVODOVY VODIC do d 10 mm vč podpěr</t>
  </si>
  <si>
    <t>m</t>
  </si>
  <si>
    <t>ZEMNÍCÍ PÁSEK FeZn 30/4 mm</t>
  </si>
  <si>
    <t>SVORKA HOMOSVODOVA nad 2 šrouby</t>
  </si>
  <si>
    <t>kus</t>
  </si>
  <si>
    <t>OCHRANNY UHEL/TRUB S DRZAKY DO ZDIVA</t>
  </si>
  <si>
    <t>VODIVE SPOJENI OCHR. UHEL. S VODICEM</t>
  </si>
  <si>
    <t>OZNACENI SVODU STITKY</t>
  </si>
  <si>
    <t>POMOCNÝ JÍMAČ</t>
  </si>
  <si>
    <t>m2</t>
  </si>
  <si>
    <t>MONTÁŽNÍ PRÁCE CELKEM</t>
  </si>
  <si>
    <t>MATERIÁL PRO MONTÁŽ</t>
  </si>
  <si>
    <t>DRAT POZINKOVANY D 10MM</t>
  </si>
  <si>
    <t>kg</t>
  </si>
  <si>
    <t>PASKA POZINKOVANA FeZn 30/4</t>
  </si>
  <si>
    <t>JÍMACÍ TYČ 1,5M + 2x DIST. DRZAK</t>
  </si>
  <si>
    <t>POM. JÍMAČ 0,5M</t>
  </si>
  <si>
    <t>PODPERA VEDENI DO ZDIVA PV03</t>
  </si>
  <si>
    <t xml:space="preserve">PODPERA VEDENI </t>
  </si>
  <si>
    <t>OCHRANNA TRUBKA</t>
  </si>
  <si>
    <t>DRZAK OT</t>
  </si>
  <si>
    <t>SVORKA KRIZOVA SK</t>
  </si>
  <si>
    <t>SVORKA SPOJOVACI SS</t>
  </si>
  <si>
    <t>SVORKA OKAPOVA SO</t>
  </si>
  <si>
    <t>SVORKA ZKUSEBNI SZ</t>
  </si>
  <si>
    <t>SVORKA NA SPOJENI KR.+ PAS.VOD.SR03</t>
  </si>
  <si>
    <t>SVORKA NA POTRUBÍ 43 mm</t>
  </si>
  <si>
    <t>PŘIDRUŽENÝ MATERIÁL</t>
  </si>
  <si>
    <t>MATERIÁL PRO MONTÁŽ CELKEM:</t>
  </si>
  <si>
    <t>REKAPITULACE - HROMOSVOD</t>
  </si>
  <si>
    <t>MONTÁŽ:</t>
  </si>
  <si>
    <t xml:space="preserve">MATERIÁL PRO MONTÁŽ: </t>
  </si>
  <si>
    <t>NÁSTAVBA STŘECHA NA STÁVAJÍCÍ OBJEKT</t>
  </si>
  <si>
    <t>CENÍKY ŘADY M</t>
  </si>
  <si>
    <t>VYTYČENÍ TRASY V ZASTAVĚNÉM TERÉNU</t>
  </si>
  <si>
    <t>SEJMUTÍ DRNU</t>
  </si>
  <si>
    <t>VÝKOP KABELOVÉ RÝHY 35*100 CM</t>
  </si>
  <si>
    <t>KABELOVÉ LOŽE TL 20-35 CM</t>
  </si>
  <si>
    <t>ZÁHOZ KABELOVÉ RÝHY 35*100 CM</t>
  </si>
  <si>
    <t>POLOŽENÍ DRNU VC UDUSÁNÍ</t>
  </si>
  <si>
    <t>PROVIZORNÍ ÚPRAVA TERÉNU PO ZÁHOZU</t>
  </si>
  <si>
    <t>KM</t>
  </si>
  <si>
    <t>ZEMNÍ PRÁCE CELKEM</t>
  </si>
  <si>
    <t>VÝKAZ VÝMĚR STAVBY</t>
  </si>
  <si>
    <t>CENOVÁ NABÍDKA CELKEM</t>
  </si>
  <si>
    <t>MONT+DOD OCELOVÝ NOSNÍK 2*U 20+U 10</t>
  </si>
  <si>
    <t>BOUR ČÁST ŘÍMS  Z KAMENE  VYLOŽ 25 TL 30CM</t>
  </si>
  <si>
    <t>POPLATEK ZA SLOŽNÉ  VÝKOPU</t>
  </si>
  <si>
    <t>ŘEZÁNÍ ŽIV KRYTU TL 5-10 CM</t>
  </si>
  <si>
    <t>ŘEZÁNÍ BET KRYTU  TL 10-15 CM</t>
  </si>
  <si>
    <t>ODSTRANĚNÍ KRYTU ŽIVICE RL 10 CM</t>
  </si>
  <si>
    <t>ODSTRANĚNÍ KRYTU BETON TL DO 15 CM</t>
  </si>
  <si>
    <t>DOPLNĚNÍ ŽIV KRYTU</t>
  </si>
  <si>
    <t>výměra</t>
  </si>
  <si>
    <t>jedn cena</t>
  </si>
  <si>
    <t xml:space="preserve">   cena celkem</t>
  </si>
  <si>
    <t xml:space="preserve">  cena celkem</t>
  </si>
  <si>
    <t>ZÁKLADOVÝ PÁS BETON C20/25   práh vrátka</t>
  </si>
  <si>
    <t>NALOŽENÍ SUTI NA DOPRAVNÍ PROSTŘEDEK</t>
  </si>
  <si>
    <t>VODOROVNÁ DOPRAVA SUTI NA SKLÁDKU</t>
  </si>
  <si>
    <t>979082213;</t>
  </si>
  <si>
    <t>POPLATEK ZA SLOŽNÉ SUTI</t>
  </si>
  <si>
    <t>32721513R</t>
  </si>
  <si>
    <t>78324300R</t>
  </si>
  <si>
    <t>ks</t>
  </si>
  <si>
    <t>klika a štítky nerez provedení,cylindrická vložka,zámek ,stavitelné závěsy</t>
  </si>
  <si>
    <t>KOVOVÁ ZÁBRANA U VRÁTEK JEKL žár pozink,  vč. kotvení</t>
  </si>
  <si>
    <t>NÁTĚR  KDK  NA POZINK KONSTRUKCI SYSTÉM NA BÁZI PUR ( 1xZ+ 2x VRCHNÍ )</t>
  </si>
  <si>
    <t>OCELOVA BRANKA  VČETNĚ  2 ks SLOUPKŮ  110/180 CM+SLOUPKY žár pozink</t>
  </si>
  <si>
    <t>JIMACÍ TYČ</t>
  </si>
  <si>
    <t>Antikorozní úprava spojů</t>
  </si>
  <si>
    <t>Hromosvod a uzemnění</t>
  </si>
  <si>
    <t>Celková cena</t>
  </si>
  <si>
    <t>HLAVA XI  - VÝCHOZÍ REVIZE vč. vypracování revizní zprávy</t>
  </si>
  <si>
    <t>HROMOSVOD A UZEMNĚNÍ</t>
  </si>
  <si>
    <t>popis pol.</t>
  </si>
  <si>
    <t>č.pol.</t>
  </si>
  <si>
    <t>SVISLÝ PŘESUN VÝKOPU K PATĚ VODOJEMU,pro odvoz na mezideponii</t>
  </si>
  <si>
    <t>Opatrné rozebrání ZDIVA  KAMENNÉHO atiky</t>
  </si>
  <si>
    <t>SILIKÁT ZRN OMÍTKA 1,5MM VNĚ STĚNA,barevný odstín stávající fasáda</t>
  </si>
  <si>
    <t>IZOLACE STĚN FOAMGLAS READY T4 TL100 MM+zakl profil,lepené,lepidlem PC 56 nebo do horkého asfaltu</t>
  </si>
  <si>
    <t>IZOLACE STROPU FOAMGLAS READY BLOCK T4 10 CM, lepené lepidlem  PC 50 nebo do horkého asfaltu</t>
  </si>
  <si>
    <t>Zkrácení podhrabové desky</t>
  </si>
  <si>
    <t>Zpřahovací  trny  s hlavou Nelson průměr 19 mm, ocel St 37-3K vč. montáže</t>
  </si>
  <si>
    <t>NÁTĚR  TESAŘ KONST LAZUROVACÍ LAK XYLADECOR 3x, přesahy hoblovaného krovu a bednění</t>
  </si>
  <si>
    <t>OCHRANNÝ NÁTĚR OK  NOSNÍKU 2x</t>
  </si>
  <si>
    <t>NÁTĚR TESAŘ KCÍ PROTI HNILOBĚ a DŘEVOKAZNÉMU HMYZU</t>
  </si>
  <si>
    <t>MONTÁŽ PODHRABOVÝCH DESEK DÉLKY DO 3 M VČ.OBETONOVÁNÍ KONCU</t>
  </si>
  <si>
    <t>OKAPNICE  Z AL PLECHU RŠ 150 MM</t>
  </si>
  <si>
    <t xml:space="preserve">IZOLACE TEP STROPŮ VRCHEM VOLNĚ  </t>
  </si>
  <si>
    <t>PÁS ASFALTOVANÝ   V60 S35  dodávka</t>
  </si>
  <si>
    <t>DLAŽBA BETON DLAŽDICE TL 4CM MC10  okapní chodník do lo6e z p9sku tl. 100 mm</t>
  </si>
  <si>
    <t>ZDIVO KAMENNÉ LÍCOVANÉ S VYSPÁROVÁNÍM, rohy nástavby, kamenné bloky z rozebrané atiky, včetně potřebného dořezání na požadované rozměry</t>
  </si>
  <si>
    <t>OSIVO SMĚS TRAVNÍ VV-15</t>
  </si>
  <si>
    <t>NAKLÁDÁNÍ VÝKOPKU DO 100M3       2 x</t>
  </si>
  <si>
    <t>131203000</t>
  </si>
  <si>
    <t>RUČNÍ ODKOP NÁSYPU NA STROPU VODOJEMU</t>
  </si>
  <si>
    <t>SVISLÝ PŘESUN  VÝKOPU PRO OBSYP A ZÁSYP,na strop vodojemu  dle možnosti dodavatele</t>
  </si>
  <si>
    <t>VODOR PŘEM KOLEČ TŘ 3 DO 10M    2*</t>
  </si>
  <si>
    <t>OSAZ OCEL SLOUPEK VRÁTEK do betonové patky 30x30x80 cm se zahlazením povrchu</t>
  </si>
  <si>
    <t>VODOROVNÝ PŘESUN VÝKOPKU NA MEZIDEPONII  A ZPĚT, vzdálenost do 2 KM</t>
  </si>
  <si>
    <t>VODOROVNÝ PŘESUN VÝKOPKU NA MEZIDEPONII  A ZPĚT, vzdálenost do 50 M</t>
  </si>
  <si>
    <t>VODOROVNÝ PŘESUN VÝKOPKU NA SKLADKU , vzdálenost do 2 KM</t>
  </si>
  <si>
    <t>základního popisu odpadu v souladu
 s vyhl. 294/2005 Sb. (tab.č.10.1., tab. č.10.2.) včetně rozborů</t>
  </si>
  <si>
    <t xml:space="preserve">ODVOZ SUTI NA SKLÁDKU ZKD 1KM   </t>
  </si>
  <si>
    <t>STAVBA : Nástavba na stávající objekt podzemního vodojemu v Dalovicích</t>
  </si>
  <si>
    <t>KS</t>
  </si>
  <si>
    <t>kpl</t>
  </si>
  <si>
    <t>Geodetické vytyčení oplocení včetně protokolu.</t>
  </si>
  <si>
    <t>Geodetické zaměření dokončené stavby - nadzemní části vodojemu, která bude zastřešována, a oplocení dle směrnic VAK Mladá Boleslav.Předání dat na CD.</t>
  </si>
  <si>
    <t xml:space="preserve">Všeobecné konstrukce a práce - týká se všech stavebních objektů </t>
  </si>
  <si>
    <t>Fotofokumentace v průběhu provádění díla</t>
  </si>
  <si>
    <t>Doklady k předání a převzetí díla</t>
  </si>
  <si>
    <t>Dokumentace skutečného provedení stavby</t>
  </si>
  <si>
    <t>Vytyčení podzemních zařízení, rizika a zvláštní opatření</t>
  </si>
  <si>
    <t>Oplocení staveniště</t>
  </si>
  <si>
    <t>Geometrický plán nadzemní části vodojemu pro možnost vložení stavby do katastru nemovitostí ve 4 vyhotoveních</t>
  </si>
  <si>
    <t xml:space="preserve">Dopravně inženýrské opatření ( DIO ) </t>
  </si>
  <si>
    <t>VŠEOBECNÉ KONSTRUKCE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</si>
</sst>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0"/>
    <numFmt numFmtId="165" formatCode="#,##0_ ;\-#,##0\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 CE"/>
      <family val="2"/>
    </font>
    <font>
      <b/>
      <sz val="9"/>
      <name val="Arial CE"/>
      <family val="2"/>
    </font>
    <font>
      <sz val="10"/>
      <color theme="1"/>
      <name val="Calibri"/>
      <family val="2"/>
      <scheme val="minor"/>
    </font>
    <font>
      <sz val="9"/>
      <color rgb="FFFF0000"/>
      <name val="Arial CE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rgb="FFFF0000"/>
      <name val="Arial CE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6">
    <xf numFmtId="0" fontId="0" fillId="0" borderId="0" xfId="0"/>
    <xf numFmtId="0" fontId="16" fillId="0" borderId="0" xfId="0" applyFont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6" fillId="0" borderId="0" xfId="0" applyNumberFormat="1" applyFont="1"/>
    <xf numFmtId="164" fontId="16" fillId="0" borderId="0" xfId="0" applyNumberFormat="1" applyFont="1"/>
    <xf numFmtId="2" fontId="16" fillId="0" borderId="0" xfId="0" applyNumberFormat="1" applyFont="1"/>
    <xf numFmtId="0" fontId="20" fillId="0" borderId="0" xfId="0" applyFont="1"/>
    <xf numFmtId="10" fontId="18" fillId="0" borderId="0" xfId="0" applyNumberFormat="1" applyFont="1"/>
    <xf numFmtId="0" fontId="21" fillId="0" borderId="0" xfId="0" applyFont="1"/>
    <xf numFmtId="2" fontId="21" fillId="0" borderId="0" xfId="0" applyNumberFormat="1" applyFont="1"/>
    <xf numFmtId="0" fontId="22" fillId="0" borderId="10" xfId="0" applyFont="1" applyFill="1" applyBorder="1"/>
    <xf numFmtId="0" fontId="22" fillId="0" borderId="0" xfId="0" applyFont="1" applyFill="1" applyBorder="1"/>
    <xf numFmtId="0" fontId="22" fillId="0" borderId="11" xfId="0" applyFont="1" applyFill="1" applyBorder="1"/>
    <xf numFmtId="0" fontId="21" fillId="0" borderId="10" xfId="0" applyFont="1" applyFill="1" applyBorder="1"/>
    <xf numFmtId="0" fontId="21" fillId="0" borderId="0" xfId="0" applyFont="1" applyFill="1" applyBorder="1"/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3" xfId="0" applyFont="1" applyFill="1" applyBorder="1"/>
    <xf numFmtId="0" fontId="21" fillId="0" borderId="14" xfId="0" applyFont="1" applyFill="1" applyBorder="1"/>
    <xf numFmtId="1" fontId="23" fillId="0" borderId="0" xfId="0" applyNumberFormat="1" applyFont="1"/>
    <xf numFmtId="164" fontId="23" fillId="0" borderId="0" xfId="0" applyNumberFormat="1" applyFont="1"/>
    <xf numFmtId="2" fontId="23" fillId="0" borderId="0" xfId="0" applyNumberFormat="1" applyFont="1"/>
    <xf numFmtId="0" fontId="23" fillId="0" borderId="0" xfId="0" applyFont="1"/>
    <xf numFmtId="1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" fontId="16" fillId="0" borderId="15" xfId="0" applyNumberFormat="1" applyFont="1" applyBorder="1"/>
    <xf numFmtId="164" fontId="16" fillId="0" borderId="15" xfId="0" applyNumberFormat="1" applyFont="1" applyBorder="1"/>
    <xf numFmtId="2" fontId="16" fillId="0" borderId="15" xfId="0" applyNumberFormat="1" applyFont="1" applyBorder="1"/>
    <xf numFmtId="43" fontId="18" fillId="0" borderId="0" xfId="0" applyNumberFormat="1" applyFont="1"/>
    <xf numFmtId="43" fontId="19" fillId="0" borderId="15" xfId="0" applyNumberFormat="1" applyFont="1" applyBorder="1"/>
    <xf numFmtId="0" fontId="24" fillId="0" borderId="0" xfId="0" applyFont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14" fillId="0" borderId="0" xfId="0" applyFont="1" applyFill="1"/>
    <xf numFmtId="0" fontId="0" fillId="0" borderId="0" xfId="0" applyFill="1"/>
    <xf numFmtId="0" fontId="27" fillId="0" borderId="0" xfId="0" applyFont="1"/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20" xfId="0" applyFont="1" applyFill="1" applyBorder="1"/>
    <xf numFmtId="0" fontId="21" fillId="0" borderId="18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right"/>
    </xf>
    <xf numFmtId="2" fontId="21" fillId="0" borderId="19" xfId="0" applyNumberFormat="1" applyFont="1" applyFill="1" applyBorder="1"/>
    <xf numFmtId="0" fontId="21" fillId="0" borderId="21" xfId="0" applyFont="1" applyFill="1" applyBorder="1" applyAlignment="1">
      <alignment horizontal="center"/>
    </xf>
    <xf numFmtId="0" fontId="22" fillId="0" borderId="22" xfId="0" applyFont="1" applyFill="1" applyBorder="1"/>
    <xf numFmtId="2" fontId="22" fillId="0" borderId="22" xfId="0" applyNumberFormat="1" applyFont="1" applyFill="1" applyBorder="1"/>
    <xf numFmtId="0" fontId="21" fillId="0" borderId="20" xfId="0" applyFont="1" applyFill="1" applyBorder="1"/>
    <xf numFmtId="9" fontId="21" fillId="0" borderId="19" xfId="0" applyNumberFormat="1" applyFont="1" applyFill="1" applyBorder="1" applyAlignment="1">
      <alignment horizontal="center"/>
    </xf>
    <xf numFmtId="2" fontId="22" fillId="0" borderId="19" xfId="0" applyNumberFormat="1" applyFont="1" applyFill="1" applyBorder="1"/>
    <xf numFmtId="0" fontId="21" fillId="0" borderId="19" xfId="0" applyFont="1" applyFill="1" applyBorder="1"/>
    <xf numFmtId="2" fontId="21" fillId="0" borderId="19" xfId="0" applyNumberFormat="1" applyFont="1" applyFill="1" applyBorder="1"/>
    <xf numFmtId="0" fontId="21" fillId="0" borderId="23" xfId="0" applyFont="1" applyFill="1" applyBorder="1"/>
    <xf numFmtId="0" fontId="21" fillId="0" borderId="24" xfId="0" applyFont="1" applyFill="1" applyBorder="1"/>
    <xf numFmtId="0" fontId="21" fillId="0" borderId="25" xfId="0" applyFont="1" applyFill="1" applyBorder="1"/>
    <xf numFmtId="0" fontId="21" fillId="0" borderId="26" xfId="0" applyFont="1" applyFill="1" applyBorder="1"/>
    <xf numFmtId="0" fontId="21" fillId="0" borderId="27" xfId="0" applyFont="1" applyFill="1" applyBorder="1"/>
    <xf numFmtId="0" fontId="21" fillId="0" borderId="28" xfId="0" applyFont="1" applyFill="1" applyBorder="1"/>
    <xf numFmtId="0" fontId="21" fillId="0" borderId="29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30" xfId="0" applyFont="1" applyFill="1" applyBorder="1"/>
    <xf numFmtId="0" fontId="21" fillId="0" borderId="31" xfId="0" applyFont="1" applyFill="1" applyBorder="1"/>
    <xf numFmtId="0" fontId="21" fillId="0" borderId="31" xfId="0" applyFont="1" applyFill="1" applyBorder="1" applyAlignment="1">
      <alignment horizontal="right"/>
    </xf>
    <xf numFmtId="0" fontId="21" fillId="0" borderId="32" xfId="0" applyFont="1" applyFill="1" applyBorder="1"/>
    <xf numFmtId="0" fontId="21" fillId="0" borderId="0" xfId="0" applyFont="1" applyFill="1"/>
    <xf numFmtId="0" fontId="21" fillId="0" borderId="33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right"/>
    </xf>
    <xf numFmtId="3" fontId="21" fillId="0" borderId="20" xfId="0" applyNumberFormat="1" applyFont="1" applyFill="1" applyBorder="1"/>
    <xf numFmtId="3" fontId="22" fillId="0" borderId="34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center"/>
    </xf>
    <xf numFmtId="2" fontId="21" fillId="0" borderId="35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49" fontId="21" fillId="0" borderId="17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49" fontId="22" fillId="0" borderId="19" xfId="0" applyNumberFormat="1" applyFont="1" applyFill="1" applyBorder="1" applyAlignment="1">
      <alignment wrapText="1"/>
    </xf>
    <xf numFmtId="49" fontId="22" fillId="0" borderId="22" xfId="0" applyNumberFormat="1" applyFont="1" applyFill="1" applyBorder="1" applyAlignment="1">
      <alignment wrapText="1"/>
    </xf>
    <xf numFmtId="49" fontId="21" fillId="0" borderId="19" xfId="0" applyNumberFormat="1" applyFont="1" applyFill="1" applyBorder="1" applyAlignment="1">
      <alignment wrapText="1"/>
    </xf>
    <xf numFmtId="49" fontId="22" fillId="0" borderId="19" xfId="0" applyNumberFormat="1" applyFont="1" applyFill="1" applyBorder="1" applyAlignment="1">
      <alignment wrapText="1"/>
    </xf>
    <xf numFmtId="49" fontId="21" fillId="0" borderId="13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1" fillId="0" borderId="24" xfId="0" applyNumberFormat="1" applyFont="1" applyFill="1" applyBorder="1" applyAlignment="1">
      <alignment wrapText="1"/>
    </xf>
    <xf numFmtId="49" fontId="21" fillId="0" borderId="15" xfId="0" applyNumberFormat="1" applyFont="1" applyFill="1" applyBorder="1" applyAlignment="1">
      <alignment wrapText="1"/>
    </xf>
    <xf numFmtId="49" fontId="21" fillId="0" borderId="29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49" fontId="21" fillId="0" borderId="37" xfId="0" applyNumberFormat="1" applyFont="1" applyFill="1" applyBorder="1" applyAlignment="1">
      <alignment wrapText="1"/>
    </xf>
    <xf numFmtId="0" fontId="22" fillId="0" borderId="21" xfId="0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wrapText="1"/>
    </xf>
    <xf numFmtId="0" fontId="22" fillId="0" borderId="22" xfId="0" applyFont="1" applyFill="1" applyBorder="1"/>
    <xf numFmtId="2" fontId="22" fillId="0" borderId="22" xfId="0" applyNumberFormat="1" applyFont="1" applyFill="1" applyBorder="1"/>
    <xf numFmtId="3" fontId="22" fillId="0" borderId="34" xfId="0" applyNumberFormat="1" applyFont="1" applyFill="1" applyBorder="1"/>
    <xf numFmtId="0" fontId="28" fillId="0" borderId="0" xfId="0" applyFont="1"/>
    <xf numFmtId="0" fontId="22" fillId="0" borderId="0" xfId="0" applyFont="1"/>
    <xf numFmtId="3" fontId="21" fillId="0" borderId="26" xfId="0" applyNumberFormat="1" applyFont="1" applyFill="1" applyBorder="1"/>
    <xf numFmtId="0" fontId="29" fillId="0" borderId="0" xfId="0" applyFont="1"/>
    <xf numFmtId="1" fontId="30" fillId="0" borderId="0" xfId="0" applyNumberFormat="1" applyFont="1"/>
    <xf numFmtId="1" fontId="30" fillId="0" borderId="0" xfId="0" applyNumberFormat="1" applyFont="1" applyAlignment="1">
      <alignment wrapText="1"/>
    </xf>
    <xf numFmtId="164" fontId="30" fillId="0" borderId="0" xfId="0" applyNumberFormat="1" applyFont="1"/>
    <xf numFmtId="2" fontId="30" fillId="0" borderId="0" xfId="0" applyNumberFormat="1" applyFont="1"/>
    <xf numFmtId="1" fontId="31" fillId="0" borderId="0" xfId="0" applyNumberFormat="1" applyFont="1"/>
    <xf numFmtId="1" fontId="31" fillId="0" borderId="0" xfId="0" applyNumberFormat="1" applyFont="1" applyAlignment="1">
      <alignment wrapText="1"/>
    </xf>
    <xf numFmtId="164" fontId="31" fillId="0" borderId="0" xfId="0" applyNumberFormat="1" applyFont="1"/>
    <xf numFmtId="2" fontId="31" fillId="0" borderId="0" xfId="0" applyNumberFormat="1" applyFont="1"/>
    <xf numFmtId="1" fontId="32" fillId="0" borderId="0" xfId="0" applyNumberFormat="1" applyFont="1"/>
    <xf numFmtId="1" fontId="32" fillId="0" borderId="0" xfId="0" applyNumberFormat="1" applyFont="1" applyAlignment="1">
      <alignment wrapText="1"/>
    </xf>
    <xf numFmtId="164" fontId="32" fillId="0" borderId="0" xfId="0" applyNumberFormat="1" applyFont="1"/>
    <xf numFmtId="2" fontId="32" fillId="0" borderId="0" xfId="0" applyNumberFormat="1" applyFont="1"/>
    <xf numFmtId="43" fontId="32" fillId="0" borderId="0" xfId="0" applyNumberFormat="1" applyFont="1"/>
    <xf numFmtId="1" fontId="32" fillId="0" borderId="38" xfId="0" applyNumberFormat="1" applyFont="1" applyBorder="1" applyAlignment="1">
      <alignment wrapText="1"/>
    </xf>
    <xf numFmtId="1" fontId="32" fillId="0" borderId="38" xfId="0" applyNumberFormat="1" applyFont="1" applyBorder="1"/>
    <xf numFmtId="164" fontId="32" fillId="0" borderId="38" xfId="0" applyNumberFormat="1" applyFont="1" applyBorder="1"/>
    <xf numFmtId="2" fontId="32" fillId="0" borderId="38" xfId="0" applyNumberFormat="1" applyFont="1" applyBorder="1"/>
    <xf numFmtId="43" fontId="32" fillId="0" borderId="38" xfId="0" applyNumberFormat="1" applyFont="1" applyBorder="1"/>
    <xf numFmtId="1" fontId="32" fillId="0" borderId="0" xfId="0" applyNumberFormat="1" applyFont="1" applyBorder="1" applyAlignment="1">
      <alignment wrapText="1"/>
    </xf>
    <xf numFmtId="1" fontId="32" fillId="0" borderId="0" xfId="0" applyNumberFormat="1" applyFont="1" applyBorder="1"/>
    <xf numFmtId="164" fontId="32" fillId="0" borderId="0" xfId="0" applyNumberFormat="1" applyFont="1" applyBorder="1"/>
    <xf numFmtId="2" fontId="32" fillId="0" borderId="0" xfId="0" applyNumberFormat="1" applyFont="1" applyBorder="1"/>
    <xf numFmtId="43" fontId="32" fillId="0" borderId="0" xfId="0" applyNumberFormat="1" applyFont="1" applyBorder="1"/>
    <xf numFmtId="1" fontId="32" fillId="0" borderId="31" xfId="0" applyNumberFormat="1" applyFont="1" applyBorder="1" applyAlignment="1">
      <alignment wrapText="1"/>
    </xf>
    <xf numFmtId="1" fontId="32" fillId="0" borderId="31" xfId="0" applyNumberFormat="1" applyFont="1" applyBorder="1"/>
    <xf numFmtId="164" fontId="32" fillId="0" borderId="31" xfId="0" applyNumberFormat="1" applyFont="1" applyBorder="1"/>
    <xf numFmtId="2" fontId="32" fillId="0" borderId="31" xfId="0" applyNumberFormat="1" applyFont="1" applyBorder="1"/>
    <xf numFmtId="43" fontId="32" fillId="0" borderId="31" xfId="0" applyNumberFormat="1" applyFont="1" applyBorder="1"/>
    <xf numFmtId="1" fontId="31" fillId="0" borderId="15" xfId="0" applyNumberFormat="1" applyFont="1" applyBorder="1" applyAlignment="1">
      <alignment wrapText="1"/>
    </xf>
    <xf numFmtId="1" fontId="31" fillId="0" borderId="15" xfId="0" applyNumberFormat="1" applyFont="1" applyBorder="1"/>
    <xf numFmtId="164" fontId="31" fillId="0" borderId="15" xfId="0" applyNumberFormat="1" applyFont="1" applyBorder="1"/>
    <xf numFmtId="2" fontId="31" fillId="0" borderId="15" xfId="0" applyNumberFormat="1" applyFont="1" applyBorder="1"/>
    <xf numFmtId="43" fontId="31" fillId="0" borderId="15" xfId="0" applyNumberFormat="1" applyFont="1" applyBorder="1"/>
    <xf numFmtId="43" fontId="31" fillId="0" borderId="0" xfId="0" applyNumberFormat="1" applyFont="1"/>
    <xf numFmtId="1" fontId="32" fillId="0" borderId="0" xfId="0" applyNumberFormat="1" applyFont="1" applyAlignment="1">
      <alignment horizontal="left"/>
    </xf>
    <xf numFmtId="1" fontId="32" fillId="0" borderId="0" xfId="0" applyNumberFormat="1" applyFont="1" applyFill="1" applyAlignment="1">
      <alignment horizontal="left"/>
    </xf>
    <xf numFmtId="1" fontId="32" fillId="0" borderId="0" xfId="0" applyNumberFormat="1" applyFont="1" applyFill="1" applyAlignment="1">
      <alignment wrapText="1"/>
    </xf>
    <xf numFmtId="1" fontId="32" fillId="0" borderId="0" xfId="0" applyNumberFormat="1" applyFont="1" applyFill="1"/>
    <xf numFmtId="164" fontId="32" fillId="0" borderId="0" xfId="0" applyNumberFormat="1" applyFont="1" applyFill="1"/>
    <xf numFmtId="0" fontId="31" fillId="0" borderId="0" xfId="0" applyFont="1"/>
    <xf numFmtId="1" fontId="31" fillId="0" borderId="0" xfId="0" applyNumberFormat="1" applyFont="1" applyBorder="1" applyAlignment="1">
      <alignment wrapText="1"/>
    </xf>
    <xf numFmtId="0" fontId="30" fillId="0" borderId="0" xfId="0" applyFont="1"/>
    <xf numFmtId="1" fontId="33" fillId="0" borderId="0" xfId="0" applyNumberFormat="1" applyFont="1"/>
    <xf numFmtId="1" fontId="33" fillId="0" borderId="0" xfId="0" applyNumberFormat="1" applyFont="1" applyAlignment="1">
      <alignment wrapText="1"/>
    </xf>
    <xf numFmtId="164" fontId="33" fillId="0" borderId="0" xfId="0" applyNumberFormat="1" applyFont="1"/>
    <xf numFmtId="2" fontId="33" fillId="0" borderId="0" xfId="0" applyNumberFormat="1" applyFont="1"/>
    <xf numFmtId="43" fontId="33" fillId="0" borderId="0" xfId="0" applyNumberFormat="1" applyFont="1"/>
    <xf numFmtId="1" fontId="32" fillId="0" borderId="15" xfId="0" applyNumberFormat="1" applyFont="1" applyBorder="1"/>
    <xf numFmtId="164" fontId="32" fillId="0" borderId="15" xfId="0" applyNumberFormat="1" applyFont="1" applyBorder="1"/>
    <xf numFmtId="2" fontId="32" fillId="0" borderId="15" xfId="0" applyNumberFormat="1" applyFont="1" applyBorder="1"/>
    <xf numFmtId="1" fontId="30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18" fillId="0" borderId="0" xfId="0" applyNumberFormat="1" applyFont="1" applyAlignment="1">
      <alignment horizontal="left"/>
    </xf>
    <xf numFmtId="0" fontId="29" fillId="0" borderId="0" xfId="0" applyFont="1" applyAlignment="1">
      <alignment horizontal="center" vertical="top"/>
    </xf>
    <xf numFmtId="1" fontId="32" fillId="0" borderId="0" xfId="0" applyNumberFormat="1" applyFont="1" applyAlignment="1">
      <alignment horizontal="left" vertical="top"/>
    </xf>
    <xf numFmtId="1" fontId="32" fillId="0" borderId="0" xfId="0" applyNumberFormat="1" applyFont="1" applyAlignment="1">
      <alignment vertical="top" wrapText="1"/>
    </xf>
    <xf numFmtId="1" fontId="32" fillId="0" borderId="0" xfId="0" applyNumberFormat="1" applyFont="1" applyAlignment="1">
      <alignment vertical="top"/>
    </xf>
    <xf numFmtId="164" fontId="32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2" fontId="32" fillId="0" borderId="0" xfId="0" applyNumberFormat="1" applyFont="1" applyProtection="1">
      <protection locked="0"/>
    </xf>
    <xf numFmtId="2" fontId="32" fillId="0" borderId="38" xfId="0" applyNumberFormat="1" applyFont="1" applyBorder="1" applyProtection="1">
      <protection locked="0"/>
    </xf>
    <xf numFmtId="2" fontId="32" fillId="0" borderId="0" xfId="0" applyNumberFormat="1" applyFont="1" applyBorder="1" applyProtection="1">
      <protection locked="0"/>
    </xf>
    <xf numFmtId="2" fontId="32" fillId="0" borderId="0" xfId="0" applyNumberFormat="1" applyFont="1" applyFill="1" applyProtection="1">
      <protection locked="0"/>
    </xf>
    <xf numFmtId="2" fontId="32" fillId="0" borderId="0" xfId="0" applyNumberFormat="1" applyFont="1" applyAlignment="1" applyProtection="1">
      <alignment vertical="top"/>
      <protection locked="0"/>
    </xf>
    <xf numFmtId="10" fontId="32" fillId="0" borderId="0" xfId="0" applyNumberFormat="1" applyFont="1" applyProtection="1">
      <protection locked="0"/>
    </xf>
    <xf numFmtId="0" fontId="22" fillId="0" borderId="17" xfId="0" applyFont="1" applyFill="1" applyBorder="1" applyAlignment="1">
      <alignment/>
    </xf>
    <xf numFmtId="3" fontId="21" fillId="0" borderId="33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 applyProtection="1">
      <alignment horizontal="right"/>
      <protection locked="0"/>
    </xf>
    <xf numFmtId="2" fontId="21" fillId="0" borderId="19" xfId="0" applyNumberFormat="1" applyFont="1" applyFill="1" applyBorder="1" applyProtection="1">
      <protection locked="0"/>
    </xf>
    <xf numFmtId="2" fontId="22" fillId="0" borderId="22" xfId="0" applyNumberFormat="1" applyFont="1" applyFill="1" applyBorder="1" applyProtection="1">
      <protection locked="0"/>
    </xf>
    <xf numFmtId="0" fontId="21" fillId="0" borderId="19" xfId="0" applyFont="1" applyFill="1" applyBorder="1" applyProtection="1">
      <protection locked="0"/>
    </xf>
    <xf numFmtId="2" fontId="22" fillId="0" borderId="22" xfId="0" applyNumberFormat="1" applyFont="1" applyFill="1" applyBorder="1" applyAlignment="1" applyProtection="1">
      <alignment horizontal="right"/>
      <protection locked="0"/>
    </xf>
    <xf numFmtId="2" fontId="22" fillId="0" borderId="19" xfId="0" applyNumberFormat="1" applyFont="1" applyFill="1" applyBorder="1" applyProtection="1">
      <protection locked="0"/>
    </xf>
    <xf numFmtId="2" fontId="21" fillId="0" borderId="19" xfId="0" applyNumberFormat="1" applyFont="1" applyFill="1" applyBorder="1" applyProtection="1">
      <protection locked="0"/>
    </xf>
    <xf numFmtId="0" fontId="21" fillId="0" borderId="17" xfId="0" applyFont="1" applyFill="1" applyBorder="1" applyProtection="1">
      <protection locked="0"/>
    </xf>
    <xf numFmtId="2" fontId="21" fillId="0" borderId="35" xfId="0" applyNumberFormat="1" applyFont="1" applyFill="1" applyBorder="1" applyAlignment="1">
      <alignment horizontal="right"/>
    </xf>
    <xf numFmtId="1" fontId="34" fillId="0" borderId="0" xfId="0" applyNumberFormat="1" applyFont="1" applyAlignment="1">
      <alignment wrapText="1"/>
    </xf>
    <xf numFmtId="1" fontId="35" fillId="0" borderId="0" xfId="0" applyNumberFormat="1" applyFont="1" applyAlignment="1">
      <alignment wrapText="1"/>
    </xf>
    <xf numFmtId="49" fontId="36" fillId="0" borderId="0" xfId="0" applyNumberFormat="1" applyFont="1" applyFill="1" applyBorder="1" applyAlignment="1" applyProtection="1">
      <alignment horizontal="left" vertical="center" wrapText="1"/>
      <protection/>
    </xf>
    <xf numFmtId="3" fontId="32" fillId="0" borderId="0" xfId="0" applyNumberFormat="1" applyFont="1"/>
    <xf numFmtId="3" fontId="32" fillId="0" borderId="38" xfId="0" applyNumberFormat="1" applyFont="1" applyBorder="1"/>
    <xf numFmtId="3" fontId="32" fillId="0" borderId="0" xfId="0" applyNumberFormat="1" applyFont="1" applyBorder="1"/>
    <xf numFmtId="3" fontId="32" fillId="0" borderId="0" xfId="0" applyNumberFormat="1" applyFont="1" applyFill="1"/>
    <xf numFmtId="3" fontId="32" fillId="0" borderId="0" xfId="0" applyNumberFormat="1" applyFont="1" applyAlignment="1">
      <alignment vertical="top"/>
    </xf>
    <xf numFmtId="3" fontId="30" fillId="0" borderId="0" xfId="0" applyNumberFormat="1" applyFont="1"/>
    <xf numFmtId="165" fontId="32" fillId="0" borderId="0" xfId="0" applyNumberFormat="1" applyFont="1"/>
    <xf numFmtId="165" fontId="31" fillId="0" borderId="38" xfId="0" applyNumberFormat="1" applyFont="1" applyBorder="1"/>
    <xf numFmtId="165" fontId="32" fillId="0" borderId="0" xfId="0" applyNumberFormat="1" applyFont="1" applyBorder="1"/>
    <xf numFmtId="165" fontId="31" fillId="0" borderId="0" xfId="0" applyNumberFormat="1" applyFont="1" applyBorder="1"/>
    <xf numFmtId="165" fontId="31" fillId="0" borderId="15" xfId="0" applyNumberFormat="1" applyFont="1" applyBorder="1"/>
    <xf numFmtId="3" fontId="32" fillId="0" borderId="0" xfId="0" applyNumberFormat="1" applyFont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38" xfId="0" applyNumberFormat="1" applyFont="1" applyBorder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110" zoomScaleNormal="110" workbookViewId="0" topLeftCell="A1">
      <selection activeCell="B2" sqref="B2"/>
    </sheetView>
  </sheetViews>
  <sheetFormatPr defaultColWidth="9.140625" defaultRowHeight="15"/>
  <cols>
    <col min="1" max="1" width="8.7109375" style="5" customWidth="1"/>
    <col min="2" max="2" width="45.140625" style="5" customWidth="1"/>
    <col min="3" max="3" width="3.7109375" style="5" customWidth="1"/>
    <col min="4" max="4" width="8.7109375" style="6" customWidth="1"/>
    <col min="5" max="5" width="7.00390625" style="7" customWidth="1"/>
    <col min="6" max="6" width="12.140625" style="7" customWidth="1"/>
  </cols>
  <sheetData>
    <row r="1" spans="1:7" ht="15">
      <c r="A1" s="28"/>
      <c r="B1" s="28"/>
      <c r="C1" s="28"/>
      <c r="D1" s="29"/>
      <c r="E1" s="30"/>
      <c r="F1" s="30"/>
      <c r="G1" s="31"/>
    </row>
    <row r="2" spans="1:8" ht="15">
      <c r="A2" s="8"/>
      <c r="B2" s="8" t="s">
        <v>39</v>
      </c>
      <c r="C2" s="8"/>
      <c r="D2" s="9"/>
      <c r="E2" s="10"/>
      <c r="F2" s="10"/>
      <c r="G2" s="1"/>
      <c r="H2" s="1"/>
    </row>
    <row r="3" spans="1:8" ht="15">
      <c r="A3" s="8"/>
      <c r="B3" s="8" t="s">
        <v>40</v>
      </c>
      <c r="C3" s="8"/>
      <c r="D3" s="9"/>
      <c r="E3" s="10"/>
      <c r="F3" s="10"/>
      <c r="G3" s="1"/>
      <c r="H3" s="1"/>
    </row>
    <row r="4" spans="1:8" ht="15">
      <c r="A4" s="8"/>
      <c r="B4" s="8" t="s">
        <v>25</v>
      </c>
      <c r="C4" s="8"/>
      <c r="D4" s="9"/>
      <c r="E4" s="10"/>
      <c r="F4" s="10"/>
      <c r="G4" s="1"/>
      <c r="H4" s="1"/>
    </row>
    <row r="5" spans="1:7" ht="15">
      <c r="A5" s="28"/>
      <c r="B5" s="28"/>
      <c r="C5" s="28"/>
      <c r="D5" s="29"/>
      <c r="E5" s="30"/>
      <c r="F5" s="30"/>
      <c r="G5" s="31"/>
    </row>
    <row r="6" spans="1:7" ht="15">
      <c r="A6" s="28"/>
      <c r="B6" s="8" t="s">
        <v>27</v>
      </c>
      <c r="C6" s="28"/>
      <c r="D6" s="29"/>
      <c r="E6" s="30"/>
      <c r="F6" s="30"/>
      <c r="G6" s="31"/>
    </row>
    <row r="7" spans="1:7" ht="15">
      <c r="A7" s="28"/>
      <c r="B7" s="28"/>
      <c r="C7" s="28"/>
      <c r="D7" s="29"/>
      <c r="E7" s="30"/>
      <c r="F7" s="35"/>
      <c r="G7" s="31"/>
    </row>
    <row r="8" spans="1:7" ht="15">
      <c r="A8" s="28"/>
      <c r="B8" s="8" t="s">
        <v>288</v>
      </c>
      <c r="C8" s="28"/>
      <c r="D8" s="29"/>
      <c r="E8" s="30"/>
      <c r="F8" s="35"/>
      <c r="G8" s="31"/>
    </row>
    <row r="9" spans="1:7" ht="15">
      <c r="A9" s="28"/>
      <c r="B9" s="28" t="s">
        <v>33</v>
      </c>
      <c r="C9" s="28"/>
      <c r="D9" s="29"/>
      <c r="E9" s="30"/>
      <c r="F9" s="35">
        <f>'3)NÁSTAVBA'!G17</f>
        <v>0</v>
      </c>
      <c r="G9" s="31"/>
    </row>
    <row r="10" spans="1:7" ht="15">
      <c r="A10" s="28"/>
      <c r="B10" s="28" t="s">
        <v>34</v>
      </c>
      <c r="C10" s="28"/>
      <c r="D10" s="29"/>
      <c r="E10" s="30"/>
      <c r="F10" s="35">
        <f>'3)NÁSTAVBA'!G29</f>
        <v>0</v>
      </c>
      <c r="G10" s="31"/>
    </row>
    <row r="11" spans="1:7" ht="15">
      <c r="A11" s="28"/>
      <c r="B11" s="28" t="s">
        <v>330</v>
      </c>
      <c r="C11" s="28"/>
      <c r="D11" s="29"/>
      <c r="E11" s="30"/>
      <c r="F11" s="35">
        <f>'5)HROMOSVOD'!F54</f>
        <v>0</v>
      </c>
      <c r="G11" s="31"/>
    </row>
    <row r="12" spans="1:7" ht="15">
      <c r="A12" s="28"/>
      <c r="B12" s="28" t="s">
        <v>374</v>
      </c>
      <c r="C12" s="28"/>
      <c r="D12" s="29"/>
      <c r="E12" s="30"/>
      <c r="F12" s="35">
        <f>'3)NÁSTAVBA'!G34</f>
        <v>0</v>
      </c>
      <c r="G12" s="31"/>
    </row>
    <row r="13" spans="1:7" ht="15">
      <c r="A13" s="28"/>
      <c r="B13" s="32" t="s">
        <v>41</v>
      </c>
      <c r="C13" s="32"/>
      <c r="D13" s="33"/>
      <c r="E13" s="34"/>
      <c r="F13" s="36">
        <f>SUM(F9:F12)</f>
        <v>0</v>
      </c>
      <c r="G13" s="31"/>
    </row>
    <row r="14" spans="1:7" ht="15">
      <c r="A14" s="28"/>
      <c r="B14" s="28"/>
      <c r="C14" s="28"/>
      <c r="D14" s="29"/>
      <c r="E14" s="30"/>
      <c r="F14" s="35"/>
      <c r="G14" s="31"/>
    </row>
    <row r="15" spans="1:7" ht="15">
      <c r="A15" s="28"/>
      <c r="B15" s="8" t="s">
        <v>42</v>
      </c>
      <c r="C15" s="28"/>
      <c r="D15" s="29"/>
      <c r="E15" s="30"/>
      <c r="F15" s="35"/>
      <c r="G15" s="31"/>
    </row>
    <row r="16" spans="1:7" ht="15">
      <c r="A16" s="28"/>
      <c r="B16" s="28" t="s">
        <v>33</v>
      </c>
      <c r="C16" s="28"/>
      <c r="D16" s="29"/>
      <c r="E16" s="30"/>
      <c r="F16" s="35">
        <f>'4)OPLOCENÍ'!G16</f>
        <v>0</v>
      </c>
      <c r="G16" s="31"/>
    </row>
    <row r="17" spans="1:7" ht="15">
      <c r="A17" s="28"/>
      <c r="B17" s="28" t="s">
        <v>34</v>
      </c>
      <c r="C17" s="28"/>
      <c r="D17" s="29"/>
      <c r="E17" s="30"/>
      <c r="F17" s="35">
        <f>'4)OPLOCENÍ'!G21</f>
        <v>0</v>
      </c>
      <c r="G17" s="31"/>
    </row>
    <row r="18" spans="1:7" ht="15">
      <c r="A18" s="28"/>
      <c r="B18" s="32" t="s">
        <v>41</v>
      </c>
      <c r="C18" s="32"/>
      <c r="D18" s="33"/>
      <c r="E18" s="34"/>
      <c r="F18" s="36">
        <f>F16+F17</f>
        <v>0</v>
      </c>
      <c r="G18" s="31"/>
    </row>
    <row r="19" spans="1:7" ht="15">
      <c r="A19" s="28"/>
      <c r="B19" s="28"/>
      <c r="C19" s="28"/>
      <c r="D19" s="29"/>
      <c r="E19" s="30"/>
      <c r="F19" s="35"/>
      <c r="G19" s="31"/>
    </row>
    <row r="20" spans="1:7" ht="15">
      <c r="A20" s="28"/>
      <c r="B20" s="32" t="s">
        <v>43</v>
      </c>
      <c r="C20" s="32"/>
      <c r="D20" s="33"/>
      <c r="E20" s="34"/>
      <c r="F20" s="36">
        <f>F13+F18</f>
        <v>0</v>
      </c>
      <c r="G20" s="31"/>
    </row>
    <row r="21" spans="1:7" ht="15">
      <c r="A21" s="28"/>
      <c r="B21" s="28"/>
      <c r="C21" s="28"/>
      <c r="D21" s="29"/>
      <c r="E21" s="30"/>
      <c r="F21" s="35"/>
      <c r="G21" s="31"/>
    </row>
    <row r="22" spans="1:7" ht="15">
      <c r="A22" s="28"/>
      <c r="B22" s="5" t="s">
        <v>32</v>
      </c>
      <c r="C22" s="28"/>
      <c r="D22" s="29"/>
      <c r="E22" s="12">
        <v>0.21</v>
      </c>
      <c r="F22" s="35">
        <f>F20*E22</f>
        <v>0</v>
      </c>
      <c r="G22" s="31"/>
    </row>
    <row r="23" spans="1:7" ht="15">
      <c r="A23" s="28"/>
      <c r="B23" s="28"/>
      <c r="C23" s="28"/>
      <c r="D23" s="29"/>
      <c r="E23" s="30"/>
      <c r="F23" s="35"/>
      <c r="G23" s="31"/>
    </row>
    <row r="24" spans="1:7" ht="15">
      <c r="A24" s="28"/>
      <c r="B24" s="32" t="s">
        <v>300</v>
      </c>
      <c r="C24" s="32"/>
      <c r="D24" s="33"/>
      <c r="E24" s="34"/>
      <c r="F24" s="36">
        <f>F20+F22</f>
        <v>0</v>
      </c>
      <c r="G24" s="31"/>
    </row>
    <row r="25" spans="1:7" ht="15">
      <c r="A25" s="24"/>
      <c r="B25" s="24"/>
      <c r="C25" s="24"/>
      <c r="D25" s="25"/>
      <c r="E25" s="26"/>
      <c r="F25" s="4"/>
      <c r="G25" s="27"/>
    </row>
    <row r="26" spans="1:7" ht="15">
      <c r="A26" s="24"/>
      <c r="B26" s="24"/>
      <c r="C26" s="24"/>
      <c r="D26" s="25"/>
      <c r="E26" s="26"/>
      <c r="F26" s="4"/>
      <c r="G26" s="27"/>
    </row>
    <row r="27" spans="1:7" ht="15">
      <c r="A27" s="24"/>
      <c r="B27" s="24"/>
      <c r="C27" s="24"/>
      <c r="D27" s="25"/>
      <c r="E27" s="26"/>
      <c r="F27" s="26"/>
      <c r="G27" s="27"/>
    </row>
    <row r="28" spans="1:6" ht="15">
      <c r="A28" s="2"/>
      <c r="B28" s="2"/>
      <c r="C28" s="2"/>
      <c r="D28" s="3"/>
      <c r="E28" s="4"/>
      <c r="F28" s="4"/>
    </row>
    <row r="29" spans="1:6" ht="15">
      <c r="A29" s="2"/>
      <c r="B29" s="2"/>
      <c r="C29" s="2"/>
      <c r="D29" s="3"/>
      <c r="E29" s="4"/>
      <c r="F29" s="4"/>
    </row>
    <row r="30" spans="1:6" ht="15">
      <c r="A30" s="2"/>
      <c r="B30" s="2"/>
      <c r="C30" s="2"/>
      <c r="D30" s="3"/>
      <c r="E30" s="4"/>
      <c r="F30" s="4"/>
    </row>
    <row r="31" spans="1:6" ht="15">
      <c r="A31" s="2"/>
      <c r="B31" s="2"/>
      <c r="C31" s="2"/>
      <c r="D31" s="3"/>
      <c r="E31" s="4"/>
      <c r="F31" s="4"/>
    </row>
    <row r="32" spans="1:6" ht="15">
      <c r="A32" s="2"/>
      <c r="B32" s="2"/>
      <c r="C32" s="2"/>
      <c r="D32" s="3"/>
      <c r="E32" s="4"/>
      <c r="F32" s="4"/>
    </row>
    <row r="33" spans="1:6" ht="15">
      <c r="A33" s="2"/>
      <c r="B33" s="2"/>
      <c r="C33" s="2"/>
      <c r="D33" s="3"/>
      <c r="E33" s="4"/>
      <c r="F33" s="4"/>
    </row>
    <row r="34" spans="1:6" ht="15">
      <c r="A34" s="2"/>
      <c r="B34" s="2"/>
      <c r="C34" s="2"/>
      <c r="D34" s="3"/>
      <c r="E34" s="4"/>
      <c r="F34" s="4"/>
    </row>
    <row r="35" spans="1:6" ht="15">
      <c r="A35" s="2"/>
      <c r="B35" s="2"/>
      <c r="C35" s="2"/>
      <c r="D35" s="3"/>
      <c r="E35" s="4"/>
      <c r="F35" s="4"/>
    </row>
    <row r="36" spans="1:6" ht="15">
      <c r="A36" s="2"/>
      <c r="B36" s="2"/>
      <c r="C36" s="2"/>
      <c r="D36" s="3"/>
      <c r="E36" s="4"/>
      <c r="F36" s="4"/>
    </row>
    <row r="37" spans="1:6" ht="15">
      <c r="A37" s="2"/>
      <c r="B37" s="2"/>
      <c r="C37" s="2"/>
      <c r="D37" s="3"/>
      <c r="E37" s="4"/>
      <c r="F37" s="4"/>
    </row>
    <row r="38" spans="1:6" ht="15">
      <c r="A38" s="2"/>
      <c r="B38" s="2"/>
      <c r="C38" s="2"/>
      <c r="D38" s="3"/>
      <c r="E38" s="4"/>
      <c r="F38" s="4"/>
    </row>
    <row r="39" spans="1:6" ht="15">
      <c r="A39" s="2"/>
      <c r="B39" s="2"/>
      <c r="C39" s="2"/>
      <c r="D39" s="3"/>
      <c r="E39" s="4"/>
      <c r="F39" s="4"/>
    </row>
    <row r="40" spans="1:6" ht="15">
      <c r="A40" s="2"/>
      <c r="B40" s="2"/>
      <c r="C40" s="2"/>
      <c r="D40" s="3"/>
      <c r="E40" s="4"/>
      <c r="F40" s="4"/>
    </row>
  </sheetData>
  <sheetProtection algorithmName="SHA-512" hashValue="WTP3DpDH4GkLCc91RCCUIQgdjpcguyI09F65eKv9gh6QXCBzkkaLdjS+ZzoQaaSpxJTXZFadPYnq2z0kbJqI4Q==" saltValue="4SU5IPU3c4fldX/pVJNb9g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zoomScale="115" zoomScaleNormal="115" workbookViewId="0" topLeftCell="A1">
      <pane ySplit="1" topLeftCell="A2" activePane="bottomLeft" state="frozen"/>
      <selection pane="bottomLeft" activeCell="C35" sqref="C35"/>
    </sheetView>
  </sheetViews>
  <sheetFormatPr defaultColWidth="9.140625" defaultRowHeight="15"/>
  <cols>
    <col min="1" max="1" width="9.140625" style="152" customWidth="1"/>
    <col min="2" max="2" width="9.00390625" style="111" customWidth="1"/>
    <col min="3" max="3" width="39.7109375" style="112" customWidth="1"/>
    <col min="4" max="4" width="3.7109375" style="111" customWidth="1"/>
    <col min="5" max="5" width="8.140625" style="113" customWidth="1"/>
    <col min="6" max="6" width="9.00390625" style="114" customWidth="1"/>
    <col min="7" max="7" width="11.57421875" style="114" customWidth="1"/>
    <col min="8" max="8" width="17.28125" style="38" customWidth="1"/>
    <col min="13" max="13" width="14.00390625" style="0" bestFit="1" customWidth="1"/>
  </cols>
  <sheetData>
    <row r="1" spans="2:8" ht="15">
      <c r="B1" s="153"/>
      <c r="C1" s="154"/>
      <c r="D1" s="153"/>
      <c r="E1" s="155"/>
      <c r="F1" s="156"/>
      <c r="G1" s="156"/>
      <c r="H1" s="39"/>
    </row>
    <row r="2" spans="2:8" ht="15">
      <c r="B2" s="153"/>
      <c r="C2" s="154" t="s">
        <v>38</v>
      </c>
      <c r="D2" s="153"/>
      <c r="E2" s="155"/>
      <c r="F2" s="156"/>
      <c r="G2" s="156"/>
      <c r="H2" s="39"/>
    </row>
    <row r="3" spans="2:11" ht="15">
      <c r="B3" s="153"/>
      <c r="C3" s="154" t="s">
        <v>39</v>
      </c>
      <c r="D3" s="153"/>
      <c r="E3" s="155"/>
      <c r="F3" s="156"/>
      <c r="G3" s="156"/>
      <c r="H3" s="39"/>
      <c r="I3" s="11"/>
      <c r="J3" s="11"/>
      <c r="K3" s="11"/>
    </row>
    <row r="4" spans="2:11" ht="30">
      <c r="B4" s="153"/>
      <c r="C4" s="154" t="s">
        <v>40</v>
      </c>
      <c r="D4" s="153"/>
      <c r="E4" s="155"/>
      <c r="F4" s="156"/>
      <c r="G4" s="156"/>
      <c r="H4" s="39"/>
      <c r="I4" s="11"/>
      <c r="J4" s="11"/>
      <c r="K4" s="11"/>
    </row>
    <row r="5" spans="2:11" ht="15">
      <c r="B5" s="153"/>
      <c r="C5" s="154"/>
      <c r="D5" s="153"/>
      <c r="E5" s="155"/>
      <c r="F5" s="156"/>
      <c r="G5" s="156"/>
      <c r="H5" s="39"/>
      <c r="I5" s="11"/>
      <c r="J5" s="11"/>
      <c r="K5" s="11"/>
    </row>
    <row r="6" spans="2:11" ht="15">
      <c r="B6" s="153"/>
      <c r="C6" s="154" t="s">
        <v>299</v>
      </c>
      <c r="D6" s="153"/>
      <c r="E6" s="155"/>
      <c r="F6" s="156"/>
      <c r="G6" s="156"/>
      <c r="H6" s="39"/>
      <c r="I6" s="11"/>
      <c r="J6" s="11"/>
      <c r="K6" s="11"/>
    </row>
    <row r="7" spans="2:11" ht="15">
      <c r="B7" s="153"/>
      <c r="C7" s="154"/>
      <c r="D7" s="153"/>
      <c r="E7" s="155"/>
      <c r="F7" s="156"/>
      <c r="G7" s="157"/>
      <c r="H7" s="39"/>
      <c r="I7" s="11"/>
      <c r="J7" s="11"/>
      <c r="K7" s="11"/>
    </row>
    <row r="8" spans="2:10" ht="15">
      <c r="B8" s="153"/>
      <c r="C8" s="116" t="s">
        <v>33</v>
      </c>
      <c r="D8" s="153"/>
      <c r="E8" s="155"/>
      <c r="F8" s="156"/>
      <c r="G8" s="157"/>
      <c r="H8" s="39"/>
      <c r="I8" s="11"/>
      <c r="J8" s="11"/>
    </row>
    <row r="9" spans="2:8" ht="15">
      <c r="B9" s="119"/>
      <c r="C9" s="120" t="s">
        <v>17</v>
      </c>
      <c r="D9" s="119"/>
      <c r="E9" s="121"/>
      <c r="F9" s="122"/>
      <c r="G9" s="198">
        <f>G56</f>
        <v>0</v>
      </c>
      <c r="H9" s="40"/>
    </row>
    <row r="10" spans="2:8" ht="15">
      <c r="B10" s="119"/>
      <c r="C10" s="120" t="s">
        <v>44</v>
      </c>
      <c r="D10" s="119"/>
      <c r="E10" s="121"/>
      <c r="F10" s="122"/>
      <c r="G10" s="198">
        <f>G65</f>
        <v>0</v>
      </c>
      <c r="H10" s="40"/>
    </row>
    <row r="11" spans="2:8" ht="15">
      <c r="B11" s="119"/>
      <c r="C11" s="120" t="s">
        <v>45</v>
      </c>
      <c r="D11" s="119"/>
      <c r="E11" s="121"/>
      <c r="F11" s="122"/>
      <c r="G11" s="198">
        <f>G72</f>
        <v>0</v>
      </c>
      <c r="H11" s="40"/>
    </row>
    <row r="12" spans="2:8" ht="15">
      <c r="B12" s="119"/>
      <c r="C12" s="120" t="s">
        <v>19</v>
      </c>
      <c r="D12" s="119"/>
      <c r="E12" s="121"/>
      <c r="F12" s="122"/>
      <c r="G12" s="198">
        <f>G82</f>
        <v>0</v>
      </c>
      <c r="H12" s="40"/>
    </row>
    <row r="13" spans="2:8" ht="15">
      <c r="B13" s="119"/>
      <c r="C13" s="120" t="s">
        <v>26</v>
      </c>
      <c r="D13" s="119"/>
      <c r="E13" s="121"/>
      <c r="F13" s="122"/>
      <c r="G13" s="198">
        <f>G85</f>
        <v>0</v>
      </c>
      <c r="H13" s="40"/>
    </row>
    <row r="14" spans="2:8" ht="15">
      <c r="B14" s="119"/>
      <c r="C14" s="120" t="s">
        <v>29</v>
      </c>
      <c r="D14" s="119"/>
      <c r="E14" s="121"/>
      <c r="F14" s="122"/>
      <c r="G14" s="198">
        <f>G98</f>
        <v>0</v>
      </c>
      <c r="H14" s="40"/>
    </row>
    <row r="15" spans="2:8" ht="15">
      <c r="B15" s="119"/>
      <c r="C15" s="120" t="s">
        <v>28</v>
      </c>
      <c r="D15" s="119"/>
      <c r="E15" s="121"/>
      <c r="F15" s="122"/>
      <c r="G15" s="198">
        <f>G104</f>
        <v>0</v>
      </c>
      <c r="H15" s="40"/>
    </row>
    <row r="16" spans="2:8" ht="15">
      <c r="B16" s="119"/>
      <c r="C16" s="120" t="s">
        <v>30</v>
      </c>
      <c r="D16" s="119"/>
      <c r="E16" s="121"/>
      <c r="F16" s="122"/>
      <c r="G16" s="198">
        <f>G109</f>
        <v>0</v>
      </c>
      <c r="H16" s="40"/>
    </row>
    <row r="17" spans="2:8" ht="15">
      <c r="B17" s="119"/>
      <c r="C17" s="124" t="s">
        <v>18</v>
      </c>
      <c r="D17" s="125"/>
      <c r="E17" s="126"/>
      <c r="F17" s="127"/>
      <c r="G17" s="199">
        <f>SUM(G9:G16)</f>
        <v>0</v>
      </c>
      <c r="H17" s="40"/>
    </row>
    <row r="18" spans="2:8" ht="15">
      <c r="B18" s="119"/>
      <c r="C18" s="129"/>
      <c r="D18" s="130"/>
      <c r="E18" s="131"/>
      <c r="F18" s="132"/>
      <c r="G18" s="200"/>
      <c r="H18" s="40"/>
    </row>
    <row r="19" spans="2:8" ht="15">
      <c r="B19" s="119"/>
      <c r="C19" s="116" t="s">
        <v>34</v>
      </c>
      <c r="D19" s="119"/>
      <c r="E19" s="121"/>
      <c r="F19" s="122"/>
      <c r="G19" s="198"/>
      <c r="H19" s="40"/>
    </row>
    <row r="20" spans="2:8" ht="15">
      <c r="B20" s="119"/>
      <c r="C20" s="120" t="s">
        <v>20</v>
      </c>
      <c r="D20" s="119"/>
      <c r="E20" s="121"/>
      <c r="F20" s="122"/>
      <c r="G20" s="198">
        <f>G122</f>
        <v>0</v>
      </c>
      <c r="H20" s="40"/>
    </row>
    <row r="21" spans="2:8" ht="15">
      <c r="B21" s="119"/>
      <c r="C21" s="120" t="s">
        <v>46</v>
      </c>
      <c r="D21" s="119"/>
      <c r="E21" s="121"/>
      <c r="F21" s="122"/>
      <c r="G21" s="198">
        <f>G134</f>
        <v>0</v>
      </c>
      <c r="H21" s="40"/>
    </row>
    <row r="22" spans="2:8" ht="15">
      <c r="B22" s="119"/>
      <c r="C22" s="120" t="s">
        <v>21</v>
      </c>
      <c r="D22" s="119"/>
      <c r="E22" s="121"/>
      <c r="F22" s="122"/>
      <c r="G22" s="198">
        <f>G145</f>
        <v>0</v>
      </c>
      <c r="H22" s="40"/>
    </row>
    <row r="23" spans="2:8" ht="15">
      <c r="B23" s="119"/>
      <c r="C23" s="120" t="s">
        <v>47</v>
      </c>
      <c r="D23" s="119"/>
      <c r="E23" s="121"/>
      <c r="F23" s="122"/>
      <c r="G23" s="198">
        <f>G152</f>
        <v>0</v>
      </c>
      <c r="H23" s="40"/>
    </row>
    <row r="24" spans="2:8" ht="15">
      <c r="B24" s="119"/>
      <c r="C24" s="120" t="s">
        <v>22</v>
      </c>
      <c r="D24" s="119"/>
      <c r="E24" s="121"/>
      <c r="F24" s="122"/>
      <c r="G24" s="198">
        <f>G168</f>
        <v>0</v>
      </c>
      <c r="H24" s="40"/>
    </row>
    <row r="25" spans="2:8" ht="15">
      <c r="B25" s="119"/>
      <c r="C25" s="120" t="s">
        <v>23</v>
      </c>
      <c r="D25" s="119"/>
      <c r="E25" s="121"/>
      <c r="F25" s="122"/>
      <c r="G25" s="198">
        <f>G176</f>
        <v>0</v>
      </c>
      <c r="H25" s="40"/>
    </row>
    <row r="26" spans="2:8" ht="15">
      <c r="B26" s="119"/>
      <c r="C26" s="120" t="s">
        <v>31</v>
      </c>
      <c r="D26" s="119"/>
      <c r="E26" s="121"/>
      <c r="F26" s="122"/>
      <c r="G26" s="198">
        <f>G187</f>
        <v>0</v>
      </c>
      <c r="H26" s="40"/>
    </row>
    <row r="27" spans="2:8" ht="15">
      <c r="B27" s="119"/>
      <c r="C27" s="120" t="s">
        <v>24</v>
      </c>
      <c r="D27" s="119"/>
      <c r="E27" s="121"/>
      <c r="F27" s="122"/>
      <c r="G27" s="198">
        <f>G193</f>
        <v>0</v>
      </c>
      <c r="H27" s="40"/>
    </row>
    <row r="28" spans="2:8" ht="15">
      <c r="B28" s="119"/>
      <c r="C28" s="120" t="s">
        <v>36</v>
      </c>
      <c r="D28" s="119"/>
      <c r="E28" s="121"/>
      <c r="F28" s="122"/>
      <c r="G28" s="198">
        <f>G199</f>
        <v>0</v>
      </c>
      <c r="H28" s="40"/>
    </row>
    <row r="29" spans="2:8" ht="15">
      <c r="B29" s="119"/>
      <c r="C29" s="124" t="s">
        <v>18</v>
      </c>
      <c r="D29" s="125"/>
      <c r="E29" s="126"/>
      <c r="F29" s="127"/>
      <c r="G29" s="199">
        <f>SUM(G20:G28)</f>
        <v>0</v>
      </c>
      <c r="H29" s="40"/>
    </row>
    <row r="30" spans="2:8" ht="15">
      <c r="B30" s="119"/>
      <c r="C30" s="129"/>
      <c r="D30" s="130"/>
      <c r="E30" s="131"/>
      <c r="F30" s="132"/>
      <c r="G30" s="201"/>
      <c r="H30" s="40"/>
    </row>
    <row r="31" spans="2:8" ht="15">
      <c r="B31" s="119"/>
      <c r="C31" s="151" t="s">
        <v>289</v>
      </c>
      <c r="D31" s="130"/>
      <c r="E31" s="131"/>
      <c r="F31" s="132"/>
      <c r="G31" s="200"/>
      <c r="H31" s="40"/>
    </row>
    <row r="32" spans="2:8" ht="15">
      <c r="B32" s="119"/>
      <c r="C32" s="120" t="s">
        <v>48</v>
      </c>
      <c r="D32" s="119"/>
      <c r="E32" s="121"/>
      <c r="F32" s="122"/>
      <c r="G32" s="198">
        <f>'5)HROMOSVOD'!F17+'5)HROMOSVOD'!F35+'5)HROMOSVOD'!F45</f>
        <v>0</v>
      </c>
      <c r="H32" s="40"/>
    </row>
    <row r="33" spans="2:8" ht="15">
      <c r="B33" s="119"/>
      <c r="C33" s="120"/>
      <c r="D33" s="119"/>
      <c r="E33" s="121"/>
      <c r="F33" s="122"/>
      <c r="G33" s="198"/>
      <c r="H33" s="40"/>
    </row>
    <row r="34" spans="2:8" ht="15">
      <c r="B34" s="119"/>
      <c r="C34" s="190" t="s">
        <v>374</v>
      </c>
      <c r="D34" s="119"/>
      <c r="E34" s="121"/>
      <c r="F34" s="122"/>
      <c r="G34" s="198">
        <f>G210</f>
        <v>0</v>
      </c>
      <c r="H34" s="40"/>
    </row>
    <row r="35" spans="2:8" ht="15">
      <c r="B35" s="119"/>
      <c r="C35" s="120"/>
      <c r="D35" s="119"/>
      <c r="E35" s="121"/>
      <c r="F35" s="122"/>
      <c r="G35" s="198"/>
      <c r="H35" s="40"/>
    </row>
    <row r="36" spans="2:8" ht="15">
      <c r="B36" s="119"/>
      <c r="C36" s="139" t="s">
        <v>41</v>
      </c>
      <c r="D36" s="158"/>
      <c r="E36" s="159"/>
      <c r="F36" s="160"/>
      <c r="G36" s="202">
        <f>G17+G29+G32+G34</f>
        <v>0</v>
      </c>
      <c r="H36" s="40"/>
    </row>
    <row r="37" spans="2:8" ht="15">
      <c r="B37" s="119"/>
      <c r="C37" s="120"/>
      <c r="D37" s="119"/>
      <c r="E37" s="121"/>
      <c r="F37" s="122"/>
      <c r="G37" s="123"/>
      <c r="H37" s="40"/>
    </row>
    <row r="38" spans="1:7" ht="15">
      <c r="A38" s="150" t="s">
        <v>332</v>
      </c>
      <c r="B38" s="115"/>
      <c r="C38" s="151" t="s">
        <v>331</v>
      </c>
      <c r="D38" s="115"/>
      <c r="E38" s="117" t="s">
        <v>309</v>
      </c>
      <c r="F38" s="118" t="s">
        <v>310</v>
      </c>
      <c r="G38" s="144" t="s">
        <v>311</v>
      </c>
    </row>
    <row r="39" spans="2:7" ht="15">
      <c r="B39" s="145"/>
      <c r="C39" s="116" t="s">
        <v>17</v>
      </c>
      <c r="D39" s="119"/>
      <c r="E39" s="121"/>
      <c r="F39" s="122"/>
      <c r="G39" s="123"/>
    </row>
    <row r="40" spans="1:7" ht="15">
      <c r="A40" s="162">
        <v>1</v>
      </c>
      <c r="B40" s="164" t="s">
        <v>351</v>
      </c>
      <c r="C40" s="2" t="s">
        <v>352</v>
      </c>
      <c r="D40" s="119" t="s">
        <v>0</v>
      </c>
      <c r="E40" s="121">
        <v>32.211</v>
      </c>
      <c r="F40" s="172"/>
      <c r="G40" s="198">
        <f>E40*F40</f>
        <v>0</v>
      </c>
    </row>
    <row r="41" spans="1:7" ht="15">
      <c r="A41" s="162">
        <f>A40+1</f>
        <v>2</v>
      </c>
      <c r="B41" s="145" t="s">
        <v>49</v>
      </c>
      <c r="C41" s="120" t="s">
        <v>50</v>
      </c>
      <c r="D41" s="119" t="s">
        <v>0</v>
      </c>
      <c r="E41" s="121">
        <v>15.98</v>
      </c>
      <c r="F41" s="172"/>
      <c r="G41" s="192">
        <f aca="true" t="shared" si="0" ref="G41:G55">E41*F41</f>
        <v>0</v>
      </c>
    </row>
    <row r="42" spans="1:7" ht="23.25">
      <c r="A42" s="162">
        <f aca="true" t="shared" si="1" ref="A42:A55">A41+1</f>
        <v>3</v>
      </c>
      <c r="B42" s="145" t="s">
        <v>51</v>
      </c>
      <c r="C42" s="120" t="s">
        <v>333</v>
      </c>
      <c r="D42" s="119" t="s">
        <v>0</v>
      </c>
      <c r="E42" s="121">
        <f>E40+E41</f>
        <v>48.191</v>
      </c>
      <c r="F42" s="172"/>
      <c r="G42" s="192">
        <f t="shared" si="0"/>
        <v>0</v>
      </c>
    </row>
    <row r="43" spans="1:7" ht="15">
      <c r="A43" s="162">
        <f t="shared" si="1"/>
        <v>4</v>
      </c>
      <c r="B43" s="145" t="s">
        <v>52</v>
      </c>
      <c r="C43" s="120" t="s">
        <v>350</v>
      </c>
      <c r="D43" s="119" t="s">
        <v>0</v>
      </c>
      <c r="E43" s="121">
        <v>96.382</v>
      </c>
      <c r="F43" s="172"/>
      <c r="G43" s="192">
        <f t="shared" si="0"/>
        <v>0</v>
      </c>
    </row>
    <row r="44" spans="1:7" ht="23.25">
      <c r="A44" s="162">
        <f t="shared" si="1"/>
        <v>5</v>
      </c>
      <c r="B44" s="145">
        <v>162401102</v>
      </c>
      <c r="C44" s="120" t="s">
        <v>356</v>
      </c>
      <c r="D44" s="119" t="s">
        <v>0</v>
      </c>
      <c r="E44" s="121">
        <f>(E42*2-E49)*0.75</f>
        <v>61.918125</v>
      </c>
      <c r="F44" s="172"/>
      <c r="G44" s="192">
        <f>E44*F44</f>
        <v>0</v>
      </c>
    </row>
    <row r="45" spans="1:7" ht="23.25">
      <c r="A45" s="162">
        <f t="shared" si="1"/>
        <v>6</v>
      </c>
      <c r="B45" s="145">
        <v>162201102</v>
      </c>
      <c r="C45" s="120" t="s">
        <v>357</v>
      </c>
      <c r="D45" s="119" t="s">
        <v>0</v>
      </c>
      <c r="E45" s="121">
        <f>(E42*2-E49)*0.25</f>
        <v>20.639375</v>
      </c>
      <c r="F45" s="172"/>
      <c r="G45" s="192">
        <f>E45*F45</f>
        <v>0</v>
      </c>
    </row>
    <row r="46" spans="1:7" ht="23.25">
      <c r="A46" s="162">
        <f t="shared" si="1"/>
        <v>7</v>
      </c>
      <c r="B46" s="145" t="s">
        <v>51</v>
      </c>
      <c r="C46" s="120" t="s">
        <v>353</v>
      </c>
      <c r="D46" s="119" t="s">
        <v>53</v>
      </c>
      <c r="E46" s="121">
        <f>E42-E49</f>
        <v>34.3665</v>
      </c>
      <c r="F46" s="172"/>
      <c r="G46" s="192">
        <f t="shared" si="0"/>
        <v>0</v>
      </c>
    </row>
    <row r="47" spans="1:7" ht="15">
      <c r="A47" s="162">
        <f t="shared" si="1"/>
        <v>8</v>
      </c>
      <c r="B47" s="145" t="s">
        <v>54</v>
      </c>
      <c r="C47" s="120" t="s">
        <v>354</v>
      </c>
      <c r="D47" s="119" t="s">
        <v>0</v>
      </c>
      <c r="E47" s="121">
        <v>96.382</v>
      </c>
      <c r="F47" s="172"/>
      <c r="G47" s="192">
        <f t="shared" si="0"/>
        <v>0</v>
      </c>
    </row>
    <row r="48" spans="1:7" ht="15">
      <c r="A48" s="162">
        <f t="shared" si="1"/>
        <v>9</v>
      </c>
      <c r="B48" s="145" t="s">
        <v>55</v>
      </c>
      <c r="C48" s="120" t="s">
        <v>56</v>
      </c>
      <c r="D48" s="119" t="s">
        <v>0</v>
      </c>
      <c r="E48" s="121">
        <v>48.191</v>
      </c>
      <c r="F48" s="172"/>
      <c r="G48" s="192">
        <f t="shared" si="0"/>
        <v>0</v>
      </c>
    </row>
    <row r="49" spans="1:7" ht="23.25">
      <c r="A49" s="162">
        <f t="shared" si="1"/>
        <v>10</v>
      </c>
      <c r="B49" s="145">
        <v>162401102</v>
      </c>
      <c r="C49" s="120" t="s">
        <v>358</v>
      </c>
      <c r="D49" s="119" t="s">
        <v>0</v>
      </c>
      <c r="E49" s="121">
        <f>1.4*1.1/2*3.1+(E141+E142)*0.1+E53</f>
        <v>13.8245</v>
      </c>
      <c r="F49" s="172"/>
      <c r="G49" s="192">
        <f t="shared" si="0"/>
        <v>0</v>
      </c>
    </row>
    <row r="50" spans="1:7" ht="24" customHeight="1">
      <c r="A50" s="162">
        <f t="shared" si="1"/>
        <v>11</v>
      </c>
      <c r="B50" s="145"/>
      <c r="C50" s="120" t="s">
        <v>359</v>
      </c>
      <c r="D50" s="119" t="s">
        <v>37</v>
      </c>
      <c r="E50" s="121">
        <v>1</v>
      </c>
      <c r="F50" s="172"/>
      <c r="G50" s="192">
        <f t="shared" si="0"/>
        <v>0</v>
      </c>
    </row>
    <row r="51" spans="1:7" ht="15">
      <c r="A51" s="162">
        <f t="shared" si="1"/>
        <v>12</v>
      </c>
      <c r="B51" s="146">
        <v>171101211</v>
      </c>
      <c r="C51" s="147" t="s">
        <v>303</v>
      </c>
      <c r="D51" s="148" t="s">
        <v>4</v>
      </c>
      <c r="E51" s="149">
        <f>E49*2</f>
        <v>27.649</v>
      </c>
      <c r="F51" s="172"/>
      <c r="G51" s="192">
        <f t="shared" si="0"/>
        <v>0</v>
      </c>
    </row>
    <row r="52" spans="1:7" ht="15">
      <c r="A52" s="162">
        <f t="shared" si="1"/>
        <v>13</v>
      </c>
      <c r="B52" s="145" t="s">
        <v>57</v>
      </c>
      <c r="C52" s="120" t="s">
        <v>58</v>
      </c>
      <c r="D52" s="119" t="s">
        <v>1</v>
      </c>
      <c r="E52" s="121">
        <v>50</v>
      </c>
      <c r="F52" s="172"/>
      <c r="G52" s="192">
        <f t="shared" si="0"/>
        <v>0</v>
      </c>
    </row>
    <row r="53" spans="1:7" ht="15">
      <c r="A53" s="162">
        <f t="shared" si="1"/>
        <v>14</v>
      </c>
      <c r="B53" s="145" t="s">
        <v>59</v>
      </c>
      <c r="C53" s="120" t="s">
        <v>60</v>
      </c>
      <c r="D53" s="119" t="s">
        <v>0</v>
      </c>
      <c r="E53" s="121">
        <v>5</v>
      </c>
      <c r="F53" s="172"/>
      <c r="G53" s="192">
        <f t="shared" si="0"/>
        <v>0</v>
      </c>
    </row>
    <row r="54" spans="1:7" ht="15">
      <c r="A54" s="162">
        <f t="shared" si="1"/>
        <v>15</v>
      </c>
      <c r="B54" s="145" t="s">
        <v>61</v>
      </c>
      <c r="C54" s="120" t="s">
        <v>62</v>
      </c>
      <c r="D54" s="119" t="s">
        <v>1</v>
      </c>
      <c r="E54" s="121">
        <v>57.21</v>
      </c>
      <c r="F54" s="172"/>
      <c r="G54" s="192">
        <f t="shared" si="0"/>
        <v>0</v>
      </c>
    </row>
    <row r="55" spans="1:7" ht="15">
      <c r="A55" s="162">
        <f t="shared" si="1"/>
        <v>16</v>
      </c>
      <c r="B55" s="145" t="s">
        <v>63</v>
      </c>
      <c r="C55" s="120" t="s">
        <v>349</v>
      </c>
      <c r="D55" s="119" t="s">
        <v>64</v>
      </c>
      <c r="E55" s="121">
        <v>1.43</v>
      </c>
      <c r="F55" s="172"/>
      <c r="G55" s="192">
        <f t="shared" si="0"/>
        <v>0</v>
      </c>
    </row>
    <row r="56" spans="1:7" ht="15">
      <c r="A56" s="163"/>
      <c r="B56" s="145"/>
      <c r="C56" s="124" t="s">
        <v>18</v>
      </c>
      <c r="D56" s="125"/>
      <c r="E56" s="126"/>
      <c r="F56" s="173"/>
      <c r="G56" s="193">
        <f>SUM(G40:G55)</f>
        <v>0</v>
      </c>
    </row>
    <row r="57" spans="1:7" ht="15">
      <c r="A57" s="163"/>
      <c r="B57" s="145"/>
      <c r="C57" s="120"/>
      <c r="D57" s="119"/>
      <c r="E57" s="121"/>
      <c r="F57" s="172"/>
      <c r="G57" s="192" t="s">
        <v>25</v>
      </c>
    </row>
    <row r="58" spans="1:8" ht="15">
      <c r="A58" s="163"/>
      <c r="B58" s="145"/>
      <c r="C58" s="116" t="s">
        <v>65</v>
      </c>
      <c r="D58" s="119"/>
      <c r="E58" s="121"/>
      <c r="F58" s="172"/>
      <c r="G58" s="192" t="s">
        <v>25</v>
      </c>
      <c r="H58" s="38" t="s">
        <v>25</v>
      </c>
    </row>
    <row r="59" spans="1:7" ht="33.75">
      <c r="A59" s="165">
        <f>A55+1</f>
        <v>17</v>
      </c>
      <c r="B59" s="166" t="s">
        <v>318</v>
      </c>
      <c r="C59" s="167" t="s">
        <v>348</v>
      </c>
      <c r="D59" s="168" t="s">
        <v>0</v>
      </c>
      <c r="E59" s="169">
        <v>0.6</v>
      </c>
      <c r="F59" s="172"/>
      <c r="G59" s="192">
        <f>E59*F59</f>
        <v>0</v>
      </c>
    </row>
    <row r="60" spans="1:7" ht="15">
      <c r="A60" s="162">
        <f aca="true" t="shared" si="2" ref="A60:A64">A59+1</f>
        <v>18</v>
      </c>
      <c r="B60" s="145" t="s">
        <v>66</v>
      </c>
      <c r="C60" s="120" t="s">
        <v>67</v>
      </c>
      <c r="D60" s="119" t="s">
        <v>1</v>
      </c>
      <c r="E60" s="121">
        <v>3.968</v>
      </c>
      <c r="F60" s="172"/>
      <c r="G60" s="192">
        <f>E60*F60</f>
        <v>0</v>
      </c>
    </row>
    <row r="61" spans="1:7" ht="15">
      <c r="A61" s="162">
        <f t="shared" si="2"/>
        <v>19</v>
      </c>
      <c r="B61" s="145" t="s">
        <v>68</v>
      </c>
      <c r="C61" s="120" t="s">
        <v>69</v>
      </c>
      <c r="D61" s="119" t="s">
        <v>0</v>
      </c>
      <c r="E61" s="121">
        <v>2.262</v>
      </c>
      <c r="F61" s="172"/>
      <c r="G61" s="192">
        <f aca="true" t="shared" si="3" ref="G61:G64">E61*F61</f>
        <v>0</v>
      </c>
    </row>
    <row r="62" spans="1:7" ht="15">
      <c r="A62" s="162">
        <f t="shared" si="2"/>
        <v>20</v>
      </c>
      <c r="B62" s="145" t="s">
        <v>70</v>
      </c>
      <c r="C62" s="120" t="s">
        <v>71</v>
      </c>
      <c r="D62" s="119" t="s">
        <v>1</v>
      </c>
      <c r="E62" s="121">
        <v>13.85</v>
      </c>
      <c r="F62" s="172"/>
      <c r="G62" s="192">
        <f t="shared" si="3"/>
        <v>0</v>
      </c>
    </row>
    <row r="63" spans="1:7" ht="17.25" customHeight="1">
      <c r="A63" s="162">
        <f t="shared" si="2"/>
        <v>21</v>
      </c>
      <c r="B63" s="145" t="s">
        <v>72</v>
      </c>
      <c r="C63" s="120" t="s">
        <v>73</v>
      </c>
      <c r="D63" s="119" t="s">
        <v>1</v>
      </c>
      <c r="E63" s="121">
        <v>13.85</v>
      </c>
      <c r="F63" s="172"/>
      <c r="G63" s="192">
        <f t="shared" si="3"/>
        <v>0</v>
      </c>
    </row>
    <row r="64" spans="1:7" ht="15">
      <c r="A64" s="162">
        <f t="shared" si="2"/>
        <v>22</v>
      </c>
      <c r="B64" s="145" t="s">
        <v>74</v>
      </c>
      <c r="C64" s="120" t="s">
        <v>75</v>
      </c>
      <c r="D64" s="119" t="s">
        <v>4</v>
      </c>
      <c r="E64" s="121">
        <v>0.382</v>
      </c>
      <c r="F64" s="172"/>
      <c r="G64" s="192">
        <f t="shared" si="3"/>
        <v>0</v>
      </c>
    </row>
    <row r="65" spans="1:7" ht="15">
      <c r="A65" s="163"/>
      <c r="B65" s="145"/>
      <c r="C65" s="124" t="s">
        <v>18</v>
      </c>
      <c r="D65" s="125"/>
      <c r="E65" s="126"/>
      <c r="F65" s="173"/>
      <c r="G65" s="193">
        <f>SUM(G59:G64)</f>
        <v>0</v>
      </c>
    </row>
    <row r="66" spans="1:7" ht="15">
      <c r="A66" s="163"/>
      <c r="B66" s="145"/>
      <c r="C66" s="120"/>
      <c r="D66" s="119"/>
      <c r="E66" s="121"/>
      <c r="F66" s="172"/>
      <c r="G66" s="192" t="s">
        <v>25</v>
      </c>
    </row>
    <row r="67" spans="1:7" ht="15">
      <c r="A67" s="163"/>
      <c r="B67" s="145"/>
      <c r="C67" s="116" t="s">
        <v>45</v>
      </c>
      <c r="D67" s="119"/>
      <c r="E67" s="121"/>
      <c r="F67" s="172"/>
      <c r="G67" s="192" t="s">
        <v>25</v>
      </c>
    </row>
    <row r="68" spans="1:7" ht="15">
      <c r="A68" s="162">
        <f>A64+1</f>
        <v>23</v>
      </c>
      <c r="B68" s="145" t="s">
        <v>76</v>
      </c>
      <c r="C68" s="120" t="s">
        <v>77</v>
      </c>
      <c r="D68" s="119" t="s">
        <v>0</v>
      </c>
      <c r="E68" s="121">
        <v>0.539</v>
      </c>
      <c r="F68" s="172"/>
      <c r="G68" s="192">
        <f>E68*F68</f>
        <v>0</v>
      </c>
    </row>
    <row r="69" spans="1:7" ht="15">
      <c r="A69" s="162">
        <f aca="true" t="shared" si="4" ref="A69:A71">A68+1</f>
        <v>24</v>
      </c>
      <c r="B69" s="145" t="s">
        <v>78</v>
      </c>
      <c r="C69" s="120" t="s">
        <v>79</v>
      </c>
      <c r="D69" s="119" t="s">
        <v>1</v>
      </c>
      <c r="E69" s="121">
        <v>5.388</v>
      </c>
      <c r="F69" s="172"/>
      <c r="G69" s="192">
        <f aca="true" t="shared" si="5" ref="G69:G71">E69*F69</f>
        <v>0</v>
      </c>
    </row>
    <row r="70" spans="1:7" ht="15">
      <c r="A70" s="162">
        <f t="shared" si="4"/>
        <v>25</v>
      </c>
      <c r="B70" s="145" t="s">
        <v>80</v>
      </c>
      <c r="C70" s="120" t="s">
        <v>81</v>
      </c>
      <c r="D70" s="119" t="s">
        <v>4</v>
      </c>
      <c r="E70" s="121">
        <v>0.111</v>
      </c>
      <c r="F70" s="172"/>
      <c r="G70" s="192">
        <f t="shared" si="5"/>
        <v>0</v>
      </c>
    </row>
    <row r="71" spans="1:7" ht="15">
      <c r="A71" s="162">
        <f t="shared" si="4"/>
        <v>26</v>
      </c>
      <c r="B71" s="145" t="s">
        <v>82</v>
      </c>
      <c r="C71" s="120" t="s">
        <v>83</v>
      </c>
      <c r="D71" s="119" t="s">
        <v>1</v>
      </c>
      <c r="E71" s="121">
        <v>5.388</v>
      </c>
      <c r="F71" s="172"/>
      <c r="G71" s="192">
        <f t="shared" si="5"/>
        <v>0</v>
      </c>
    </row>
    <row r="72" spans="1:7" ht="15">
      <c r="A72" s="163"/>
      <c r="B72" s="145"/>
      <c r="C72" s="124" t="s">
        <v>18</v>
      </c>
      <c r="D72" s="125"/>
      <c r="E72" s="126"/>
      <c r="F72" s="173"/>
      <c r="G72" s="193">
        <f>SUM(G68:G71)</f>
        <v>0</v>
      </c>
    </row>
    <row r="73" spans="1:7" ht="15">
      <c r="A73" s="163"/>
      <c r="B73" s="145"/>
      <c r="C73" s="129"/>
      <c r="D73" s="130"/>
      <c r="E73" s="131"/>
      <c r="F73" s="174"/>
      <c r="G73" s="194"/>
    </row>
    <row r="74" spans="1:7" ht="15">
      <c r="A74" s="163"/>
      <c r="B74" s="145"/>
      <c r="C74" s="151" t="s">
        <v>19</v>
      </c>
      <c r="D74" s="130"/>
      <c r="E74" s="131"/>
      <c r="F74" s="174"/>
      <c r="G74" s="194"/>
    </row>
    <row r="75" spans="1:7" ht="15">
      <c r="A75" s="162">
        <f>A71+1</f>
        <v>27</v>
      </c>
      <c r="B75" s="145" t="s">
        <v>84</v>
      </c>
      <c r="C75" s="120" t="s">
        <v>85</v>
      </c>
      <c r="D75" s="119" t="s">
        <v>1</v>
      </c>
      <c r="E75" s="121">
        <v>5.148</v>
      </c>
      <c r="F75" s="172"/>
      <c r="G75" s="192">
        <f>E75*F75</f>
        <v>0</v>
      </c>
    </row>
    <row r="76" spans="1:7" ht="23.25">
      <c r="A76" s="162">
        <f aca="true" t="shared" si="6" ref="A76:A81">A75+1</f>
        <v>28</v>
      </c>
      <c r="B76" s="145" t="s">
        <v>86</v>
      </c>
      <c r="C76" s="120" t="s">
        <v>335</v>
      </c>
      <c r="D76" s="119" t="s">
        <v>1</v>
      </c>
      <c r="E76" s="121">
        <v>7.478</v>
      </c>
      <c r="F76" s="172"/>
      <c r="G76" s="192">
        <f aca="true" t="shared" si="7" ref="G76:G81">E76*F76</f>
        <v>0</v>
      </c>
    </row>
    <row r="77" spans="1:7" ht="15">
      <c r="A77" s="162">
        <f t="shared" si="6"/>
        <v>29</v>
      </c>
      <c r="B77" s="145" t="s">
        <v>87</v>
      </c>
      <c r="C77" s="120" t="s">
        <v>88</v>
      </c>
      <c r="D77" s="119" t="s">
        <v>1</v>
      </c>
      <c r="E77" s="121">
        <v>3.075</v>
      </c>
      <c r="F77" s="172"/>
      <c r="G77" s="192">
        <f t="shared" si="7"/>
        <v>0</v>
      </c>
    </row>
    <row r="78" spans="1:7" ht="15">
      <c r="A78" s="162">
        <f t="shared" si="6"/>
        <v>30</v>
      </c>
      <c r="B78" s="145" t="s">
        <v>3</v>
      </c>
      <c r="C78" s="120" t="s">
        <v>89</v>
      </c>
      <c r="D78" s="119" t="s">
        <v>1</v>
      </c>
      <c r="E78" s="121">
        <v>6.362</v>
      </c>
      <c r="F78" s="172"/>
      <c r="G78" s="192">
        <f t="shared" si="7"/>
        <v>0</v>
      </c>
    </row>
    <row r="79" spans="1:11" ht="15">
      <c r="A79" s="162">
        <f t="shared" si="6"/>
        <v>31</v>
      </c>
      <c r="B79" s="145" t="s">
        <v>90</v>
      </c>
      <c r="C79" s="120" t="s">
        <v>91</v>
      </c>
      <c r="D79" s="119" t="s">
        <v>0</v>
      </c>
      <c r="E79" s="121">
        <v>3.221</v>
      </c>
      <c r="F79" s="172"/>
      <c r="G79" s="192">
        <f t="shared" si="7"/>
        <v>0</v>
      </c>
      <c r="H79" s="38" t="s">
        <v>25</v>
      </c>
      <c r="K79" s="42"/>
    </row>
    <row r="80" spans="1:10" ht="15">
      <c r="A80" s="162">
        <f t="shared" si="6"/>
        <v>32</v>
      </c>
      <c r="B80" s="146" t="s">
        <v>92</v>
      </c>
      <c r="C80" s="147" t="s">
        <v>93</v>
      </c>
      <c r="D80" s="148" t="s">
        <v>1</v>
      </c>
      <c r="E80" s="149">
        <v>32.211</v>
      </c>
      <c r="F80" s="175"/>
      <c r="G80" s="195">
        <f t="shared" si="7"/>
        <v>0</v>
      </c>
      <c r="H80" s="41"/>
      <c r="I80" s="42"/>
      <c r="J80" s="42"/>
    </row>
    <row r="81" spans="1:8" s="171" customFormat="1" ht="28.5" customHeight="1">
      <c r="A81" s="165">
        <f t="shared" si="6"/>
        <v>33</v>
      </c>
      <c r="B81" s="166" t="s">
        <v>94</v>
      </c>
      <c r="C81" s="167" t="s">
        <v>347</v>
      </c>
      <c r="D81" s="168" t="s">
        <v>1</v>
      </c>
      <c r="E81" s="169">
        <v>5.445</v>
      </c>
      <c r="F81" s="176"/>
      <c r="G81" s="196">
        <f t="shared" si="7"/>
        <v>0</v>
      </c>
      <c r="H81" s="170"/>
    </row>
    <row r="82" spans="1:7" ht="15">
      <c r="A82" s="163"/>
      <c r="B82" s="145"/>
      <c r="C82" s="124" t="s">
        <v>18</v>
      </c>
      <c r="D82" s="125"/>
      <c r="E82" s="126"/>
      <c r="F82" s="173"/>
      <c r="G82" s="193">
        <f>SUM(G75:G81)</f>
        <v>0</v>
      </c>
    </row>
    <row r="83" spans="1:7" ht="15">
      <c r="A83" s="163"/>
      <c r="B83" s="145"/>
      <c r="C83" s="120"/>
      <c r="D83" s="119"/>
      <c r="E83" s="121"/>
      <c r="F83" s="172"/>
      <c r="G83" s="192"/>
    </row>
    <row r="84" spans="1:7" ht="15">
      <c r="A84" s="163"/>
      <c r="B84" s="145"/>
      <c r="C84" s="120"/>
      <c r="D84" s="119"/>
      <c r="E84" s="121"/>
      <c r="F84" s="172"/>
      <c r="G84" s="192"/>
    </row>
    <row r="85" spans="1:7" ht="15">
      <c r="A85" s="162">
        <f>A81+1</f>
        <v>34</v>
      </c>
      <c r="B85" s="145" t="s">
        <v>95</v>
      </c>
      <c r="C85" s="120" t="s">
        <v>96</v>
      </c>
      <c r="D85" s="119" t="s">
        <v>4</v>
      </c>
      <c r="E85" s="121">
        <v>30.146</v>
      </c>
      <c r="F85" s="172"/>
      <c r="G85" s="192">
        <f>E85*F85</f>
        <v>0</v>
      </c>
    </row>
    <row r="86" spans="1:7" ht="15">
      <c r="A86" s="163"/>
      <c r="B86" s="145"/>
      <c r="C86" s="120"/>
      <c r="D86" s="119"/>
      <c r="E86" s="121"/>
      <c r="F86" s="172"/>
      <c r="G86" s="192"/>
    </row>
    <row r="87" spans="1:7" ht="15">
      <c r="A87" s="163"/>
      <c r="B87" s="145"/>
      <c r="C87" s="120"/>
      <c r="D87" s="119"/>
      <c r="E87" s="121"/>
      <c r="F87" s="172"/>
      <c r="G87" s="192"/>
    </row>
    <row r="88" spans="1:7" ht="15">
      <c r="A88" s="163"/>
      <c r="B88" s="145"/>
      <c r="C88" s="116" t="s">
        <v>29</v>
      </c>
      <c r="D88" s="119"/>
      <c r="E88" s="121"/>
      <c r="F88" s="172"/>
      <c r="G88" s="192"/>
    </row>
    <row r="89" spans="1:7" ht="15">
      <c r="A89" s="162">
        <f>A85+1</f>
        <v>35</v>
      </c>
      <c r="B89" s="146"/>
      <c r="C89" s="147" t="s">
        <v>334</v>
      </c>
      <c r="D89" s="148" t="s">
        <v>0</v>
      </c>
      <c r="E89" s="149">
        <v>0.9</v>
      </c>
      <c r="F89" s="175"/>
      <c r="G89" s="195">
        <f>E89*F89</f>
        <v>0</v>
      </c>
    </row>
    <row r="90" spans="1:7" ht="15">
      <c r="A90" s="162">
        <f aca="true" t="shared" si="8" ref="A90:A97">A89+1</f>
        <v>36</v>
      </c>
      <c r="B90" s="146">
        <v>966023131</v>
      </c>
      <c r="C90" s="147" t="s">
        <v>302</v>
      </c>
      <c r="D90" s="148" t="s">
        <v>2</v>
      </c>
      <c r="E90" s="149">
        <v>7.88</v>
      </c>
      <c r="F90" s="175"/>
      <c r="G90" s="195">
        <f aca="true" t="shared" si="9" ref="G90:G97">E90*F90</f>
        <v>0</v>
      </c>
    </row>
    <row r="91" spans="1:7" ht="15">
      <c r="A91" s="162">
        <f t="shared" si="8"/>
        <v>37</v>
      </c>
      <c r="B91" s="146" t="s">
        <v>97</v>
      </c>
      <c r="C91" s="147" t="s">
        <v>98</v>
      </c>
      <c r="D91" s="148" t="s">
        <v>0</v>
      </c>
      <c r="E91" s="149">
        <v>3.617</v>
      </c>
      <c r="F91" s="175"/>
      <c r="G91" s="195">
        <f t="shared" si="9"/>
        <v>0</v>
      </c>
    </row>
    <row r="92" spans="1:7" ht="15">
      <c r="A92" s="162">
        <f t="shared" si="8"/>
        <v>38</v>
      </c>
      <c r="B92" s="146" t="s">
        <v>99</v>
      </c>
      <c r="C92" s="147" t="s">
        <v>100</v>
      </c>
      <c r="D92" s="148" t="s">
        <v>4</v>
      </c>
      <c r="E92" s="149">
        <v>11.525</v>
      </c>
      <c r="F92" s="175"/>
      <c r="G92" s="195">
        <f t="shared" si="9"/>
        <v>0</v>
      </c>
    </row>
    <row r="93" spans="1:7" ht="15">
      <c r="A93" s="162">
        <f t="shared" si="8"/>
        <v>39</v>
      </c>
      <c r="B93" s="146" t="s">
        <v>6</v>
      </c>
      <c r="C93" s="147" t="s">
        <v>7</v>
      </c>
      <c r="D93" s="148" t="s">
        <v>4</v>
      </c>
      <c r="E93" s="149">
        <v>11.525</v>
      </c>
      <c r="F93" s="175"/>
      <c r="G93" s="195">
        <f t="shared" si="9"/>
        <v>0</v>
      </c>
    </row>
    <row r="94" spans="1:7" ht="15">
      <c r="A94" s="162">
        <f t="shared" si="8"/>
        <v>40</v>
      </c>
      <c r="B94" s="146" t="s">
        <v>101</v>
      </c>
      <c r="C94" s="147" t="s">
        <v>102</v>
      </c>
      <c r="D94" s="148" t="s">
        <v>4</v>
      </c>
      <c r="E94" s="149">
        <v>11.525</v>
      </c>
      <c r="F94" s="175"/>
      <c r="G94" s="195">
        <f t="shared" si="9"/>
        <v>0</v>
      </c>
    </row>
    <row r="95" spans="1:7" ht="15">
      <c r="A95" s="162">
        <f t="shared" si="8"/>
        <v>41</v>
      </c>
      <c r="B95" s="146" t="s">
        <v>103</v>
      </c>
      <c r="C95" s="147" t="s">
        <v>360</v>
      </c>
      <c r="D95" s="148" t="s">
        <v>4</v>
      </c>
      <c r="E95" s="149">
        <f>E94</f>
        <v>11.525</v>
      </c>
      <c r="F95" s="175"/>
      <c r="G95" s="195">
        <f t="shared" si="9"/>
        <v>0</v>
      </c>
    </row>
    <row r="96" spans="1:7" ht="15">
      <c r="A96" s="162">
        <f t="shared" si="8"/>
        <v>42</v>
      </c>
      <c r="B96" s="146" t="s">
        <v>104</v>
      </c>
      <c r="C96" s="147" t="s">
        <v>105</v>
      </c>
      <c r="D96" s="148" t="s">
        <v>4</v>
      </c>
      <c r="E96" s="149">
        <v>11.525</v>
      </c>
      <c r="F96" s="175"/>
      <c r="G96" s="195">
        <f t="shared" si="9"/>
        <v>0</v>
      </c>
    </row>
    <row r="97" spans="1:7" ht="26.25" customHeight="1">
      <c r="A97" s="162">
        <f t="shared" si="8"/>
        <v>43</v>
      </c>
      <c r="B97" s="145" t="s">
        <v>106</v>
      </c>
      <c r="C97" s="120" t="s">
        <v>359</v>
      </c>
      <c r="D97" s="119" t="s">
        <v>37</v>
      </c>
      <c r="E97" s="121">
        <v>1</v>
      </c>
      <c r="F97" s="172"/>
      <c r="G97" s="192">
        <f t="shared" si="9"/>
        <v>0</v>
      </c>
    </row>
    <row r="98" spans="1:7" ht="15">
      <c r="A98" s="163"/>
      <c r="B98" s="145"/>
      <c r="C98" s="124" t="s">
        <v>18</v>
      </c>
      <c r="D98" s="125"/>
      <c r="E98" s="126"/>
      <c r="F98" s="173"/>
      <c r="G98" s="193">
        <f>SUM(G89:G97)</f>
        <v>0</v>
      </c>
    </row>
    <row r="99" spans="1:7" ht="15">
      <c r="A99" s="163"/>
      <c r="B99" s="145"/>
      <c r="C99" s="120"/>
      <c r="D99" s="119"/>
      <c r="E99" s="121"/>
      <c r="F99" s="172"/>
      <c r="G99" s="192"/>
    </row>
    <row r="100" spans="1:7" ht="15">
      <c r="A100" s="163"/>
      <c r="B100" s="145"/>
      <c r="C100" s="116" t="s">
        <v>28</v>
      </c>
      <c r="D100" s="119"/>
      <c r="E100" s="121"/>
      <c r="F100" s="172"/>
      <c r="G100" s="192"/>
    </row>
    <row r="101" spans="1:7" ht="15">
      <c r="A101" s="162">
        <f>A97+1</f>
        <v>44</v>
      </c>
      <c r="B101" s="145" t="s">
        <v>107</v>
      </c>
      <c r="C101" s="120" t="s">
        <v>108</v>
      </c>
      <c r="D101" s="119" t="s">
        <v>1</v>
      </c>
      <c r="E101" s="121">
        <v>36.01</v>
      </c>
      <c r="F101" s="172"/>
      <c r="G101" s="192">
        <f>E101*F101</f>
        <v>0</v>
      </c>
    </row>
    <row r="102" spans="1:7" ht="15">
      <c r="A102" s="162">
        <f aca="true" t="shared" si="10" ref="A102:A103">A101+1</f>
        <v>45</v>
      </c>
      <c r="B102" s="145" t="s">
        <v>109</v>
      </c>
      <c r="C102" s="120" t="s">
        <v>110</v>
      </c>
      <c r="D102" s="119" t="s">
        <v>1</v>
      </c>
      <c r="E102" s="121">
        <v>4.58</v>
      </c>
      <c r="F102" s="172"/>
      <c r="G102" s="192">
        <f aca="true" t="shared" si="11" ref="G102:G103">E102*F102</f>
        <v>0</v>
      </c>
    </row>
    <row r="103" spans="1:7" ht="15">
      <c r="A103" s="162">
        <f t="shared" si="10"/>
        <v>46</v>
      </c>
      <c r="B103" s="145" t="s">
        <v>106</v>
      </c>
      <c r="C103" s="120" t="s">
        <v>111</v>
      </c>
      <c r="D103" s="119" t="s">
        <v>5</v>
      </c>
      <c r="E103" s="121">
        <v>4</v>
      </c>
      <c r="F103" s="172"/>
      <c r="G103" s="192">
        <f t="shared" si="11"/>
        <v>0</v>
      </c>
    </row>
    <row r="104" spans="1:7" ht="15">
      <c r="A104" s="163"/>
      <c r="B104" s="145"/>
      <c r="C104" s="124" t="s">
        <v>18</v>
      </c>
      <c r="D104" s="125"/>
      <c r="E104" s="126"/>
      <c r="F104" s="173"/>
      <c r="G104" s="193">
        <f>SUM(G101:G103)</f>
        <v>0</v>
      </c>
    </row>
    <row r="105" spans="1:7" ht="15">
      <c r="A105" s="163"/>
      <c r="B105" s="145"/>
      <c r="C105" s="129"/>
      <c r="D105" s="130"/>
      <c r="E105" s="131"/>
      <c r="F105" s="174"/>
      <c r="G105" s="194"/>
    </row>
    <row r="106" spans="1:7" ht="15">
      <c r="A106" s="163"/>
      <c r="B106" s="145"/>
      <c r="C106" s="116" t="s">
        <v>30</v>
      </c>
      <c r="D106" s="119"/>
      <c r="E106" s="121"/>
      <c r="F106" s="172"/>
      <c r="G106" s="192"/>
    </row>
    <row r="107" spans="1:7" ht="15">
      <c r="A107" s="162">
        <f>A103+1</f>
        <v>47</v>
      </c>
      <c r="B107" s="145" t="s">
        <v>8</v>
      </c>
      <c r="C107" s="120" t="s">
        <v>9</v>
      </c>
      <c r="D107" s="119" t="s">
        <v>2</v>
      </c>
      <c r="E107" s="121">
        <v>8.09</v>
      </c>
      <c r="F107" s="172"/>
      <c r="G107" s="192">
        <f>E107*F107</f>
        <v>0</v>
      </c>
    </row>
    <row r="108" spans="1:7" ht="15">
      <c r="A108" s="162">
        <f aca="true" t="shared" si="12" ref="A108">A107+1</f>
        <v>48</v>
      </c>
      <c r="B108" s="145" t="s">
        <v>112</v>
      </c>
      <c r="C108" s="120" t="s">
        <v>113</v>
      </c>
      <c r="D108" s="119" t="s">
        <v>5</v>
      </c>
      <c r="E108" s="121">
        <v>16.342</v>
      </c>
      <c r="F108" s="172"/>
      <c r="G108" s="192">
        <f aca="true" t="shared" si="13" ref="G108">E108*F108</f>
        <v>0</v>
      </c>
    </row>
    <row r="109" spans="1:7" ht="15">
      <c r="A109" s="163"/>
      <c r="B109" s="145"/>
      <c r="C109" s="124" t="s">
        <v>18</v>
      </c>
      <c r="D109" s="125"/>
      <c r="E109" s="126"/>
      <c r="F109" s="173"/>
      <c r="G109" s="193">
        <f>SUM(G107:G108)</f>
        <v>0</v>
      </c>
    </row>
    <row r="110" spans="1:7" ht="15">
      <c r="A110" s="163"/>
      <c r="B110" s="145"/>
      <c r="C110" s="120"/>
      <c r="D110" s="119"/>
      <c r="E110" s="121"/>
      <c r="F110" s="172"/>
      <c r="G110" s="192"/>
    </row>
    <row r="111" spans="1:7" ht="15">
      <c r="A111" s="163"/>
      <c r="B111" s="145"/>
      <c r="C111" s="116" t="s">
        <v>114</v>
      </c>
      <c r="D111" s="119"/>
      <c r="E111" s="121"/>
      <c r="F111" s="172"/>
      <c r="G111" s="192"/>
    </row>
    <row r="112" spans="1:7" ht="15">
      <c r="A112" s="162">
        <f>A108+1</f>
        <v>49</v>
      </c>
      <c r="B112" s="145">
        <v>711112001</v>
      </c>
      <c r="C112" s="120" t="s">
        <v>115</v>
      </c>
      <c r="D112" s="119" t="s">
        <v>1</v>
      </c>
      <c r="E112" s="121">
        <v>33.78</v>
      </c>
      <c r="F112" s="172"/>
      <c r="G112" s="192">
        <f>E112*F112</f>
        <v>0</v>
      </c>
    </row>
    <row r="113" spans="1:7" ht="15">
      <c r="A113" s="162">
        <f aca="true" t="shared" si="14" ref="A113:A121">A112+1</f>
        <v>50</v>
      </c>
      <c r="B113" s="145">
        <v>711111001</v>
      </c>
      <c r="C113" s="120" t="s">
        <v>116</v>
      </c>
      <c r="D113" s="119" t="s">
        <v>1</v>
      </c>
      <c r="E113" s="121">
        <v>32.21</v>
      </c>
      <c r="F113" s="172"/>
      <c r="G113" s="192">
        <f aca="true" t="shared" si="15" ref="G113:G121">E113*F113</f>
        <v>0</v>
      </c>
    </row>
    <row r="114" spans="1:7" ht="15">
      <c r="A114" s="162">
        <f t="shared" si="14"/>
        <v>51</v>
      </c>
      <c r="B114" s="145" t="s">
        <v>117</v>
      </c>
      <c r="C114" s="120" t="s">
        <v>118</v>
      </c>
      <c r="D114" s="119" t="s">
        <v>64</v>
      </c>
      <c r="E114" s="121">
        <v>14.8</v>
      </c>
      <c r="F114" s="172"/>
      <c r="G114" s="192">
        <f t="shared" si="15"/>
        <v>0</v>
      </c>
    </row>
    <row r="115" spans="1:7" ht="15">
      <c r="A115" s="162">
        <f t="shared" si="14"/>
        <v>52</v>
      </c>
      <c r="B115" s="145">
        <v>711142559</v>
      </c>
      <c r="C115" s="120" t="s">
        <v>119</v>
      </c>
      <c r="D115" s="119" t="s">
        <v>1</v>
      </c>
      <c r="E115" s="121">
        <v>67.56</v>
      </c>
      <c r="F115" s="172"/>
      <c r="G115" s="192">
        <f t="shared" si="15"/>
        <v>0</v>
      </c>
    </row>
    <row r="116" spans="1:7" ht="15">
      <c r="A116" s="162">
        <f t="shared" si="14"/>
        <v>53</v>
      </c>
      <c r="B116" s="145">
        <v>711142559</v>
      </c>
      <c r="C116" s="120" t="s">
        <v>120</v>
      </c>
      <c r="D116" s="119" t="s">
        <v>1</v>
      </c>
      <c r="E116" s="121">
        <v>64.42</v>
      </c>
      <c r="F116" s="172"/>
      <c r="G116" s="192">
        <f t="shared" si="15"/>
        <v>0</v>
      </c>
    </row>
    <row r="117" spans="1:7" ht="15">
      <c r="A117" s="162">
        <f t="shared" si="14"/>
        <v>54</v>
      </c>
      <c r="B117" s="145" t="s">
        <v>121</v>
      </c>
      <c r="C117" s="120" t="s">
        <v>122</v>
      </c>
      <c r="D117" s="119" t="s">
        <v>1</v>
      </c>
      <c r="E117" s="121">
        <v>77.58</v>
      </c>
      <c r="F117" s="172"/>
      <c r="G117" s="192">
        <f t="shared" si="15"/>
        <v>0</v>
      </c>
    </row>
    <row r="118" spans="1:7" ht="15">
      <c r="A118" s="162">
        <f t="shared" si="14"/>
        <v>55</v>
      </c>
      <c r="B118" s="145" t="s">
        <v>121</v>
      </c>
      <c r="C118" s="120" t="s">
        <v>123</v>
      </c>
      <c r="D118" s="119" t="s">
        <v>1</v>
      </c>
      <c r="E118" s="121">
        <v>77.58</v>
      </c>
      <c r="F118" s="172"/>
      <c r="G118" s="192">
        <f t="shared" si="15"/>
        <v>0</v>
      </c>
    </row>
    <row r="119" spans="1:7" ht="23.25">
      <c r="A119" s="162">
        <f t="shared" si="14"/>
        <v>56</v>
      </c>
      <c r="B119" s="145" t="s">
        <v>124</v>
      </c>
      <c r="C119" s="120" t="s">
        <v>125</v>
      </c>
      <c r="D119" s="119" t="s">
        <v>1</v>
      </c>
      <c r="E119" s="121">
        <v>58.61</v>
      </c>
      <c r="F119" s="172"/>
      <c r="G119" s="192">
        <f t="shared" si="15"/>
        <v>0</v>
      </c>
    </row>
    <row r="120" spans="1:7" ht="15">
      <c r="A120" s="162">
        <f t="shared" si="14"/>
        <v>57</v>
      </c>
      <c r="B120" s="145" t="s">
        <v>126</v>
      </c>
      <c r="C120" s="120" t="s">
        <v>127</v>
      </c>
      <c r="D120" s="119" t="s">
        <v>25</v>
      </c>
      <c r="E120" s="121">
        <f>G112+G113+G114+G115+G116+G117+G118+G119</f>
        <v>0</v>
      </c>
      <c r="F120" s="177"/>
      <c r="G120" s="192">
        <f t="shared" si="15"/>
        <v>0</v>
      </c>
    </row>
    <row r="121" spans="1:7" ht="15">
      <c r="A121" s="162">
        <f t="shared" si="14"/>
        <v>58</v>
      </c>
      <c r="B121" s="145" t="s">
        <v>128</v>
      </c>
      <c r="C121" s="120" t="s">
        <v>129</v>
      </c>
      <c r="D121" s="119" t="s">
        <v>1</v>
      </c>
      <c r="E121" s="121">
        <v>26.4</v>
      </c>
      <c r="F121" s="172"/>
      <c r="G121" s="192">
        <f t="shared" si="15"/>
        <v>0</v>
      </c>
    </row>
    <row r="122" spans="1:7" ht="15">
      <c r="A122" s="163"/>
      <c r="B122" s="145"/>
      <c r="C122" s="124" t="s">
        <v>18</v>
      </c>
      <c r="D122" s="125"/>
      <c r="E122" s="126"/>
      <c r="F122" s="173"/>
      <c r="G122" s="193">
        <f>SUM(G112:G121)</f>
        <v>0</v>
      </c>
    </row>
    <row r="123" spans="1:7" ht="15">
      <c r="A123" s="163"/>
      <c r="B123" s="145"/>
      <c r="C123" s="120"/>
      <c r="D123" s="119"/>
      <c r="E123" s="121"/>
      <c r="F123" s="172"/>
      <c r="G123" s="192"/>
    </row>
    <row r="124" spans="1:7" ht="15">
      <c r="A124" s="163"/>
      <c r="B124" s="145"/>
      <c r="C124" s="116" t="s">
        <v>130</v>
      </c>
      <c r="D124" s="119"/>
      <c r="E124" s="121"/>
      <c r="F124" s="172"/>
      <c r="G124" s="192"/>
    </row>
    <row r="125" spans="1:7" ht="15">
      <c r="A125" s="162">
        <f>A121+1</f>
        <v>59</v>
      </c>
      <c r="B125" s="145" t="s">
        <v>131</v>
      </c>
      <c r="C125" s="120" t="s">
        <v>132</v>
      </c>
      <c r="D125" s="119" t="s">
        <v>1</v>
      </c>
      <c r="E125" s="121">
        <v>32.21</v>
      </c>
      <c r="F125" s="172"/>
      <c r="G125" s="192">
        <f>E125*F125</f>
        <v>0</v>
      </c>
    </row>
    <row r="126" spans="1:7" ht="15">
      <c r="A126" s="162">
        <f aca="true" t="shared" si="16" ref="A126:A133">A125+1</f>
        <v>60</v>
      </c>
      <c r="B126" s="145" t="s">
        <v>133</v>
      </c>
      <c r="C126" s="120" t="s">
        <v>134</v>
      </c>
      <c r="D126" s="119" t="s">
        <v>1</v>
      </c>
      <c r="E126" s="121">
        <v>33.78</v>
      </c>
      <c r="F126" s="172"/>
      <c r="G126" s="192">
        <f aca="true" t="shared" si="17" ref="G126:G133">E126*F126</f>
        <v>0</v>
      </c>
    </row>
    <row r="127" spans="1:7" ht="15">
      <c r="A127" s="162">
        <f t="shared" si="16"/>
        <v>61</v>
      </c>
      <c r="B127" s="145" t="s">
        <v>135</v>
      </c>
      <c r="C127" s="120" t="s">
        <v>136</v>
      </c>
      <c r="D127" s="119" t="s">
        <v>1</v>
      </c>
      <c r="E127" s="121">
        <v>75.88</v>
      </c>
      <c r="F127" s="172"/>
      <c r="G127" s="192">
        <f t="shared" si="17"/>
        <v>0</v>
      </c>
    </row>
    <row r="128" spans="1:7" ht="15">
      <c r="A128" s="162">
        <f t="shared" si="16"/>
        <v>62</v>
      </c>
      <c r="B128" s="145" t="s">
        <v>137</v>
      </c>
      <c r="C128" s="120" t="s">
        <v>138</v>
      </c>
      <c r="D128" s="119" t="s">
        <v>1</v>
      </c>
      <c r="E128" s="121">
        <v>4.209</v>
      </c>
      <c r="F128" s="172"/>
      <c r="G128" s="192">
        <f t="shared" si="17"/>
        <v>0</v>
      </c>
    </row>
    <row r="129" spans="1:7" ht="15">
      <c r="A129" s="162">
        <f t="shared" si="16"/>
        <v>63</v>
      </c>
      <c r="B129" s="145"/>
      <c r="C129" s="120" t="s">
        <v>346</v>
      </c>
      <c r="D129" s="119" t="s">
        <v>1</v>
      </c>
      <c r="E129" s="121">
        <v>4.84</v>
      </c>
      <c r="F129" s="172"/>
      <c r="G129" s="192">
        <f t="shared" si="17"/>
        <v>0</v>
      </c>
    </row>
    <row r="130" spans="1:7" ht="15">
      <c r="A130" s="162">
        <f t="shared" si="16"/>
        <v>64</v>
      </c>
      <c r="B130" s="145" t="s">
        <v>139</v>
      </c>
      <c r="C130" s="120" t="s">
        <v>140</v>
      </c>
      <c r="D130" s="119" t="s">
        <v>1</v>
      </c>
      <c r="E130" s="121">
        <v>38.28</v>
      </c>
      <c r="F130" s="172"/>
      <c r="G130" s="192">
        <f t="shared" si="17"/>
        <v>0</v>
      </c>
    </row>
    <row r="131" spans="1:7" ht="15">
      <c r="A131" s="162">
        <f t="shared" si="16"/>
        <v>65</v>
      </c>
      <c r="B131" s="145" t="s">
        <v>141</v>
      </c>
      <c r="C131" s="120" t="s">
        <v>142</v>
      </c>
      <c r="D131" s="119" t="s">
        <v>25</v>
      </c>
      <c r="E131" s="121">
        <f>G125+G126+G127+G128+G129+G130</f>
        <v>0</v>
      </c>
      <c r="F131" s="177"/>
      <c r="G131" s="192">
        <f t="shared" si="17"/>
        <v>0</v>
      </c>
    </row>
    <row r="132" spans="1:7" ht="15">
      <c r="A132" s="162">
        <f t="shared" si="16"/>
        <v>66</v>
      </c>
      <c r="B132" s="145" t="s">
        <v>143</v>
      </c>
      <c r="C132" s="120" t="s">
        <v>144</v>
      </c>
      <c r="D132" s="119" t="s">
        <v>1</v>
      </c>
      <c r="E132" s="121">
        <v>45.216</v>
      </c>
      <c r="F132" s="172"/>
      <c r="G132" s="192">
        <f t="shared" si="17"/>
        <v>0</v>
      </c>
    </row>
    <row r="133" spans="1:7" ht="15">
      <c r="A133" s="162">
        <f t="shared" si="16"/>
        <v>67</v>
      </c>
      <c r="B133" s="145" t="s">
        <v>145</v>
      </c>
      <c r="C133" s="120" t="s">
        <v>146</v>
      </c>
      <c r="D133" s="119" t="s">
        <v>1</v>
      </c>
      <c r="E133" s="121">
        <v>6.069</v>
      </c>
      <c r="F133" s="172"/>
      <c r="G133" s="192">
        <f t="shared" si="17"/>
        <v>0</v>
      </c>
    </row>
    <row r="134" spans="1:7" ht="15">
      <c r="A134" s="163"/>
      <c r="B134" s="145"/>
      <c r="C134" s="124" t="s">
        <v>18</v>
      </c>
      <c r="D134" s="125"/>
      <c r="E134" s="126"/>
      <c r="F134" s="173"/>
      <c r="G134" s="193">
        <f>SUM(G125:G133)</f>
        <v>0</v>
      </c>
    </row>
    <row r="135" spans="1:7" ht="15">
      <c r="A135" s="163"/>
      <c r="B135" s="145"/>
      <c r="C135" s="120"/>
      <c r="D135" s="119"/>
      <c r="E135" s="121"/>
      <c r="F135" s="172"/>
      <c r="G135" s="192"/>
    </row>
    <row r="136" spans="1:7" ht="15">
      <c r="A136" s="163"/>
      <c r="B136" s="145"/>
      <c r="C136" s="116" t="s">
        <v>21</v>
      </c>
      <c r="D136" s="119"/>
      <c r="E136" s="121"/>
      <c r="F136" s="172"/>
      <c r="G136" s="192"/>
    </row>
    <row r="137" spans="1:7" ht="15">
      <c r="A137" s="162">
        <f>A133+1</f>
        <v>68</v>
      </c>
      <c r="B137" s="145" t="s">
        <v>10</v>
      </c>
      <c r="C137" s="120" t="s">
        <v>147</v>
      </c>
      <c r="D137" s="119" t="s">
        <v>1</v>
      </c>
      <c r="E137" s="121">
        <v>10.696</v>
      </c>
      <c r="F137" s="172"/>
      <c r="G137" s="192">
        <f>E137*F137</f>
        <v>0</v>
      </c>
    </row>
    <row r="138" spans="1:7" ht="15">
      <c r="A138" s="162">
        <f aca="true" t="shared" si="18" ref="A138:A144">A137+1</f>
        <v>69</v>
      </c>
      <c r="B138" s="145" t="s">
        <v>148</v>
      </c>
      <c r="C138" s="120" t="s">
        <v>149</v>
      </c>
      <c r="D138" s="119" t="s">
        <v>1</v>
      </c>
      <c r="E138" s="121">
        <v>10.91</v>
      </c>
      <c r="F138" s="172"/>
      <c r="G138" s="192">
        <f aca="true" t="shared" si="19" ref="G138:G144">E138*F138</f>
        <v>0</v>
      </c>
    </row>
    <row r="139" spans="1:7" ht="15">
      <c r="A139" s="162">
        <f t="shared" si="18"/>
        <v>70</v>
      </c>
      <c r="B139" s="145" t="s">
        <v>150</v>
      </c>
      <c r="C139" s="120" t="s">
        <v>345</v>
      </c>
      <c r="D139" s="119" t="s">
        <v>1</v>
      </c>
      <c r="E139" s="121">
        <v>18.32</v>
      </c>
      <c r="F139" s="172"/>
      <c r="G139" s="192">
        <f t="shared" si="19"/>
        <v>0</v>
      </c>
    </row>
    <row r="140" spans="1:7" ht="15">
      <c r="A140" s="162">
        <f t="shared" si="18"/>
        <v>71</v>
      </c>
      <c r="B140" s="145" t="s">
        <v>151</v>
      </c>
      <c r="C140" s="120" t="s">
        <v>152</v>
      </c>
      <c r="D140" s="119" t="s">
        <v>1</v>
      </c>
      <c r="E140" s="121">
        <v>18.686</v>
      </c>
      <c r="F140" s="172"/>
      <c r="G140" s="192">
        <f t="shared" si="19"/>
        <v>0</v>
      </c>
    </row>
    <row r="141" spans="1:7" ht="23.25">
      <c r="A141" s="162">
        <f t="shared" si="18"/>
        <v>72</v>
      </c>
      <c r="B141" s="145" t="s">
        <v>153</v>
      </c>
      <c r="C141" s="120" t="s">
        <v>336</v>
      </c>
      <c r="D141" s="119" t="s">
        <v>1</v>
      </c>
      <c r="E141" s="121">
        <v>33.165</v>
      </c>
      <c r="F141" s="172"/>
      <c r="G141" s="192">
        <f t="shared" si="19"/>
        <v>0</v>
      </c>
    </row>
    <row r="142" spans="1:7" ht="23.25">
      <c r="A142" s="162">
        <f t="shared" si="18"/>
        <v>73</v>
      </c>
      <c r="B142" s="145" t="s">
        <v>153</v>
      </c>
      <c r="C142" s="120" t="s">
        <v>337</v>
      </c>
      <c r="D142" s="119" t="s">
        <v>1</v>
      </c>
      <c r="E142" s="121">
        <v>31.21</v>
      </c>
      <c r="F142" s="172"/>
      <c r="G142" s="192">
        <f t="shared" si="19"/>
        <v>0</v>
      </c>
    </row>
    <row r="143" spans="1:7" ht="15">
      <c r="A143" s="162">
        <f t="shared" si="18"/>
        <v>74</v>
      </c>
      <c r="B143" s="145" t="s">
        <v>154</v>
      </c>
      <c r="C143" s="120" t="s">
        <v>155</v>
      </c>
      <c r="D143" s="119" t="s">
        <v>25</v>
      </c>
      <c r="E143" s="121">
        <f>G137+G138+G139+G140+G141+G142</f>
        <v>0</v>
      </c>
      <c r="F143" s="177"/>
      <c r="G143" s="192">
        <f t="shared" si="19"/>
        <v>0</v>
      </c>
    </row>
    <row r="144" spans="1:7" ht="15">
      <c r="A144" s="162">
        <f t="shared" si="18"/>
        <v>75</v>
      </c>
      <c r="B144" s="145" t="s">
        <v>156</v>
      </c>
      <c r="C144" s="120" t="s">
        <v>157</v>
      </c>
      <c r="D144" s="119" t="s">
        <v>1</v>
      </c>
      <c r="E144" s="121">
        <v>45.216</v>
      </c>
      <c r="F144" s="172"/>
      <c r="G144" s="192">
        <f t="shared" si="19"/>
        <v>0</v>
      </c>
    </row>
    <row r="145" spans="1:7" ht="15">
      <c r="A145" s="163"/>
      <c r="B145" s="145"/>
      <c r="C145" s="124" t="s">
        <v>18</v>
      </c>
      <c r="D145" s="125"/>
      <c r="E145" s="126"/>
      <c r="F145" s="173"/>
      <c r="G145" s="193">
        <f>SUM(G137:G144)</f>
        <v>0</v>
      </c>
    </row>
    <row r="146" spans="1:7" ht="15">
      <c r="A146" s="163"/>
      <c r="B146" s="145"/>
      <c r="C146" s="120"/>
      <c r="D146" s="119"/>
      <c r="E146" s="121"/>
      <c r="F146" s="172"/>
      <c r="G146" s="192"/>
    </row>
    <row r="147" spans="1:7" ht="15">
      <c r="A147" s="163"/>
      <c r="B147" s="145"/>
      <c r="C147" s="116" t="s">
        <v>47</v>
      </c>
      <c r="D147" s="119"/>
      <c r="E147" s="121"/>
      <c r="F147" s="172"/>
      <c r="G147" s="192"/>
    </row>
    <row r="148" spans="1:7" ht="15">
      <c r="A148" s="162">
        <f>A144+1</f>
        <v>76</v>
      </c>
      <c r="B148" s="145" t="s">
        <v>158</v>
      </c>
      <c r="C148" s="120" t="s">
        <v>159</v>
      </c>
      <c r="D148" s="119" t="s">
        <v>2</v>
      </c>
      <c r="E148" s="121">
        <v>8</v>
      </c>
      <c r="F148" s="172"/>
      <c r="G148" s="192">
        <f>E148*F148</f>
        <v>0</v>
      </c>
    </row>
    <row r="149" spans="1:7" ht="15">
      <c r="A149" s="162">
        <f aca="true" t="shared" si="20" ref="A149:A151">A148+1</f>
        <v>77</v>
      </c>
      <c r="B149" s="145" t="s">
        <v>160</v>
      </c>
      <c r="C149" s="120" t="s">
        <v>161</v>
      </c>
      <c r="D149" s="119" t="s">
        <v>5</v>
      </c>
      <c r="E149" s="121">
        <v>2</v>
      </c>
      <c r="F149" s="172"/>
      <c r="G149" s="192">
        <f aca="true" t="shared" si="21" ref="G149:G151">E149*F149</f>
        <v>0</v>
      </c>
    </row>
    <row r="150" spans="1:7" ht="15">
      <c r="A150" s="162">
        <f t="shared" si="20"/>
        <v>78</v>
      </c>
      <c r="B150" s="145" t="s">
        <v>162</v>
      </c>
      <c r="C150" s="120" t="s">
        <v>163</v>
      </c>
      <c r="D150" s="119" t="s">
        <v>0</v>
      </c>
      <c r="E150" s="121">
        <v>1.44</v>
      </c>
      <c r="F150" s="172"/>
      <c r="G150" s="192">
        <f t="shared" si="21"/>
        <v>0</v>
      </c>
    </row>
    <row r="151" spans="1:7" ht="15">
      <c r="A151" s="162">
        <f t="shared" si="20"/>
        <v>79</v>
      </c>
      <c r="B151" s="145">
        <v>998721202</v>
      </c>
      <c r="C151" s="120" t="s">
        <v>26</v>
      </c>
      <c r="D151" s="119"/>
      <c r="E151" s="121">
        <f>G148+G149+G150</f>
        <v>0</v>
      </c>
      <c r="F151" s="177"/>
      <c r="G151" s="192">
        <f t="shared" si="21"/>
        <v>0</v>
      </c>
    </row>
    <row r="152" spans="1:7" ht="15">
      <c r="A152" s="163"/>
      <c r="B152" s="145"/>
      <c r="C152" s="124" t="s">
        <v>18</v>
      </c>
      <c r="D152" s="125"/>
      <c r="E152" s="126"/>
      <c r="F152" s="173"/>
      <c r="G152" s="193">
        <f>SUM(G148:G151)</f>
        <v>0</v>
      </c>
    </row>
    <row r="153" spans="1:7" ht="15">
      <c r="A153" s="163"/>
      <c r="B153" s="145"/>
      <c r="C153" s="120"/>
      <c r="D153" s="119"/>
      <c r="E153" s="121"/>
      <c r="F153" s="172"/>
      <c r="G153" s="192"/>
    </row>
    <row r="154" spans="1:7" ht="15">
      <c r="A154" s="163"/>
      <c r="B154" s="145"/>
      <c r="C154" s="116" t="s">
        <v>22</v>
      </c>
      <c r="D154" s="119"/>
      <c r="E154" s="121"/>
      <c r="F154" s="172"/>
      <c r="G154" s="192"/>
    </row>
    <row r="155" spans="1:7" ht="15">
      <c r="A155" s="162">
        <f>A151+1</f>
        <v>80</v>
      </c>
      <c r="B155" s="145" t="s">
        <v>164</v>
      </c>
      <c r="C155" s="120" t="s">
        <v>165</v>
      </c>
      <c r="D155" s="119" t="s">
        <v>1</v>
      </c>
      <c r="E155" s="121">
        <v>8.5</v>
      </c>
      <c r="F155" s="172"/>
      <c r="G155" s="192">
        <f>E155*F155</f>
        <v>0</v>
      </c>
    </row>
    <row r="156" spans="1:7" ht="15">
      <c r="A156" s="162">
        <f aca="true" t="shared" si="22" ref="A156:A167">A155+1</f>
        <v>81</v>
      </c>
      <c r="B156" s="145" t="s">
        <v>166</v>
      </c>
      <c r="C156" s="120" t="s">
        <v>167</v>
      </c>
      <c r="D156" s="119" t="s">
        <v>2</v>
      </c>
      <c r="E156" s="121">
        <v>32.65</v>
      </c>
      <c r="F156" s="172"/>
      <c r="G156" s="192">
        <f aca="true" t="shared" si="23" ref="G156:G167">E156*F156</f>
        <v>0</v>
      </c>
    </row>
    <row r="157" spans="1:7" ht="15">
      <c r="A157" s="162">
        <f t="shared" si="22"/>
        <v>82</v>
      </c>
      <c r="B157" s="145" t="s">
        <v>168</v>
      </c>
      <c r="C157" s="120" t="s">
        <v>169</v>
      </c>
      <c r="D157" s="119" t="s">
        <v>2</v>
      </c>
      <c r="E157" s="121">
        <v>55.2</v>
      </c>
      <c r="F157" s="172"/>
      <c r="G157" s="192">
        <f t="shared" si="23"/>
        <v>0</v>
      </c>
    </row>
    <row r="158" spans="1:7" ht="15">
      <c r="A158" s="162">
        <f t="shared" si="22"/>
        <v>83</v>
      </c>
      <c r="B158" s="145" t="s">
        <v>170</v>
      </c>
      <c r="C158" s="120" t="s">
        <v>171</v>
      </c>
      <c r="D158" s="119" t="s">
        <v>0</v>
      </c>
      <c r="E158" s="121">
        <v>1.136</v>
      </c>
      <c r="F158" s="172"/>
      <c r="G158" s="192">
        <f t="shared" si="23"/>
        <v>0</v>
      </c>
    </row>
    <row r="159" spans="1:7" ht="15">
      <c r="A159" s="162">
        <f t="shared" si="22"/>
        <v>84</v>
      </c>
      <c r="B159" s="145" t="s">
        <v>172</v>
      </c>
      <c r="C159" s="120" t="s">
        <v>173</v>
      </c>
      <c r="D159" s="119" t="s">
        <v>5</v>
      </c>
      <c r="E159" s="121">
        <v>14</v>
      </c>
      <c r="F159" s="172"/>
      <c r="G159" s="192">
        <f t="shared" si="23"/>
        <v>0</v>
      </c>
    </row>
    <row r="160" spans="1:7" ht="15">
      <c r="A160" s="162">
        <f t="shared" si="22"/>
        <v>85</v>
      </c>
      <c r="B160" s="145" t="s">
        <v>174</v>
      </c>
      <c r="C160" s="120" t="s">
        <v>175</v>
      </c>
      <c r="D160" s="119" t="s">
        <v>1</v>
      </c>
      <c r="E160" s="121">
        <v>31.9</v>
      </c>
      <c r="F160" s="172"/>
      <c r="G160" s="192">
        <f t="shared" si="23"/>
        <v>0</v>
      </c>
    </row>
    <row r="161" spans="1:7" ht="15">
      <c r="A161" s="162">
        <f t="shared" si="22"/>
        <v>86</v>
      </c>
      <c r="B161" s="145" t="s">
        <v>11</v>
      </c>
      <c r="C161" s="120" t="s">
        <v>12</v>
      </c>
      <c r="D161" s="119" t="s">
        <v>2</v>
      </c>
      <c r="E161" s="121">
        <v>41</v>
      </c>
      <c r="F161" s="172"/>
      <c r="G161" s="192">
        <f t="shared" si="23"/>
        <v>0</v>
      </c>
    </row>
    <row r="162" spans="1:7" ht="15">
      <c r="A162" s="162">
        <f t="shared" si="22"/>
        <v>87</v>
      </c>
      <c r="B162" s="145" t="s">
        <v>176</v>
      </c>
      <c r="C162" s="120" t="s">
        <v>177</v>
      </c>
      <c r="D162" s="119" t="s">
        <v>0</v>
      </c>
      <c r="E162" s="121">
        <v>0.369</v>
      </c>
      <c r="F162" s="172"/>
      <c r="G162" s="192">
        <f t="shared" si="23"/>
        <v>0</v>
      </c>
    </row>
    <row r="163" spans="1:7" ht="15">
      <c r="A163" s="162">
        <f t="shared" si="22"/>
        <v>88</v>
      </c>
      <c r="B163" s="145" t="s">
        <v>178</v>
      </c>
      <c r="C163" s="120" t="s">
        <v>179</v>
      </c>
      <c r="D163" s="119" t="s">
        <v>1</v>
      </c>
      <c r="E163" s="121">
        <v>18.826</v>
      </c>
      <c r="F163" s="172"/>
      <c r="G163" s="192">
        <f t="shared" si="23"/>
        <v>0</v>
      </c>
    </row>
    <row r="164" spans="1:7" ht="15">
      <c r="A164" s="162">
        <f t="shared" si="22"/>
        <v>89</v>
      </c>
      <c r="B164" s="145" t="s">
        <v>180</v>
      </c>
      <c r="C164" s="120" t="s">
        <v>181</v>
      </c>
      <c r="D164" s="119" t="s">
        <v>1</v>
      </c>
      <c r="E164" s="121">
        <v>4.6</v>
      </c>
      <c r="F164" s="172"/>
      <c r="G164" s="192">
        <f t="shared" si="23"/>
        <v>0</v>
      </c>
    </row>
    <row r="165" spans="1:7" ht="15">
      <c r="A165" s="162">
        <f t="shared" si="22"/>
        <v>90</v>
      </c>
      <c r="B165" s="145" t="s">
        <v>182</v>
      </c>
      <c r="C165" s="120" t="s">
        <v>183</v>
      </c>
      <c r="D165" s="119" t="s">
        <v>0</v>
      </c>
      <c r="E165" s="121">
        <v>0.65</v>
      </c>
      <c r="F165" s="172"/>
      <c r="G165" s="192">
        <f t="shared" si="23"/>
        <v>0</v>
      </c>
    </row>
    <row r="166" spans="1:7" ht="15">
      <c r="A166" s="162">
        <f t="shared" si="22"/>
        <v>91</v>
      </c>
      <c r="B166" s="145" t="s">
        <v>13</v>
      </c>
      <c r="C166" s="120" t="s">
        <v>14</v>
      </c>
      <c r="D166" s="119" t="s">
        <v>0</v>
      </c>
      <c r="E166" s="121">
        <v>1.959</v>
      </c>
      <c r="F166" s="172"/>
      <c r="G166" s="192">
        <f t="shared" si="23"/>
        <v>0</v>
      </c>
    </row>
    <row r="167" spans="1:7" ht="15">
      <c r="A167" s="162">
        <f t="shared" si="22"/>
        <v>92</v>
      </c>
      <c r="B167" s="145" t="s">
        <v>15</v>
      </c>
      <c r="C167" s="120" t="s">
        <v>16</v>
      </c>
      <c r="D167" s="119" t="s">
        <v>25</v>
      </c>
      <c r="E167" s="121">
        <f>G155+G156+G157+G158+G159+G160+G161+G162+G163+G164+G165+G166</f>
        <v>0</v>
      </c>
      <c r="F167" s="177"/>
      <c r="G167" s="192">
        <f t="shared" si="23"/>
        <v>0</v>
      </c>
    </row>
    <row r="168" spans="1:7" ht="15">
      <c r="A168" s="163"/>
      <c r="B168" s="145"/>
      <c r="C168" s="124" t="s">
        <v>18</v>
      </c>
      <c r="D168" s="125"/>
      <c r="E168" s="126"/>
      <c r="F168" s="173"/>
      <c r="G168" s="193">
        <f>SUM(G155:G167)</f>
        <v>0</v>
      </c>
    </row>
    <row r="169" spans="1:7" ht="15">
      <c r="A169" s="163"/>
      <c r="B169" s="145"/>
      <c r="C169" s="120"/>
      <c r="D169" s="119"/>
      <c r="E169" s="121"/>
      <c r="F169" s="172"/>
      <c r="G169" s="192"/>
    </row>
    <row r="170" spans="1:7" ht="15">
      <c r="A170" s="163"/>
      <c r="B170" s="145"/>
      <c r="C170" s="116" t="s">
        <v>23</v>
      </c>
      <c r="D170" s="119"/>
      <c r="E170" s="121"/>
      <c r="F170" s="172"/>
      <c r="G170" s="192"/>
    </row>
    <row r="171" spans="1:7" ht="15">
      <c r="A171" s="162">
        <f>A167+1</f>
        <v>93</v>
      </c>
      <c r="B171" s="145"/>
      <c r="C171" s="120" t="s">
        <v>344</v>
      </c>
      <c r="D171" s="119" t="s">
        <v>2</v>
      </c>
      <c r="E171" s="121">
        <v>18.33</v>
      </c>
      <c r="F171" s="172"/>
      <c r="G171" s="192">
        <f>E171*F171</f>
        <v>0</v>
      </c>
    </row>
    <row r="172" spans="1:7" ht="15">
      <c r="A172" s="162">
        <f aca="true" t="shared" si="24" ref="A172:A175">A171+1</f>
        <v>94</v>
      </c>
      <c r="B172" s="145" t="s">
        <v>184</v>
      </c>
      <c r="C172" s="120" t="s">
        <v>185</v>
      </c>
      <c r="D172" s="119" t="s">
        <v>2</v>
      </c>
      <c r="E172" s="121">
        <v>18.83</v>
      </c>
      <c r="F172" s="172"/>
      <c r="G172" s="192">
        <f aca="true" t="shared" si="25" ref="G172:G175">E172*F172</f>
        <v>0</v>
      </c>
    </row>
    <row r="173" spans="1:7" ht="15">
      <c r="A173" s="162">
        <f t="shared" si="24"/>
        <v>95</v>
      </c>
      <c r="B173" s="145" t="s">
        <v>186</v>
      </c>
      <c r="C173" s="120" t="s">
        <v>187</v>
      </c>
      <c r="D173" s="119" t="s">
        <v>5</v>
      </c>
      <c r="E173" s="121">
        <v>2</v>
      </c>
      <c r="F173" s="172"/>
      <c r="G173" s="192">
        <f t="shared" si="25"/>
        <v>0</v>
      </c>
    </row>
    <row r="174" spans="1:7" ht="15">
      <c r="A174" s="162">
        <f t="shared" si="24"/>
        <v>96</v>
      </c>
      <c r="B174" s="145" t="s">
        <v>188</v>
      </c>
      <c r="C174" s="120" t="s">
        <v>189</v>
      </c>
      <c r="D174" s="119" t="s">
        <v>2</v>
      </c>
      <c r="E174" s="121">
        <v>2.6</v>
      </c>
      <c r="F174" s="172"/>
      <c r="G174" s="192">
        <f t="shared" si="25"/>
        <v>0</v>
      </c>
    </row>
    <row r="175" spans="1:7" ht="15">
      <c r="A175" s="162">
        <f t="shared" si="24"/>
        <v>97</v>
      </c>
      <c r="B175" s="145" t="s">
        <v>190</v>
      </c>
      <c r="C175" s="120" t="s">
        <v>191</v>
      </c>
      <c r="D175" s="119" t="s">
        <v>25</v>
      </c>
      <c r="E175" s="121">
        <f>G171+G172+G173+G174</f>
        <v>0</v>
      </c>
      <c r="F175" s="177"/>
      <c r="G175" s="192">
        <f t="shared" si="25"/>
        <v>0</v>
      </c>
    </row>
    <row r="176" spans="1:7" ht="15">
      <c r="A176" s="163"/>
      <c r="B176" s="145"/>
      <c r="C176" s="124" t="s">
        <v>18</v>
      </c>
      <c r="D176" s="125"/>
      <c r="E176" s="126"/>
      <c r="F176" s="173"/>
      <c r="G176" s="193">
        <f>SUM(G171:G175)</f>
        <v>0</v>
      </c>
    </row>
    <row r="177" spans="1:7" ht="15">
      <c r="A177" s="163"/>
      <c r="B177" s="145"/>
      <c r="C177" s="129"/>
      <c r="D177" s="130"/>
      <c r="E177" s="131"/>
      <c r="F177" s="174"/>
      <c r="G177" s="194"/>
    </row>
    <row r="178" spans="1:7" ht="15">
      <c r="A178" s="163"/>
      <c r="B178" s="145"/>
      <c r="C178" s="116" t="s">
        <v>31</v>
      </c>
      <c r="D178" s="119"/>
      <c r="E178" s="121"/>
      <c r="F178" s="172"/>
      <c r="G178" s="192"/>
    </row>
    <row r="179" spans="1:7" ht="15">
      <c r="A179" s="162">
        <f>A175+1</f>
        <v>98</v>
      </c>
      <c r="B179" s="145" t="s">
        <v>192</v>
      </c>
      <c r="C179" s="120" t="s">
        <v>193</v>
      </c>
      <c r="D179" s="119" t="s">
        <v>1</v>
      </c>
      <c r="E179" s="121">
        <v>31.9</v>
      </c>
      <c r="F179" s="172"/>
      <c r="G179" s="192">
        <f>E179*F179</f>
        <v>0</v>
      </c>
    </row>
    <row r="180" spans="1:7" ht="15">
      <c r="A180" s="162">
        <f aca="true" t="shared" si="26" ref="A180:A186">A179+1</f>
        <v>99</v>
      </c>
      <c r="B180" s="145" t="s">
        <v>194</v>
      </c>
      <c r="C180" s="120" t="s">
        <v>195</v>
      </c>
      <c r="D180" s="119" t="s">
        <v>2</v>
      </c>
      <c r="E180" s="121">
        <v>1.6</v>
      </c>
      <c r="F180" s="172"/>
      <c r="G180" s="192">
        <f aca="true" t="shared" si="27" ref="G180:G186">E180*F180</f>
        <v>0</v>
      </c>
    </row>
    <row r="181" spans="1:7" ht="15">
      <c r="A181" s="162">
        <f t="shared" si="26"/>
        <v>100</v>
      </c>
      <c r="B181" s="145" t="s">
        <v>196</v>
      </c>
      <c r="C181" s="120" t="s">
        <v>197</v>
      </c>
      <c r="D181" s="119" t="s">
        <v>2</v>
      </c>
      <c r="E181" s="121">
        <v>14.4</v>
      </c>
      <c r="F181" s="172"/>
      <c r="G181" s="192">
        <f t="shared" si="27"/>
        <v>0</v>
      </c>
    </row>
    <row r="182" spans="1:7" ht="15">
      <c r="A182" s="162">
        <f t="shared" si="26"/>
        <v>101</v>
      </c>
      <c r="B182" s="145" t="s">
        <v>198</v>
      </c>
      <c r="C182" s="120" t="s">
        <v>199</v>
      </c>
      <c r="D182" s="119" t="s">
        <v>2</v>
      </c>
      <c r="E182" s="121">
        <v>115.2</v>
      </c>
      <c r="F182" s="172"/>
      <c r="G182" s="192">
        <f t="shared" si="27"/>
        <v>0</v>
      </c>
    </row>
    <row r="183" spans="1:7" ht="15">
      <c r="A183" s="162">
        <f t="shared" si="26"/>
        <v>102</v>
      </c>
      <c r="B183" s="145" t="s">
        <v>192</v>
      </c>
      <c r="C183" s="120" t="s">
        <v>200</v>
      </c>
      <c r="D183" s="119" t="s">
        <v>5</v>
      </c>
      <c r="E183" s="121">
        <v>6</v>
      </c>
      <c r="F183" s="172"/>
      <c r="G183" s="192">
        <f t="shared" si="27"/>
        <v>0</v>
      </c>
    </row>
    <row r="184" spans="1:7" ht="15">
      <c r="A184" s="162">
        <f t="shared" si="26"/>
        <v>103</v>
      </c>
      <c r="B184" s="145" t="s">
        <v>201</v>
      </c>
      <c r="C184" s="120" t="s">
        <v>202</v>
      </c>
      <c r="D184" s="119" t="s">
        <v>2</v>
      </c>
      <c r="E184" s="121">
        <v>18.83</v>
      </c>
      <c r="F184" s="172"/>
      <c r="G184" s="192">
        <f t="shared" si="27"/>
        <v>0</v>
      </c>
    </row>
    <row r="185" spans="1:7" ht="15">
      <c r="A185" s="162">
        <f t="shared" si="26"/>
        <v>104</v>
      </c>
      <c r="B185" s="145" t="s">
        <v>203</v>
      </c>
      <c r="C185" s="120" t="s">
        <v>204</v>
      </c>
      <c r="D185" s="119" t="s">
        <v>1</v>
      </c>
      <c r="E185" s="121">
        <v>31.9</v>
      </c>
      <c r="F185" s="172"/>
      <c r="G185" s="192">
        <f t="shared" si="27"/>
        <v>0</v>
      </c>
    </row>
    <row r="186" spans="1:7" ht="15">
      <c r="A186" s="162">
        <f t="shared" si="26"/>
        <v>105</v>
      </c>
      <c r="B186" s="145" t="s">
        <v>205</v>
      </c>
      <c r="C186" s="120" t="s">
        <v>206</v>
      </c>
      <c r="D186" s="119" t="s">
        <v>25</v>
      </c>
      <c r="E186" s="121">
        <f>G179+G180+G181+G182+G183+G184+G185</f>
        <v>0</v>
      </c>
      <c r="F186" s="177"/>
      <c r="G186" s="192">
        <f t="shared" si="27"/>
        <v>0</v>
      </c>
    </row>
    <row r="187" spans="1:7" ht="15">
      <c r="A187" s="163"/>
      <c r="B187" s="145"/>
      <c r="C187" s="124" t="s">
        <v>18</v>
      </c>
      <c r="D187" s="125"/>
      <c r="E187" s="126"/>
      <c r="F187" s="173"/>
      <c r="G187" s="193">
        <f>SUM(G179:G186)</f>
        <v>0</v>
      </c>
    </row>
    <row r="188" spans="1:7" ht="15">
      <c r="A188" s="163"/>
      <c r="B188" s="145"/>
      <c r="C188" s="120"/>
      <c r="D188" s="119"/>
      <c r="E188" s="121"/>
      <c r="F188" s="172"/>
      <c r="G188" s="192"/>
    </row>
    <row r="189" spans="1:8" ht="15">
      <c r="A189" s="163"/>
      <c r="B189" s="145"/>
      <c r="C189" s="116" t="s">
        <v>24</v>
      </c>
      <c r="D189" s="119"/>
      <c r="E189" s="121"/>
      <c r="F189" s="172"/>
      <c r="G189" s="192"/>
      <c r="H189" s="38" t="s">
        <v>25</v>
      </c>
    </row>
    <row r="190" spans="1:7" ht="15">
      <c r="A190" s="162">
        <f>A186+1</f>
        <v>106</v>
      </c>
      <c r="B190" s="145" t="s">
        <v>207</v>
      </c>
      <c r="C190" s="120" t="s">
        <v>301</v>
      </c>
      <c r="D190" s="119" t="s">
        <v>64</v>
      </c>
      <c r="E190" s="121">
        <v>531.287</v>
      </c>
      <c r="F190" s="172"/>
      <c r="G190" s="192">
        <f>E190*F190</f>
        <v>0</v>
      </c>
    </row>
    <row r="191" spans="1:7" ht="23.25">
      <c r="A191" s="162">
        <f aca="true" t="shared" si="28" ref="A191:A192">A190+1</f>
        <v>107</v>
      </c>
      <c r="B191" s="145"/>
      <c r="C191" s="147" t="s">
        <v>339</v>
      </c>
      <c r="D191" s="148" t="s">
        <v>320</v>
      </c>
      <c r="E191" s="149">
        <v>44</v>
      </c>
      <c r="F191" s="172"/>
      <c r="G191" s="192">
        <f>E191*F191</f>
        <v>0</v>
      </c>
    </row>
    <row r="192" spans="1:7" ht="15">
      <c r="A192" s="162">
        <f t="shared" si="28"/>
        <v>108</v>
      </c>
      <c r="B192" s="145">
        <v>998767202</v>
      </c>
      <c r="C192" s="120" t="s">
        <v>26</v>
      </c>
      <c r="D192" s="119"/>
      <c r="E192" s="121">
        <f>G190</f>
        <v>0</v>
      </c>
      <c r="F192" s="177"/>
      <c r="G192" s="192">
        <f>E192*F192</f>
        <v>0</v>
      </c>
    </row>
    <row r="193" spans="1:14" ht="15">
      <c r="A193" s="163"/>
      <c r="B193" s="145"/>
      <c r="C193" s="124" t="s">
        <v>18</v>
      </c>
      <c r="D193" s="125"/>
      <c r="E193" s="126"/>
      <c r="F193" s="173"/>
      <c r="G193" s="193">
        <f>SUM(G190:G192)</f>
        <v>0</v>
      </c>
      <c r="N193" t="s">
        <v>25</v>
      </c>
    </row>
    <row r="194" spans="1:7" ht="15">
      <c r="A194" s="163"/>
      <c r="B194" s="145"/>
      <c r="C194" s="120"/>
      <c r="D194" s="119"/>
      <c r="E194" s="121"/>
      <c r="F194" s="172"/>
      <c r="G194" s="192"/>
    </row>
    <row r="195" spans="1:7" ht="15">
      <c r="A195" s="163"/>
      <c r="B195" s="145"/>
      <c r="C195" s="116" t="s">
        <v>36</v>
      </c>
      <c r="D195" s="119"/>
      <c r="E195" s="121"/>
      <c r="F195" s="172"/>
      <c r="G195" s="192"/>
    </row>
    <row r="196" spans="1:7" ht="23.25">
      <c r="A196" s="162">
        <f>A192+1</f>
        <v>109</v>
      </c>
      <c r="B196" s="145" t="s">
        <v>208</v>
      </c>
      <c r="C196" s="120" t="s">
        <v>342</v>
      </c>
      <c r="D196" s="119" t="s">
        <v>1</v>
      </c>
      <c r="E196" s="121">
        <v>62.05</v>
      </c>
      <c r="F196" s="172"/>
      <c r="G196" s="192">
        <f>E196*F196</f>
        <v>0</v>
      </c>
    </row>
    <row r="197" spans="1:7" ht="23.25">
      <c r="A197" s="162">
        <f aca="true" t="shared" si="29" ref="A197:A198">A196+1</f>
        <v>110</v>
      </c>
      <c r="B197" s="146" t="s">
        <v>209</v>
      </c>
      <c r="C197" s="147" t="s">
        <v>340</v>
      </c>
      <c r="D197" s="148" t="s">
        <v>1</v>
      </c>
      <c r="E197" s="149">
        <v>31.926</v>
      </c>
      <c r="F197" s="175"/>
      <c r="G197" s="195">
        <f aca="true" t="shared" si="30" ref="G197:G198">E197*F197</f>
        <v>0</v>
      </c>
    </row>
    <row r="198" spans="1:7" ht="15">
      <c r="A198" s="162">
        <f t="shared" si="29"/>
        <v>111</v>
      </c>
      <c r="B198" s="145" t="s">
        <v>210</v>
      </c>
      <c r="C198" s="120" t="s">
        <v>341</v>
      </c>
      <c r="D198" s="119" t="s">
        <v>1</v>
      </c>
      <c r="E198" s="121">
        <v>12</v>
      </c>
      <c r="F198" s="172"/>
      <c r="G198" s="192">
        <f t="shared" si="30"/>
        <v>0</v>
      </c>
    </row>
    <row r="199" spans="1:7" ht="15">
      <c r="A199" s="163"/>
      <c r="B199" s="145"/>
      <c r="C199" s="124" t="s">
        <v>18</v>
      </c>
      <c r="D199" s="125"/>
      <c r="E199" s="126"/>
      <c r="F199" s="127"/>
      <c r="G199" s="193">
        <f>SUM(G196:G198)</f>
        <v>0</v>
      </c>
    </row>
    <row r="200" spans="1:7" ht="15">
      <c r="A200" s="163"/>
      <c r="B200" s="161"/>
      <c r="G200" s="197"/>
    </row>
    <row r="201" spans="1:7" ht="26.25">
      <c r="A201" s="163"/>
      <c r="C201" s="189" t="s">
        <v>366</v>
      </c>
      <c r="G201" s="197"/>
    </row>
    <row r="202" spans="1:7" ht="34.5">
      <c r="A202" s="162">
        <f>A198+1</f>
        <v>112</v>
      </c>
      <c r="C202" s="120" t="s">
        <v>372</v>
      </c>
      <c r="D202" s="119" t="s">
        <v>363</v>
      </c>
      <c r="E202" s="121">
        <v>1</v>
      </c>
      <c r="F202" s="172"/>
      <c r="G202" s="192">
        <f aca="true" t="shared" si="31" ref="G202:G209">E202*F202</f>
        <v>0</v>
      </c>
    </row>
    <row r="203" spans="1:7" ht="34.5">
      <c r="A203" s="162">
        <f aca="true" t="shared" si="32" ref="A203:A209">A202+1</f>
        <v>113</v>
      </c>
      <c r="C203" s="120" t="s">
        <v>365</v>
      </c>
      <c r="D203" s="119" t="s">
        <v>363</v>
      </c>
      <c r="E203" s="121">
        <v>1</v>
      </c>
      <c r="F203" s="172"/>
      <c r="G203" s="192">
        <f t="shared" si="31"/>
        <v>0</v>
      </c>
    </row>
    <row r="204" spans="1:7" ht="15">
      <c r="A204" s="162">
        <f t="shared" si="32"/>
        <v>114</v>
      </c>
      <c r="C204" s="120" t="s">
        <v>367</v>
      </c>
      <c r="D204" s="119" t="s">
        <v>363</v>
      </c>
      <c r="E204" s="121">
        <v>1</v>
      </c>
      <c r="F204" s="172"/>
      <c r="G204" s="192">
        <f t="shared" si="31"/>
        <v>0</v>
      </c>
    </row>
    <row r="205" spans="1:7" ht="15">
      <c r="A205" s="162">
        <f t="shared" si="32"/>
        <v>115</v>
      </c>
      <c r="C205" s="191" t="s">
        <v>368</v>
      </c>
      <c r="D205" s="119" t="s">
        <v>363</v>
      </c>
      <c r="E205" s="121">
        <v>1</v>
      </c>
      <c r="F205" s="172"/>
      <c r="G205" s="192">
        <f t="shared" si="31"/>
        <v>0</v>
      </c>
    </row>
    <row r="206" spans="1:7" ht="15">
      <c r="A206" s="162">
        <f t="shared" si="32"/>
        <v>116</v>
      </c>
      <c r="C206" s="191" t="s">
        <v>369</v>
      </c>
      <c r="D206" s="119" t="s">
        <v>363</v>
      </c>
      <c r="E206" s="121">
        <v>1</v>
      </c>
      <c r="F206" s="172"/>
      <c r="G206" s="192">
        <f t="shared" si="31"/>
        <v>0</v>
      </c>
    </row>
    <row r="207" spans="1:7" ht="22.5">
      <c r="A207" s="162">
        <f t="shared" si="32"/>
        <v>117</v>
      </c>
      <c r="C207" s="191" t="s">
        <v>370</v>
      </c>
      <c r="D207" s="119" t="s">
        <v>363</v>
      </c>
      <c r="E207" s="121">
        <v>1</v>
      </c>
      <c r="F207" s="172"/>
      <c r="G207" s="192">
        <f t="shared" si="31"/>
        <v>0</v>
      </c>
    </row>
    <row r="208" spans="1:7" ht="15">
      <c r="A208" s="162">
        <f t="shared" si="32"/>
        <v>118</v>
      </c>
      <c r="C208" s="191" t="s">
        <v>373</v>
      </c>
      <c r="D208" s="119" t="s">
        <v>363</v>
      </c>
      <c r="E208" s="121">
        <v>1</v>
      </c>
      <c r="F208" s="172"/>
      <c r="G208" s="192">
        <f t="shared" si="31"/>
        <v>0</v>
      </c>
    </row>
    <row r="209" spans="1:7" ht="15">
      <c r="A209" s="162">
        <f t="shared" si="32"/>
        <v>119</v>
      </c>
      <c r="C209" s="191" t="s">
        <v>371</v>
      </c>
      <c r="D209" s="119" t="s">
        <v>363</v>
      </c>
      <c r="E209" s="121">
        <v>1</v>
      </c>
      <c r="F209" s="172"/>
      <c r="G209" s="192">
        <f t="shared" si="31"/>
        <v>0</v>
      </c>
    </row>
    <row r="210" spans="1:7" ht="15">
      <c r="A210" s="163"/>
      <c r="B210" s="145"/>
      <c r="C210" s="124" t="s">
        <v>18</v>
      </c>
      <c r="D210" s="125"/>
      <c r="E210" s="126"/>
      <c r="F210" s="127"/>
      <c r="G210" s="193">
        <f>SUM(G202:G209)</f>
        <v>0</v>
      </c>
    </row>
    <row r="211" ht="15">
      <c r="A211" s="163"/>
    </row>
    <row r="212" ht="15">
      <c r="A212" s="163"/>
    </row>
    <row r="213" ht="15">
      <c r="A213" s="163"/>
    </row>
    <row r="214" ht="15">
      <c r="A214" s="163"/>
    </row>
    <row r="215" ht="15">
      <c r="A215" s="163"/>
    </row>
    <row r="216" ht="15">
      <c r="A216" s="163"/>
    </row>
    <row r="217" ht="15">
      <c r="A217" s="163"/>
    </row>
    <row r="218" ht="15">
      <c r="A218" s="163"/>
    </row>
    <row r="219" ht="15">
      <c r="A219" s="163"/>
    </row>
    <row r="220" ht="15">
      <c r="A220" s="163"/>
    </row>
    <row r="221" ht="15">
      <c r="A221" s="163"/>
    </row>
    <row r="222" ht="15">
      <c r="A222" s="163"/>
    </row>
    <row r="223" ht="15">
      <c r="A223" s="163"/>
    </row>
    <row r="224" ht="15">
      <c r="A224" s="163"/>
    </row>
    <row r="225" ht="15">
      <c r="A225" s="163"/>
    </row>
    <row r="226" ht="15">
      <c r="A226" s="163"/>
    </row>
    <row r="227" ht="15">
      <c r="A227" s="163"/>
    </row>
    <row r="228" ht="15">
      <c r="A228" s="163"/>
    </row>
    <row r="229" ht="15">
      <c r="A229" s="163"/>
    </row>
    <row r="230" ht="15">
      <c r="A230" s="163"/>
    </row>
    <row r="231" ht="15">
      <c r="A231" s="163"/>
    </row>
    <row r="232" ht="15">
      <c r="A232" s="163"/>
    </row>
    <row r="233" ht="15">
      <c r="A233" s="163"/>
    </row>
    <row r="234" ht="15">
      <c r="A234" s="163"/>
    </row>
    <row r="235" ht="15">
      <c r="A235" s="163"/>
    </row>
    <row r="236" ht="15">
      <c r="A236" s="163"/>
    </row>
    <row r="237" ht="15">
      <c r="A237" s="163"/>
    </row>
    <row r="238" ht="15">
      <c r="A238" s="163"/>
    </row>
    <row r="239" ht="15">
      <c r="A239" s="163"/>
    </row>
    <row r="240" ht="15">
      <c r="A240" s="163"/>
    </row>
    <row r="241" ht="15">
      <c r="A241" s="163"/>
    </row>
    <row r="242" ht="15">
      <c r="A242" s="163"/>
    </row>
    <row r="243" ht="15">
      <c r="A243" s="163"/>
    </row>
    <row r="244" ht="15">
      <c r="A244" s="163"/>
    </row>
    <row r="245" ht="15">
      <c r="A245" s="163"/>
    </row>
    <row r="246" ht="15">
      <c r="A246" s="163"/>
    </row>
    <row r="247" ht="15">
      <c r="A247" s="163"/>
    </row>
    <row r="248" ht="15">
      <c r="A248" s="163"/>
    </row>
    <row r="249" ht="15">
      <c r="A249" s="163"/>
    </row>
    <row r="250" ht="15">
      <c r="A250" s="163"/>
    </row>
    <row r="251" ht="15">
      <c r="A251" s="163"/>
    </row>
    <row r="252" ht="15">
      <c r="A252" s="163"/>
    </row>
    <row r="253" ht="15">
      <c r="A253" s="163"/>
    </row>
    <row r="254" ht="15">
      <c r="A254" s="163"/>
    </row>
    <row r="255" ht="15">
      <c r="A255" s="163"/>
    </row>
    <row r="256" ht="15">
      <c r="A256" s="163"/>
    </row>
    <row r="257" ht="15">
      <c r="A257" s="163"/>
    </row>
  </sheetData>
  <sheetProtection algorithmName="SHA-512" hashValue="hv30sI3MaJSebgoW5gTHNHUi4Wlf/dO4kY3edV2Y4XwuufxEJupS0LFlp7+QT1SNMHwZz+wykSHmkUhUzx3XsA==" saltValue="YVFCTZ1ACwNt0bxEzK/auA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zoomScale="120" zoomScaleNormal="120" workbookViewId="0" topLeftCell="A1">
      <pane ySplit="1" topLeftCell="A18" activePane="bottomLeft" state="frozen"/>
      <selection pane="bottomLeft" activeCell="I27" sqref="I27"/>
    </sheetView>
  </sheetViews>
  <sheetFormatPr defaultColWidth="9.140625" defaultRowHeight="15"/>
  <cols>
    <col min="1" max="1" width="9.140625" style="110" customWidth="1"/>
    <col min="2" max="2" width="8.7109375" style="111" customWidth="1"/>
    <col min="3" max="3" width="39.57421875" style="112" customWidth="1"/>
    <col min="4" max="4" width="3.7109375" style="111" customWidth="1"/>
    <col min="5" max="5" width="8.140625" style="113" customWidth="1"/>
    <col min="6" max="6" width="8.421875" style="114" customWidth="1"/>
    <col min="7" max="7" width="11.00390625" style="114" customWidth="1"/>
    <col min="8" max="8" width="27.8515625" style="38" customWidth="1"/>
  </cols>
  <sheetData>
    <row r="1" ht="15">
      <c r="H1" s="37"/>
    </row>
    <row r="2" spans="2:9" ht="15">
      <c r="B2" s="115"/>
      <c r="C2" s="116" t="s">
        <v>39</v>
      </c>
      <c r="D2" s="115"/>
      <c r="E2" s="117"/>
      <c r="F2" s="118"/>
      <c r="G2" s="118"/>
      <c r="I2" s="1"/>
    </row>
    <row r="3" spans="2:9" ht="15">
      <c r="B3" s="115"/>
      <c r="C3" s="116" t="s">
        <v>40</v>
      </c>
      <c r="D3" s="115"/>
      <c r="E3" s="117"/>
      <c r="F3" s="118"/>
      <c r="G3" s="118"/>
      <c r="I3" s="1"/>
    </row>
    <row r="4" spans="2:9" ht="15">
      <c r="B4" s="115"/>
      <c r="C4" s="116" t="s">
        <v>42</v>
      </c>
      <c r="D4" s="115"/>
      <c r="E4" s="117"/>
      <c r="F4" s="118"/>
      <c r="G4" s="118"/>
      <c r="I4" s="1"/>
    </row>
    <row r="5" spans="2:7" ht="15">
      <c r="B5" s="119"/>
      <c r="C5" s="120"/>
      <c r="D5" s="119"/>
      <c r="E5" s="121"/>
      <c r="F5" s="122"/>
      <c r="G5" s="122"/>
    </row>
    <row r="6" spans="2:7" ht="15">
      <c r="B6" s="119"/>
      <c r="C6" s="116" t="s">
        <v>299</v>
      </c>
      <c r="D6" s="119"/>
      <c r="E6" s="121"/>
      <c r="F6" s="122"/>
      <c r="G6" s="122"/>
    </row>
    <row r="7" spans="2:7" ht="15">
      <c r="B7" s="119"/>
      <c r="C7" s="120"/>
      <c r="D7" s="119"/>
      <c r="E7" s="121"/>
      <c r="F7" s="122"/>
      <c r="G7" s="122"/>
    </row>
    <row r="8" spans="2:7" ht="15">
      <c r="B8" s="119"/>
      <c r="C8" s="120"/>
      <c r="D8" s="119"/>
      <c r="E8" s="121"/>
      <c r="F8" s="122"/>
      <c r="G8" s="122"/>
    </row>
    <row r="9" spans="2:8" ht="15">
      <c r="B9" s="119"/>
      <c r="C9" s="116" t="s">
        <v>27</v>
      </c>
      <c r="D9" s="119"/>
      <c r="E9" s="121"/>
      <c r="F9" s="122"/>
      <c r="G9" s="122"/>
      <c r="H9" s="43"/>
    </row>
    <row r="10" spans="2:8" ht="15">
      <c r="B10" s="119"/>
      <c r="C10" s="116" t="s">
        <v>33</v>
      </c>
      <c r="D10" s="119"/>
      <c r="E10" s="121"/>
      <c r="F10" s="122"/>
      <c r="G10" s="123" t="s">
        <v>25</v>
      </c>
      <c r="H10" s="43"/>
    </row>
    <row r="11" spans="2:8" ht="15">
      <c r="B11" s="119"/>
      <c r="C11" s="120" t="s">
        <v>17</v>
      </c>
      <c r="D11" s="119"/>
      <c r="E11" s="121"/>
      <c r="F11" s="122"/>
      <c r="G11" s="123">
        <f>G34</f>
        <v>0</v>
      </c>
      <c r="H11" s="43"/>
    </row>
    <row r="12" spans="2:8" ht="15">
      <c r="B12" s="119"/>
      <c r="C12" s="120" t="s">
        <v>211</v>
      </c>
      <c r="D12" s="119"/>
      <c r="E12" s="121"/>
      <c r="F12" s="122"/>
      <c r="G12" s="123">
        <f>G40</f>
        <v>0</v>
      </c>
      <c r="H12" s="43"/>
    </row>
    <row r="13" spans="2:8" ht="15">
      <c r="B13" s="119"/>
      <c r="C13" s="120" t="s">
        <v>42</v>
      </c>
      <c r="D13" s="119"/>
      <c r="E13" s="121"/>
      <c r="F13" s="122"/>
      <c r="G13" s="123">
        <f>G57</f>
        <v>0</v>
      </c>
      <c r="H13" s="43"/>
    </row>
    <row r="14" spans="2:8" ht="15">
      <c r="B14" s="119"/>
      <c r="C14" s="120" t="s">
        <v>26</v>
      </c>
      <c r="D14" s="119"/>
      <c r="E14" s="121"/>
      <c r="F14" s="122"/>
      <c r="G14" s="123">
        <f>G60</f>
        <v>0</v>
      </c>
      <c r="H14" s="43"/>
    </row>
    <row r="15" spans="2:10" ht="15">
      <c r="B15" s="119"/>
      <c r="C15" s="120" t="s">
        <v>30</v>
      </c>
      <c r="D15" s="119"/>
      <c r="E15" s="121"/>
      <c r="F15" s="122"/>
      <c r="G15" s="123">
        <f>G71</f>
        <v>0</v>
      </c>
      <c r="H15" s="43"/>
      <c r="I15" s="43"/>
      <c r="J15" s="43"/>
    </row>
    <row r="16" spans="2:8" ht="15">
      <c r="B16" s="119"/>
      <c r="C16" s="124" t="s">
        <v>18</v>
      </c>
      <c r="D16" s="125"/>
      <c r="E16" s="126"/>
      <c r="F16" s="127"/>
      <c r="G16" s="128">
        <f>SUM(G11:G15)</f>
        <v>0</v>
      </c>
      <c r="H16" s="43"/>
    </row>
    <row r="17" spans="2:8" ht="15">
      <c r="B17" s="119"/>
      <c r="C17" s="129"/>
      <c r="D17" s="130"/>
      <c r="E17" s="131"/>
      <c r="F17" s="132"/>
      <c r="G17" s="133"/>
      <c r="H17" s="43"/>
    </row>
    <row r="18" spans="2:8" ht="15">
      <c r="B18" s="119"/>
      <c r="C18" s="116" t="s">
        <v>34</v>
      </c>
      <c r="D18" s="119"/>
      <c r="E18" s="121"/>
      <c r="F18" s="122"/>
      <c r="G18" s="123"/>
      <c r="H18" s="43"/>
    </row>
    <row r="19" spans="2:8" ht="15">
      <c r="B19" s="119"/>
      <c r="C19" s="129" t="s">
        <v>24</v>
      </c>
      <c r="D19" s="130"/>
      <c r="E19" s="131"/>
      <c r="F19" s="132"/>
      <c r="G19" s="133">
        <f>G78</f>
        <v>0</v>
      </c>
      <c r="H19" s="43"/>
    </row>
    <row r="20" spans="2:8" ht="15">
      <c r="B20" s="119"/>
      <c r="C20" s="134" t="s">
        <v>36</v>
      </c>
      <c r="D20" s="135"/>
      <c r="E20" s="136"/>
      <c r="F20" s="137"/>
      <c r="G20" s="138">
        <f>G81</f>
        <v>0</v>
      </c>
      <c r="H20" s="43"/>
    </row>
    <row r="21" spans="2:8" ht="15">
      <c r="B21" s="119"/>
      <c r="C21" s="124" t="s">
        <v>18</v>
      </c>
      <c r="D21" s="125"/>
      <c r="E21" s="126"/>
      <c r="F21" s="127"/>
      <c r="G21" s="128">
        <f>SUM(G19:G20)</f>
        <v>0</v>
      </c>
      <c r="H21" s="43"/>
    </row>
    <row r="22" spans="2:8" ht="15">
      <c r="B22" s="119"/>
      <c r="C22" s="139" t="s">
        <v>41</v>
      </c>
      <c r="D22" s="140"/>
      <c r="E22" s="141"/>
      <c r="F22" s="142"/>
      <c r="G22" s="143">
        <f>G21+G16</f>
        <v>0</v>
      </c>
      <c r="H22" s="43"/>
    </row>
    <row r="23" spans="2:8" ht="15">
      <c r="B23" s="119"/>
      <c r="C23" s="129"/>
      <c r="D23" s="119"/>
      <c r="E23" s="121"/>
      <c r="F23" s="122"/>
      <c r="G23" s="123"/>
      <c r="H23" s="43"/>
    </row>
    <row r="24" spans="1:7" ht="15">
      <c r="A24" s="150" t="s">
        <v>332</v>
      </c>
      <c r="B24" s="115"/>
      <c r="C24" s="151" t="s">
        <v>331</v>
      </c>
      <c r="D24" s="119"/>
      <c r="E24" s="117" t="s">
        <v>309</v>
      </c>
      <c r="F24" s="118" t="s">
        <v>310</v>
      </c>
      <c r="G24" s="144" t="s">
        <v>312</v>
      </c>
    </row>
    <row r="25" spans="2:9" ht="15">
      <c r="B25" s="145"/>
      <c r="C25" s="116" t="s">
        <v>17</v>
      </c>
      <c r="D25" s="119"/>
      <c r="E25" s="121"/>
      <c r="F25" s="122"/>
      <c r="G25" s="123"/>
      <c r="I25" t="s">
        <v>25</v>
      </c>
    </row>
    <row r="26" spans="1:7" ht="15">
      <c r="A26" s="162">
        <v>1</v>
      </c>
      <c r="B26" s="145" t="s">
        <v>212</v>
      </c>
      <c r="C26" s="120" t="s">
        <v>213</v>
      </c>
      <c r="D26" s="119" t="s">
        <v>0</v>
      </c>
      <c r="E26" s="121">
        <v>1.395</v>
      </c>
      <c r="F26" s="172"/>
      <c r="G26" s="203">
        <f>E26*F26</f>
        <v>0</v>
      </c>
    </row>
    <row r="27" spans="1:7" ht="15">
      <c r="A27" s="162">
        <f>A26+1</f>
        <v>2</v>
      </c>
      <c r="B27" s="145" t="s">
        <v>214</v>
      </c>
      <c r="C27" s="120" t="s">
        <v>215</v>
      </c>
      <c r="D27" s="119" t="s">
        <v>0</v>
      </c>
      <c r="E27" s="121">
        <v>2.64</v>
      </c>
      <c r="F27" s="172"/>
      <c r="G27" s="203">
        <f aca="true" t="shared" si="0" ref="G27:G33">E27*F27</f>
        <v>0</v>
      </c>
    </row>
    <row r="28" spans="1:7" ht="15">
      <c r="A28" s="162">
        <f aca="true" t="shared" si="1" ref="A28:A33">A27+1</f>
        <v>3</v>
      </c>
      <c r="B28" s="145" t="s">
        <v>52</v>
      </c>
      <c r="C28" s="120" t="s">
        <v>216</v>
      </c>
      <c r="D28" s="119" t="s">
        <v>0</v>
      </c>
      <c r="E28" s="121">
        <v>4.035</v>
      </c>
      <c r="F28" s="172"/>
      <c r="G28" s="203">
        <f t="shared" si="0"/>
        <v>0</v>
      </c>
    </row>
    <row r="29" spans="1:7" ht="15">
      <c r="A29" s="162">
        <f t="shared" si="1"/>
        <v>4</v>
      </c>
      <c r="B29" s="145" t="s">
        <v>54</v>
      </c>
      <c r="C29" s="120" t="s">
        <v>217</v>
      </c>
      <c r="D29" s="119" t="s">
        <v>0</v>
      </c>
      <c r="E29" s="121">
        <v>4.035</v>
      </c>
      <c r="F29" s="172"/>
      <c r="G29" s="203">
        <f t="shared" si="0"/>
        <v>0</v>
      </c>
    </row>
    <row r="30" spans="1:8" ht="15">
      <c r="A30" s="162">
        <f t="shared" si="1"/>
        <v>5</v>
      </c>
      <c r="B30" s="145" t="s">
        <v>218</v>
      </c>
      <c r="C30" s="120" t="s">
        <v>219</v>
      </c>
      <c r="D30" s="119" t="s">
        <v>0</v>
      </c>
      <c r="E30" s="121">
        <v>4.035</v>
      </c>
      <c r="F30" s="172"/>
      <c r="G30" s="203">
        <f t="shared" si="0"/>
        <v>0</v>
      </c>
      <c r="H30" s="38" t="s">
        <v>25</v>
      </c>
    </row>
    <row r="31" spans="1:7" ht="15">
      <c r="A31" s="162">
        <f t="shared" si="1"/>
        <v>6</v>
      </c>
      <c r="B31" s="146">
        <v>171101211</v>
      </c>
      <c r="C31" s="147" t="s">
        <v>303</v>
      </c>
      <c r="D31" s="148" t="s">
        <v>4</v>
      </c>
      <c r="E31" s="149">
        <v>7.263</v>
      </c>
      <c r="F31" s="175"/>
      <c r="G31" s="204">
        <f t="shared" si="0"/>
        <v>0</v>
      </c>
    </row>
    <row r="32" spans="1:7" ht="15">
      <c r="A32" s="162">
        <f t="shared" si="1"/>
        <v>7</v>
      </c>
      <c r="B32" s="145" t="s">
        <v>220</v>
      </c>
      <c r="C32" s="120" t="s">
        <v>221</v>
      </c>
      <c r="D32" s="119" t="s">
        <v>1</v>
      </c>
      <c r="E32" s="121">
        <v>44.34</v>
      </c>
      <c r="F32" s="172"/>
      <c r="G32" s="203">
        <f t="shared" si="0"/>
        <v>0</v>
      </c>
    </row>
    <row r="33" spans="1:7" ht="15">
      <c r="A33" s="162">
        <f t="shared" si="1"/>
        <v>8</v>
      </c>
      <c r="B33" s="145"/>
      <c r="C33" s="120" t="s">
        <v>364</v>
      </c>
      <c r="D33" s="119" t="s">
        <v>363</v>
      </c>
      <c r="E33" s="121">
        <v>1</v>
      </c>
      <c r="F33" s="172"/>
      <c r="G33" s="203">
        <f t="shared" si="0"/>
        <v>0</v>
      </c>
    </row>
    <row r="34" spans="1:7" ht="15">
      <c r="A34" s="162"/>
      <c r="B34" s="145"/>
      <c r="C34" s="124" t="s">
        <v>18</v>
      </c>
      <c r="D34" s="125"/>
      <c r="E34" s="126"/>
      <c r="F34" s="173"/>
      <c r="G34" s="205">
        <f>SUM(G26:G33)</f>
        <v>0</v>
      </c>
    </row>
    <row r="35" spans="1:7" ht="15">
      <c r="A35" s="162"/>
      <c r="B35" s="119"/>
      <c r="C35" s="120"/>
      <c r="D35" s="119"/>
      <c r="E35" s="121"/>
      <c r="F35" s="172"/>
      <c r="G35" s="203"/>
    </row>
    <row r="36" spans="1:7" ht="15">
      <c r="A36" s="162"/>
      <c r="B36" s="119"/>
      <c r="C36" s="116" t="s">
        <v>211</v>
      </c>
      <c r="D36" s="119"/>
      <c r="E36" s="121"/>
      <c r="F36" s="172"/>
      <c r="G36" s="203"/>
    </row>
    <row r="37" spans="1:7" ht="15">
      <c r="A37" s="162">
        <f>A32+1</f>
        <v>8</v>
      </c>
      <c r="B37" s="119" t="s">
        <v>222</v>
      </c>
      <c r="C37" s="120" t="s">
        <v>313</v>
      </c>
      <c r="D37" s="119" t="s">
        <v>0</v>
      </c>
      <c r="E37" s="121">
        <v>1.53</v>
      </c>
      <c r="F37" s="172"/>
      <c r="G37" s="203">
        <f>E37*F37</f>
        <v>0</v>
      </c>
    </row>
    <row r="38" spans="1:7" ht="15">
      <c r="A38" s="162">
        <f aca="true" t="shared" si="2" ref="A38:A39">A37+1</f>
        <v>9</v>
      </c>
      <c r="B38" s="119" t="s">
        <v>223</v>
      </c>
      <c r="C38" s="120" t="s">
        <v>224</v>
      </c>
      <c r="D38" s="119" t="s">
        <v>1</v>
      </c>
      <c r="E38" s="121">
        <v>1.68</v>
      </c>
      <c r="F38" s="172"/>
      <c r="G38" s="203">
        <f aca="true" t="shared" si="3" ref="G38:G39">E38*F38</f>
        <v>0</v>
      </c>
    </row>
    <row r="39" spans="1:7" ht="15">
      <c r="A39" s="162">
        <f t="shared" si="2"/>
        <v>10</v>
      </c>
      <c r="B39" s="119" t="s">
        <v>225</v>
      </c>
      <c r="C39" s="120" t="s">
        <v>226</v>
      </c>
      <c r="D39" s="119" t="s">
        <v>1</v>
      </c>
      <c r="E39" s="121">
        <v>1.68</v>
      </c>
      <c r="F39" s="172"/>
      <c r="G39" s="203">
        <f t="shared" si="3"/>
        <v>0</v>
      </c>
    </row>
    <row r="40" spans="1:7" ht="15">
      <c r="A40" s="162"/>
      <c r="B40" s="119"/>
      <c r="C40" s="124" t="s">
        <v>18</v>
      </c>
      <c r="D40" s="125"/>
      <c r="E40" s="126"/>
      <c r="F40" s="173"/>
      <c r="G40" s="205">
        <f>SUM(G37:G39)</f>
        <v>0</v>
      </c>
    </row>
    <row r="41" spans="1:7" ht="15">
      <c r="A41" s="162"/>
      <c r="B41" s="145"/>
      <c r="C41" s="120"/>
      <c r="D41" s="119"/>
      <c r="E41" s="121"/>
      <c r="F41" s="172"/>
      <c r="G41" s="203"/>
    </row>
    <row r="42" spans="1:7" ht="15">
      <c r="A42" s="162"/>
      <c r="B42" s="145"/>
      <c r="C42" s="116" t="s">
        <v>42</v>
      </c>
      <c r="D42" s="119"/>
      <c r="E42" s="121"/>
      <c r="F42" s="172"/>
      <c r="G42" s="203"/>
    </row>
    <row r="43" spans="1:7" ht="15">
      <c r="A43" s="162">
        <f>A39+1</f>
        <v>11</v>
      </c>
      <c r="B43" s="145" t="s">
        <v>227</v>
      </c>
      <c r="C43" s="120" t="s">
        <v>228</v>
      </c>
      <c r="D43" s="119" t="s">
        <v>5</v>
      </c>
      <c r="E43" s="121">
        <v>16</v>
      </c>
      <c r="F43" s="172"/>
      <c r="G43" s="203">
        <f>E43*F43</f>
        <v>0</v>
      </c>
    </row>
    <row r="44" spans="1:7" ht="15">
      <c r="A44" s="162">
        <f aca="true" t="shared" si="4" ref="A44:A56">A43+1</f>
        <v>12</v>
      </c>
      <c r="B44" s="145">
        <v>338121000</v>
      </c>
      <c r="C44" s="120" t="s">
        <v>229</v>
      </c>
      <c r="D44" s="119" t="s">
        <v>5</v>
      </c>
      <c r="E44" s="121">
        <v>16</v>
      </c>
      <c r="F44" s="172"/>
      <c r="G44" s="203">
        <f aca="true" t="shared" si="5" ref="G44:G56">E44*F44</f>
        <v>0</v>
      </c>
    </row>
    <row r="45" spans="1:7" ht="15">
      <c r="A45" s="162">
        <f t="shared" si="4"/>
        <v>13</v>
      </c>
      <c r="B45" s="145">
        <v>338121000</v>
      </c>
      <c r="C45" s="120" t="s">
        <v>230</v>
      </c>
      <c r="D45" s="119" t="s">
        <v>5</v>
      </c>
      <c r="E45" s="121">
        <v>2</v>
      </c>
      <c r="F45" s="172"/>
      <c r="G45" s="203">
        <f t="shared" si="5"/>
        <v>0</v>
      </c>
    </row>
    <row r="46" spans="1:7" ht="15">
      <c r="A46" s="162">
        <f t="shared" si="4"/>
        <v>14</v>
      </c>
      <c r="B46" s="145">
        <v>338121000</v>
      </c>
      <c r="C46" s="120" t="s">
        <v>231</v>
      </c>
      <c r="D46" s="119" t="s">
        <v>5</v>
      </c>
      <c r="E46" s="121">
        <v>2</v>
      </c>
      <c r="F46" s="172"/>
      <c r="G46" s="203">
        <f t="shared" si="5"/>
        <v>0</v>
      </c>
    </row>
    <row r="47" spans="1:7" ht="23.25">
      <c r="A47" s="162">
        <f t="shared" si="4"/>
        <v>15</v>
      </c>
      <c r="B47" s="119"/>
      <c r="C47" s="120" t="s">
        <v>355</v>
      </c>
      <c r="D47" s="119" t="s">
        <v>5</v>
      </c>
      <c r="E47" s="121">
        <v>4</v>
      </c>
      <c r="F47" s="172"/>
      <c r="G47" s="203">
        <f t="shared" si="5"/>
        <v>0</v>
      </c>
    </row>
    <row r="48" spans="1:7" ht="15">
      <c r="A48" s="162">
        <f t="shared" si="4"/>
        <v>16</v>
      </c>
      <c r="B48" s="119" t="s">
        <v>232</v>
      </c>
      <c r="C48" s="120" t="s">
        <v>233</v>
      </c>
      <c r="D48" s="119" t="s">
        <v>2</v>
      </c>
      <c r="E48" s="121">
        <v>43.34</v>
      </c>
      <c r="F48" s="172"/>
      <c r="G48" s="203">
        <f t="shared" si="5"/>
        <v>0</v>
      </c>
    </row>
    <row r="49" spans="1:7" ht="15">
      <c r="A49" s="162">
        <f t="shared" si="4"/>
        <v>17</v>
      </c>
      <c r="B49" s="119" t="s">
        <v>234</v>
      </c>
      <c r="C49" s="120" t="s">
        <v>235</v>
      </c>
      <c r="D49" s="119" t="s">
        <v>2</v>
      </c>
      <c r="E49" s="121">
        <v>43.34</v>
      </c>
      <c r="F49" s="172"/>
      <c r="G49" s="203">
        <f t="shared" si="5"/>
        <v>0</v>
      </c>
    </row>
    <row r="50" spans="1:7" ht="15">
      <c r="A50" s="162">
        <f t="shared" si="4"/>
        <v>18</v>
      </c>
      <c r="B50" s="119" t="s">
        <v>236</v>
      </c>
      <c r="C50" s="120" t="s">
        <v>237</v>
      </c>
      <c r="D50" s="119" t="s">
        <v>2</v>
      </c>
      <c r="E50" s="121">
        <v>130</v>
      </c>
      <c r="F50" s="172"/>
      <c r="G50" s="203">
        <f t="shared" si="5"/>
        <v>0</v>
      </c>
    </row>
    <row r="51" spans="1:7" ht="15">
      <c r="A51" s="162">
        <f t="shared" si="4"/>
        <v>19</v>
      </c>
      <c r="B51" s="119" t="s">
        <v>238</v>
      </c>
      <c r="C51" s="120" t="s">
        <v>239</v>
      </c>
      <c r="D51" s="119" t="s">
        <v>2</v>
      </c>
      <c r="E51" s="121">
        <v>130</v>
      </c>
      <c r="F51" s="172"/>
      <c r="G51" s="203">
        <f t="shared" si="5"/>
        <v>0</v>
      </c>
    </row>
    <row r="52" spans="1:7" ht="15">
      <c r="A52" s="162">
        <f t="shared" si="4"/>
        <v>20</v>
      </c>
      <c r="B52" s="119" t="s">
        <v>240</v>
      </c>
      <c r="C52" s="120" t="s">
        <v>241</v>
      </c>
      <c r="D52" s="119" t="s">
        <v>2</v>
      </c>
      <c r="E52" s="121">
        <v>130</v>
      </c>
      <c r="F52" s="172"/>
      <c r="G52" s="203">
        <f t="shared" si="5"/>
        <v>0</v>
      </c>
    </row>
    <row r="53" spans="1:7" ht="23.25">
      <c r="A53" s="162">
        <f t="shared" si="4"/>
        <v>21</v>
      </c>
      <c r="B53" s="119" t="s">
        <v>242</v>
      </c>
      <c r="C53" s="120" t="s">
        <v>343</v>
      </c>
      <c r="D53" s="119" t="s">
        <v>5</v>
      </c>
      <c r="E53" s="121">
        <v>15</v>
      </c>
      <c r="F53" s="172"/>
      <c r="G53" s="203">
        <f t="shared" si="5"/>
        <v>0</v>
      </c>
    </row>
    <row r="54" spans="1:7" ht="15">
      <c r="A54" s="162">
        <f t="shared" si="4"/>
        <v>22</v>
      </c>
      <c r="B54" s="119" t="s">
        <v>243</v>
      </c>
      <c r="C54" s="120" t="s">
        <v>244</v>
      </c>
      <c r="D54" s="119" t="s">
        <v>5</v>
      </c>
      <c r="E54" s="121">
        <v>12</v>
      </c>
      <c r="F54" s="172"/>
      <c r="G54" s="203">
        <f t="shared" si="5"/>
        <v>0</v>
      </c>
    </row>
    <row r="55" spans="1:7" ht="15">
      <c r="A55" s="162">
        <f t="shared" si="4"/>
        <v>23</v>
      </c>
      <c r="B55" s="119"/>
      <c r="C55" s="120" t="s">
        <v>338</v>
      </c>
      <c r="D55" s="119" t="s">
        <v>260</v>
      </c>
      <c r="E55" s="121">
        <v>6</v>
      </c>
      <c r="F55" s="172"/>
      <c r="G55" s="203">
        <f t="shared" si="5"/>
        <v>0</v>
      </c>
    </row>
    <row r="56" spans="1:7" ht="15">
      <c r="A56" s="162">
        <f t="shared" si="4"/>
        <v>24</v>
      </c>
      <c r="B56" s="119" t="s">
        <v>243</v>
      </c>
      <c r="C56" s="120" t="s">
        <v>245</v>
      </c>
      <c r="D56" s="119" t="s">
        <v>5</v>
      </c>
      <c r="E56" s="121">
        <v>3</v>
      </c>
      <c r="F56" s="172"/>
      <c r="G56" s="203">
        <f t="shared" si="5"/>
        <v>0</v>
      </c>
    </row>
    <row r="57" spans="1:7" ht="15">
      <c r="A57" s="162"/>
      <c r="B57" s="119"/>
      <c r="C57" s="124" t="s">
        <v>18</v>
      </c>
      <c r="D57" s="125"/>
      <c r="E57" s="126"/>
      <c r="F57" s="173"/>
      <c r="G57" s="205">
        <f>SUM(G43:G56)</f>
        <v>0</v>
      </c>
    </row>
    <row r="58" spans="1:7" ht="15">
      <c r="A58" s="162"/>
      <c r="B58" s="119"/>
      <c r="C58" s="120"/>
      <c r="D58" s="119"/>
      <c r="E58" s="121"/>
      <c r="F58" s="172"/>
      <c r="G58" s="203"/>
    </row>
    <row r="59" spans="1:7" ht="15">
      <c r="A59" s="162"/>
      <c r="B59" s="119"/>
      <c r="C59" s="120"/>
      <c r="D59" s="119"/>
      <c r="E59" s="121"/>
      <c r="F59" s="172"/>
      <c r="G59" s="203"/>
    </row>
    <row r="60" spans="1:7" ht="15">
      <c r="A60" s="162">
        <f>A56+1</f>
        <v>25</v>
      </c>
      <c r="B60" s="145" t="s">
        <v>246</v>
      </c>
      <c r="C60" s="116" t="s">
        <v>247</v>
      </c>
      <c r="D60" s="119" t="s">
        <v>4</v>
      </c>
      <c r="E60" s="121">
        <v>12.2</v>
      </c>
      <c r="F60" s="172"/>
      <c r="G60" s="203">
        <f>E60*F60</f>
        <v>0</v>
      </c>
    </row>
    <row r="61" spans="1:7" ht="15">
      <c r="A61" s="162"/>
      <c r="B61" s="145"/>
      <c r="C61" s="120"/>
      <c r="D61" s="119"/>
      <c r="E61" s="121"/>
      <c r="F61" s="172"/>
      <c r="G61" s="203"/>
    </row>
    <row r="62" spans="1:7" ht="15">
      <c r="A62" s="162"/>
      <c r="B62" s="145"/>
      <c r="C62" s="116" t="s">
        <v>30</v>
      </c>
      <c r="D62" s="119"/>
      <c r="E62" s="121"/>
      <c r="F62" s="172"/>
      <c r="G62" s="203"/>
    </row>
    <row r="63" spans="1:7" ht="15">
      <c r="A63" s="162">
        <f>A60+1</f>
        <v>26</v>
      </c>
      <c r="B63" s="145">
        <v>919735112</v>
      </c>
      <c r="C63" s="120" t="s">
        <v>304</v>
      </c>
      <c r="D63" s="119" t="s">
        <v>2</v>
      </c>
      <c r="E63" s="121">
        <v>8.4</v>
      </c>
      <c r="F63" s="172"/>
      <c r="G63" s="203">
        <f>E63*F63</f>
        <v>0</v>
      </c>
    </row>
    <row r="64" spans="1:7" ht="15">
      <c r="A64" s="162">
        <f aca="true" t="shared" si="6" ref="A64:A70">A63+1</f>
        <v>27</v>
      </c>
      <c r="B64" s="145">
        <v>919735123</v>
      </c>
      <c r="C64" s="120" t="s">
        <v>305</v>
      </c>
      <c r="D64" s="119" t="s">
        <v>2</v>
      </c>
      <c r="E64" s="121">
        <v>8.4</v>
      </c>
      <c r="F64" s="172"/>
      <c r="G64" s="203">
        <f aca="true" t="shared" si="7" ref="G64:G70">E64*F64</f>
        <v>0</v>
      </c>
    </row>
    <row r="65" spans="1:7" ht="15">
      <c r="A65" s="162">
        <f t="shared" si="6"/>
        <v>28</v>
      </c>
      <c r="B65" s="145">
        <v>113107142</v>
      </c>
      <c r="C65" s="120" t="s">
        <v>306</v>
      </c>
      <c r="D65" s="119" t="s">
        <v>1</v>
      </c>
      <c r="E65" s="121">
        <v>0.68</v>
      </c>
      <c r="F65" s="172"/>
      <c r="G65" s="203">
        <f t="shared" si="7"/>
        <v>0</v>
      </c>
    </row>
    <row r="66" spans="1:7" ht="15">
      <c r="A66" s="162">
        <f t="shared" si="6"/>
        <v>29</v>
      </c>
      <c r="B66" s="145">
        <v>113107131</v>
      </c>
      <c r="C66" s="120" t="s">
        <v>307</v>
      </c>
      <c r="D66" s="119" t="s">
        <v>1</v>
      </c>
      <c r="E66" s="121">
        <v>0.68</v>
      </c>
      <c r="F66" s="172"/>
      <c r="G66" s="203">
        <f t="shared" si="7"/>
        <v>0</v>
      </c>
    </row>
    <row r="67" spans="1:7" ht="15">
      <c r="A67" s="162">
        <f t="shared" si="6"/>
        <v>30</v>
      </c>
      <c r="B67" s="145">
        <v>572952112</v>
      </c>
      <c r="C67" s="120" t="s">
        <v>308</v>
      </c>
      <c r="D67" s="119" t="s">
        <v>1</v>
      </c>
      <c r="E67" s="121">
        <v>0.68</v>
      </c>
      <c r="F67" s="172"/>
      <c r="G67" s="203">
        <f t="shared" si="7"/>
        <v>0</v>
      </c>
    </row>
    <row r="68" spans="1:7" ht="15">
      <c r="A68" s="162">
        <f t="shared" si="6"/>
        <v>31</v>
      </c>
      <c r="B68" s="145">
        <v>979087212</v>
      </c>
      <c r="C68" s="120" t="s">
        <v>314</v>
      </c>
      <c r="D68" s="119" t="s">
        <v>4</v>
      </c>
      <c r="E68" s="121">
        <v>0.741</v>
      </c>
      <c r="F68" s="172"/>
      <c r="G68" s="203">
        <f t="shared" si="7"/>
        <v>0</v>
      </c>
    </row>
    <row r="69" spans="1:7" ht="15">
      <c r="A69" s="162">
        <f t="shared" si="6"/>
        <v>32</v>
      </c>
      <c r="B69" s="145" t="s">
        <v>316</v>
      </c>
      <c r="C69" s="120" t="s">
        <v>315</v>
      </c>
      <c r="D69" s="119" t="s">
        <v>4</v>
      </c>
      <c r="E69" s="121">
        <v>0.741</v>
      </c>
      <c r="F69" s="172"/>
      <c r="G69" s="203">
        <f t="shared" si="7"/>
        <v>0</v>
      </c>
    </row>
    <row r="70" spans="1:7" ht="15">
      <c r="A70" s="162">
        <f t="shared" si="6"/>
        <v>33</v>
      </c>
      <c r="B70" s="145">
        <v>979098231</v>
      </c>
      <c r="C70" s="120" t="s">
        <v>317</v>
      </c>
      <c r="D70" s="119" t="s">
        <v>4</v>
      </c>
      <c r="E70" s="121">
        <v>0.741</v>
      </c>
      <c r="F70" s="172"/>
      <c r="G70" s="203">
        <f t="shared" si="7"/>
        <v>0</v>
      </c>
    </row>
    <row r="71" spans="1:7" ht="15">
      <c r="A71" s="162"/>
      <c r="B71" s="145"/>
      <c r="C71" s="124" t="s">
        <v>18</v>
      </c>
      <c r="D71" s="125"/>
      <c r="E71" s="126"/>
      <c r="F71" s="173"/>
      <c r="G71" s="205">
        <f>SUM(G63:G70)</f>
        <v>0</v>
      </c>
    </row>
    <row r="72" spans="1:7" ht="15">
      <c r="A72" s="162"/>
      <c r="B72" s="119"/>
      <c r="C72" s="120"/>
      <c r="D72" s="119"/>
      <c r="E72" s="121"/>
      <c r="F72" s="172"/>
      <c r="G72" s="203"/>
    </row>
    <row r="73" spans="1:7" ht="15">
      <c r="A73" s="162"/>
      <c r="B73" s="119"/>
      <c r="C73" s="116" t="s">
        <v>248</v>
      </c>
      <c r="D73" s="119"/>
      <c r="E73" s="121"/>
      <c r="F73" s="172"/>
      <c r="G73" s="203"/>
    </row>
    <row r="74" spans="1:7" ht="15">
      <c r="A74" s="162">
        <f>A70+1</f>
        <v>34</v>
      </c>
      <c r="B74" s="119" t="s">
        <v>207</v>
      </c>
      <c r="C74" s="120" t="s">
        <v>322</v>
      </c>
      <c r="D74" s="119" t="s">
        <v>64</v>
      </c>
      <c r="E74" s="121">
        <v>66.28</v>
      </c>
      <c r="F74" s="172"/>
      <c r="G74" s="203">
        <f>E74*F74</f>
        <v>0</v>
      </c>
    </row>
    <row r="75" spans="1:7" ht="23.25">
      <c r="A75" s="162">
        <f aca="true" t="shared" si="8" ref="A75:A77">A74+1</f>
        <v>35</v>
      </c>
      <c r="B75" s="119" t="s">
        <v>207</v>
      </c>
      <c r="C75" s="120" t="s">
        <v>324</v>
      </c>
      <c r="D75" s="119" t="s">
        <v>5</v>
      </c>
      <c r="E75" s="121">
        <v>2</v>
      </c>
      <c r="F75" s="172"/>
      <c r="G75" s="203">
        <f aca="true" t="shared" si="9" ref="G75:G77">E75*F75</f>
        <v>0</v>
      </c>
    </row>
    <row r="76" spans="1:7" ht="23.25">
      <c r="A76" s="162">
        <f t="shared" si="8"/>
        <v>36</v>
      </c>
      <c r="B76" s="119"/>
      <c r="C76" s="120" t="s">
        <v>321</v>
      </c>
      <c r="D76" s="119"/>
      <c r="E76" s="121"/>
      <c r="F76" s="172"/>
      <c r="G76" s="203">
        <f t="shared" si="9"/>
        <v>0</v>
      </c>
    </row>
    <row r="77" spans="1:7" ht="15">
      <c r="A77" s="162">
        <f t="shared" si="8"/>
        <v>37</v>
      </c>
      <c r="B77" s="119" t="s">
        <v>249</v>
      </c>
      <c r="C77" s="120" t="s">
        <v>250</v>
      </c>
      <c r="D77" s="119" t="s">
        <v>25</v>
      </c>
      <c r="E77" s="121">
        <f>G74+G75</f>
        <v>0</v>
      </c>
      <c r="F77" s="177">
        <v>0</v>
      </c>
      <c r="G77" s="203">
        <f t="shared" si="9"/>
        <v>0</v>
      </c>
    </row>
    <row r="78" spans="1:7" ht="15">
      <c r="A78" s="162"/>
      <c r="B78" s="119"/>
      <c r="C78" s="124" t="s">
        <v>18</v>
      </c>
      <c r="D78" s="125"/>
      <c r="E78" s="126"/>
      <c r="F78" s="173"/>
      <c r="G78" s="205">
        <f>SUM(G74:G77)</f>
        <v>0</v>
      </c>
    </row>
    <row r="79" spans="1:7" ht="15">
      <c r="A79" s="162"/>
      <c r="B79" s="119"/>
      <c r="C79" s="120"/>
      <c r="D79" s="119"/>
      <c r="E79" s="121"/>
      <c r="F79" s="172"/>
      <c r="G79" s="203"/>
    </row>
    <row r="80" spans="1:7" ht="15">
      <c r="A80" s="162"/>
      <c r="B80" s="119"/>
      <c r="C80" s="116" t="s">
        <v>36</v>
      </c>
      <c r="D80" s="119"/>
      <c r="E80" s="121"/>
      <c r="F80" s="172"/>
      <c r="G80" s="203"/>
    </row>
    <row r="81" spans="1:7" ht="23.25">
      <c r="A81" s="162">
        <f>A77+1</f>
        <v>38</v>
      </c>
      <c r="B81" s="145" t="s">
        <v>319</v>
      </c>
      <c r="C81" s="120" t="s">
        <v>323</v>
      </c>
      <c r="D81" s="119" t="s">
        <v>1</v>
      </c>
      <c r="E81" s="121">
        <v>14.27</v>
      </c>
      <c r="F81" s="172"/>
      <c r="G81" s="203">
        <f>E81*F81</f>
        <v>0</v>
      </c>
    </row>
    <row r="82" spans="1:7" ht="15">
      <c r="A82" s="162"/>
      <c r="B82" s="119"/>
      <c r="C82" s="120"/>
      <c r="D82" s="119"/>
      <c r="E82" s="121"/>
      <c r="F82" s="122"/>
      <c r="G82" s="122"/>
    </row>
    <row r="83" spans="1:7" ht="15">
      <c r="A83" s="162"/>
      <c r="B83" s="119"/>
      <c r="C83" s="120"/>
      <c r="D83" s="119"/>
      <c r="E83" s="121"/>
      <c r="F83" s="122"/>
      <c r="G83" s="122"/>
    </row>
    <row r="84" spans="1:7" ht="15">
      <c r="A84" s="162"/>
      <c r="B84" s="119"/>
      <c r="C84" s="120"/>
      <c r="D84" s="119"/>
      <c r="E84" s="121"/>
      <c r="F84" s="122"/>
      <c r="G84" s="122"/>
    </row>
    <row r="85" spans="1:7" ht="15">
      <c r="A85" s="162"/>
      <c r="B85" s="119"/>
      <c r="C85" s="120"/>
      <c r="D85" s="119"/>
      <c r="E85" s="121"/>
      <c r="F85" s="122"/>
      <c r="G85" s="122"/>
    </row>
    <row r="86" spans="1:7" ht="15">
      <c r="A86" s="162"/>
      <c r="B86" s="119"/>
      <c r="C86" s="120"/>
      <c r="D86" s="119"/>
      <c r="E86" s="121"/>
      <c r="F86" s="122"/>
      <c r="G86" s="122"/>
    </row>
    <row r="87" spans="1:7" ht="15">
      <c r="A87" s="162"/>
      <c r="B87" s="119"/>
      <c r="C87" s="120"/>
      <c r="D87" s="119"/>
      <c r="E87" s="121"/>
      <c r="F87" s="122"/>
      <c r="G87" s="122"/>
    </row>
    <row r="88" spans="1:7" ht="15">
      <c r="A88" s="162"/>
      <c r="B88" s="119"/>
      <c r="C88" s="120"/>
      <c r="D88" s="119"/>
      <c r="E88" s="121"/>
      <c r="F88" s="122"/>
      <c r="G88" s="122"/>
    </row>
    <row r="89" spans="1:7" ht="15">
      <c r="A89" s="162"/>
      <c r="B89" s="119"/>
      <c r="C89" s="120"/>
      <c r="D89" s="119"/>
      <c r="E89" s="121"/>
      <c r="F89" s="122"/>
      <c r="G89" s="122"/>
    </row>
    <row r="90" spans="1:7" ht="15">
      <c r="A90" s="162"/>
      <c r="B90" s="119"/>
      <c r="C90" s="120"/>
      <c r="D90" s="119"/>
      <c r="E90" s="121"/>
      <c r="F90" s="122"/>
      <c r="G90" s="122"/>
    </row>
    <row r="91" spans="1:7" ht="15">
      <c r="A91" s="162"/>
      <c r="B91" s="119"/>
      <c r="C91" s="120"/>
      <c r="D91" s="119"/>
      <c r="E91" s="121"/>
      <c r="F91" s="122"/>
      <c r="G91" s="122"/>
    </row>
    <row r="92" spans="1:7" ht="15">
      <c r="A92" s="162"/>
      <c r="B92" s="119"/>
      <c r="C92" s="120"/>
      <c r="D92" s="119"/>
      <c r="E92" s="121"/>
      <c r="F92" s="122"/>
      <c r="G92" s="122"/>
    </row>
    <row r="93" spans="1:7" ht="15">
      <c r="A93" s="162"/>
      <c r="B93" s="119"/>
      <c r="C93" s="120"/>
      <c r="D93" s="119"/>
      <c r="E93" s="121"/>
      <c r="F93" s="122"/>
      <c r="G93" s="122"/>
    </row>
    <row r="94" spans="1:7" ht="15">
      <c r="A94" s="162"/>
      <c r="B94" s="119"/>
      <c r="C94" s="120"/>
      <c r="D94" s="119"/>
      <c r="E94" s="121"/>
      <c r="F94" s="122"/>
      <c r="G94" s="122"/>
    </row>
    <row r="95" spans="1:7" ht="15">
      <c r="A95" s="162"/>
      <c r="B95" s="119"/>
      <c r="C95" s="120"/>
      <c r="D95" s="119"/>
      <c r="E95" s="121"/>
      <c r="F95" s="122"/>
      <c r="G95" s="122"/>
    </row>
    <row r="96" spans="1:7" ht="15">
      <c r="A96" s="162"/>
      <c r="B96" s="119"/>
      <c r="C96" s="120"/>
      <c r="D96" s="119"/>
      <c r="E96" s="121"/>
      <c r="F96" s="122"/>
      <c r="G96" s="122"/>
    </row>
    <row r="97" spans="1:7" ht="15">
      <c r="A97" s="162"/>
      <c r="B97" s="119"/>
      <c r="C97" s="120"/>
      <c r="D97" s="119"/>
      <c r="E97" s="121"/>
      <c r="F97" s="122"/>
      <c r="G97" s="122"/>
    </row>
    <row r="98" spans="1:7" ht="15">
      <c r="A98" s="162"/>
      <c r="B98" s="119"/>
      <c r="C98" s="120"/>
      <c r="D98" s="119"/>
      <c r="E98" s="121"/>
      <c r="F98" s="122"/>
      <c r="G98" s="122"/>
    </row>
    <row r="99" spans="1:7" ht="15">
      <c r="A99" s="162"/>
      <c r="B99" s="119"/>
      <c r="C99" s="120"/>
      <c r="D99" s="119"/>
      <c r="E99" s="121"/>
      <c r="F99" s="122"/>
      <c r="G99" s="122"/>
    </row>
    <row r="100" spans="1:7" ht="15">
      <c r="A100" s="162"/>
      <c r="B100" s="119"/>
      <c r="C100" s="120"/>
      <c r="D100" s="119"/>
      <c r="E100" s="121"/>
      <c r="F100" s="122"/>
      <c r="G100" s="122"/>
    </row>
    <row r="101" spans="1:7" ht="15">
      <c r="A101" s="162"/>
      <c r="B101" s="119"/>
      <c r="C101" s="120"/>
      <c r="D101" s="119"/>
      <c r="E101" s="121"/>
      <c r="F101" s="122"/>
      <c r="G101" s="122"/>
    </row>
    <row r="102" spans="1:7" ht="15">
      <c r="A102" s="162"/>
      <c r="B102" s="119"/>
      <c r="C102" s="120"/>
      <c r="D102" s="119"/>
      <c r="E102" s="121"/>
      <c r="F102" s="122"/>
      <c r="G102" s="122"/>
    </row>
    <row r="103" spans="1:7" ht="15">
      <c r="A103" s="162"/>
      <c r="B103" s="119"/>
      <c r="C103" s="120"/>
      <c r="D103" s="119"/>
      <c r="E103" s="121"/>
      <c r="F103" s="122"/>
      <c r="G103" s="122"/>
    </row>
    <row r="104" spans="1:7" ht="15">
      <c r="A104" s="162"/>
      <c r="B104" s="119"/>
      <c r="C104" s="120"/>
      <c r="D104" s="119"/>
      <c r="E104" s="121"/>
      <c r="F104" s="122"/>
      <c r="G104" s="122"/>
    </row>
    <row r="105" spans="1:7" ht="15">
      <c r="A105" s="162"/>
      <c r="B105" s="119"/>
      <c r="C105" s="120"/>
      <c r="D105" s="119"/>
      <c r="E105" s="121"/>
      <c r="F105" s="122"/>
      <c r="G105" s="122"/>
    </row>
    <row r="106" spans="1:7" ht="15">
      <c r="A106" s="162"/>
      <c r="B106" s="119"/>
      <c r="C106" s="120"/>
      <c r="D106" s="119"/>
      <c r="E106" s="121"/>
      <c r="F106" s="122"/>
      <c r="G106" s="122"/>
    </row>
    <row r="107" spans="1:7" ht="15">
      <c r="A107" s="162"/>
      <c r="B107" s="119"/>
      <c r="C107" s="120"/>
      <c r="D107" s="119"/>
      <c r="E107" s="121"/>
      <c r="F107" s="122"/>
      <c r="G107" s="122"/>
    </row>
    <row r="108" spans="1:7" ht="15">
      <c r="A108" s="162"/>
      <c r="B108" s="119"/>
      <c r="C108" s="120"/>
      <c r="D108" s="119"/>
      <c r="E108" s="121"/>
      <c r="F108" s="122"/>
      <c r="G108" s="122"/>
    </row>
    <row r="109" spans="1:7" ht="15">
      <c r="A109" s="162"/>
      <c r="B109" s="119"/>
      <c r="C109" s="120"/>
      <c r="D109" s="119"/>
      <c r="E109" s="121"/>
      <c r="F109" s="122"/>
      <c r="G109" s="122"/>
    </row>
    <row r="110" spans="1:7" ht="15">
      <c r="A110" s="162"/>
      <c r="B110" s="119"/>
      <c r="C110" s="120"/>
      <c r="D110" s="119"/>
      <c r="E110" s="121"/>
      <c r="F110" s="122"/>
      <c r="G110" s="122"/>
    </row>
    <row r="111" spans="1:7" ht="15">
      <c r="A111" s="162"/>
      <c r="B111" s="119"/>
      <c r="C111" s="120"/>
      <c r="D111" s="119"/>
      <c r="E111" s="121"/>
      <c r="F111" s="122"/>
      <c r="G111" s="122"/>
    </row>
    <row r="112" spans="1:7" ht="15">
      <c r="A112" s="162"/>
      <c r="B112" s="119"/>
      <c r="C112" s="120"/>
      <c r="D112" s="119"/>
      <c r="E112" s="121"/>
      <c r="F112" s="122"/>
      <c r="G112" s="122"/>
    </row>
    <row r="113" spans="1:7" ht="15">
      <c r="A113" s="162"/>
      <c r="B113" s="119"/>
      <c r="C113" s="120"/>
      <c r="D113" s="119"/>
      <c r="E113" s="121"/>
      <c r="F113" s="122"/>
      <c r="G113" s="122"/>
    </row>
    <row r="114" spans="1:7" ht="15">
      <c r="A114" s="162"/>
      <c r="B114" s="119"/>
      <c r="C114" s="120"/>
      <c r="D114" s="119"/>
      <c r="E114" s="121"/>
      <c r="F114" s="122"/>
      <c r="G114" s="122"/>
    </row>
    <row r="115" spans="1:7" ht="15">
      <c r="A115" s="162"/>
      <c r="B115" s="119"/>
      <c r="C115" s="120"/>
      <c r="D115" s="119"/>
      <c r="E115" s="121"/>
      <c r="F115" s="122"/>
      <c r="G115" s="122"/>
    </row>
    <row r="116" spans="1:7" ht="15">
      <c r="A116" s="162"/>
      <c r="B116" s="119"/>
      <c r="C116" s="120"/>
      <c r="D116" s="119"/>
      <c r="E116" s="121"/>
      <c r="F116" s="122"/>
      <c r="G116" s="122"/>
    </row>
    <row r="117" spans="1:7" ht="15">
      <c r="A117" s="162"/>
      <c r="B117" s="119"/>
      <c r="C117" s="120"/>
      <c r="D117" s="119"/>
      <c r="E117" s="121"/>
      <c r="F117" s="122"/>
      <c r="G117" s="122"/>
    </row>
    <row r="118" spans="1:7" ht="15">
      <c r="A118" s="162"/>
      <c r="B118" s="119"/>
      <c r="C118" s="120"/>
      <c r="D118" s="119"/>
      <c r="E118" s="121"/>
      <c r="F118" s="122"/>
      <c r="G118" s="122"/>
    </row>
    <row r="119" spans="1:7" ht="15">
      <c r="A119" s="162"/>
      <c r="B119" s="119"/>
      <c r="C119" s="120"/>
      <c r="D119" s="119"/>
      <c r="E119" s="121"/>
      <c r="F119" s="122"/>
      <c r="G119" s="122"/>
    </row>
    <row r="120" spans="1:7" ht="15">
      <c r="A120" s="162"/>
      <c r="B120" s="119"/>
      <c r="C120" s="120"/>
      <c r="D120" s="119"/>
      <c r="E120" s="121"/>
      <c r="F120" s="122"/>
      <c r="G120" s="122"/>
    </row>
    <row r="121" spans="1:7" ht="15">
      <c r="A121" s="162"/>
      <c r="B121" s="119"/>
      <c r="C121" s="120"/>
      <c r="D121" s="119"/>
      <c r="E121" s="121"/>
      <c r="F121" s="122"/>
      <c r="G121" s="122"/>
    </row>
    <row r="122" spans="1:7" ht="15">
      <c r="A122" s="162"/>
      <c r="B122" s="119"/>
      <c r="C122" s="120"/>
      <c r="D122" s="119"/>
      <c r="E122" s="121"/>
      <c r="F122" s="122"/>
      <c r="G122" s="122"/>
    </row>
    <row r="123" spans="1:7" ht="15">
      <c r="A123" s="162"/>
      <c r="B123" s="119"/>
      <c r="C123" s="120"/>
      <c r="D123" s="119"/>
      <c r="E123" s="121"/>
      <c r="F123" s="122"/>
      <c r="G123" s="122"/>
    </row>
    <row r="124" spans="1:7" ht="15">
      <c r="A124" s="162"/>
      <c r="B124" s="119"/>
      <c r="C124" s="120"/>
      <c r="D124" s="119"/>
      <c r="E124" s="121"/>
      <c r="F124" s="122"/>
      <c r="G124" s="122"/>
    </row>
    <row r="125" spans="1:7" ht="15">
      <c r="A125" s="162"/>
      <c r="B125" s="119"/>
      <c r="C125" s="120"/>
      <c r="D125" s="119"/>
      <c r="E125" s="121"/>
      <c r="F125" s="122"/>
      <c r="G125" s="122"/>
    </row>
    <row r="126" spans="1:7" ht="15">
      <c r="A126" s="162"/>
      <c r="B126" s="119"/>
      <c r="C126" s="120"/>
      <c r="D126" s="119"/>
      <c r="E126" s="121"/>
      <c r="F126" s="122"/>
      <c r="G126" s="122"/>
    </row>
    <row r="127" spans="1:7" ht="15">
      <c r="A127" s="162"/>
      <c r="B127" s="119"/>
      <c r="C127" s="120"/>
      <c r="D127" s="119"/>
      <c r="E127" s="121"/>
      <c r="F127" s="122"/>
      <c r="G127" s="122"/>
    </row>
    <row r="128" spans="1:7" ht="15">
      <c r="A128" s="162"/>
      <c r="B128" s="119"/>
      <c r="C128" s="120"/>
      <c r="D128" s="119"/>
      <c r="E128" s="121"/>
      <c r="F128" s="122"/>
      <c r="G128" s="122"/>
    </row>
    <row r="129" spans="1:7" ht="15">
      <c r="A129" s="162"/>
      <c r="B129" s="119"/>
      <c r="C129" s="120"/>
      <c r="D129" s="119"/>
      <c r="E129" s="121"/>
      <c r="F129" s="122"/>
      <c r="G129" s="122"/>
    </row>
    <row r="130" spans="1:7" ht="15">
      <c r="A130" s="162"/>
      <c r="B130" s="119"/>
      <c r="C130" s="120"/>
      <c r="D130" s="119"/>
      <c r="E130" s="121"/>
      <c r="F130" s="122"/>
      <c r="G130" s="122"/>
    </row>
    <row r="131" spans="1:7" ht="15">
      <c r="A131" s="162"/>
      <c r="B131" s="119"/>
      <c r="C131" s="120"/>
      <c r="D131" s="119"/>
      <c r="E131" s="121"/>
      <c r="F131" s="122"/>
      <c r="G131" s="122"/>
    </row>
    <row r="132" spans="1:7" ht="15">
      <c r="A132" s="162"/>
      <c r="B132" s="119"/>
      <c r="C132" s="120"/>
      <c r="D132" s="119"/>
      <c r="E132" s="121"/>
      <c r="F132" s="122"/>
      <c r="G132" s="122"/>
    </row>
    <row r="133" spans="1:7" ht="15">
      <c r="A133" s="162"/>
      <c r="B133" s="119"/>
      <c r="C133" s="120"/>
      <c r="D133" s="119"/>
      <c r="E133" s="121"/>
      <c r="F133" s="122"/>
      <c r="G133" s="122"/>
    </row>
    <row r="134" spans="1:7" ht="15">
      <c r="A134" s="162"/>
      <c r="B134" s="119"/>
      <c r="C134" s="120"/>
      <c r="D134" s="119"/>
      <c r="E134" s="121"/>
      <c r="F134" s="122"/>
      <c r="G134" s="122"/>
    </row>
    <row r="135" spans="1:7" ht="15">
      <c r="A135" s="162"/>
      <c r="B135" s="119"/>
      <c r="C135" s="120"/>
      <c r="D135" s="119"/>
      <c r="E135" s="121"/>
      <c r="F135" s="122"/>
      <c r="G135" s="122"/>
    </row>
    <row r="136" spans="1:7" ht="15">
      <c r="A136" s="162"/>
      <c r="B136" s="119"/>
      <c r="C136" s="120"/>
      <c r="D136" s="119"/>
      <c r="E136" s="121"/>
      <c r="F136" s="122"/>
      <c r="G136" s="122"/>
    </row>
    <row r="137" spans="1:7" ht="15">
      <c r="A137" s="162"/>
      <c r="B137" s="119"/>
      <c r="C137" s="120"/>
      <c r="D137" s="119"/>
      <c r="E137" s="121"/>
      <c r="F137" s="122"/>
      <c r="G137" s="122"/>
    </row>
    <row r="138" spans="1:7" ht="15">
      <c r="A138" s="162"/>
      <c r="B138" s="119"/>
      <c r="C138" s="120"/>
      <c r="D138" s="119"/>
      <c r="E138" s="121"/>
      <c r="F138" s="122"/>
      <c r="G138" s="122"/>
    </row>
    <row r="139" spans="1:7" ht="15">
      <c r="A139" s="162"/>
      <c r="B139" s="119"/>
      <c r="C139" s="120"/>
      <c r="D139" s="119"/>
      <c r="E139" s="121"/>
      <c r="F139" s="122"/>
      <c r="G139" s="122"/>
    </row>
    <row r="140" spans="1:7" ht="15">
      <c r="A140" s="162"/>
      <c r="B140" s="119"/>
      <c r="C140" s="120"/>
      <c r="D140" s="119"/>
      <c r="E140" s="121"/>
      <c r="F140" s="122"/>
      <c r="G140" s="122"/>
    </row>
    <row r="141" spans="1:7" ht="15">
      <c r="A141" s="162"/>
      <c r="B141" s="119"/>
      <c r="C141" s="120"/>
      <c r="D141" s="119"/>
      <c r="E141" s="121"/>
      <c r="F141" s="122"/>
      <c r="G141" s="122"/>
    </row>
    <row r="142" spans="1:7" ht="15">
      <c r="A142" s="162"/>
      <c r="B142" s="119"/>
      <c r="C142" s="120"/>
      <c r="D142" s="119"/>
      <c r="E142" s="121"/>
      <c r="F142" s="122"/>
      <c r="G142" s="122"/>
    </row>
    <row r="143" spans="1:7" ht="15">
      <c r="A143" s="162"/>
      <c r="B143" s="119"/>
      <c r="C143" s="120"/>
      <c r="D143" s="119"/>
      <c r="E143" s="121"/>
      <c r="F143" s="122"/>
      <c r="G143" s="122"/>
    </row>
    <row r="144" spans="1:7" ht="15">
      <c r="A144" s="162"/>
      <c r="B144" s="119"/>
      <c r="C144" s="120"/>
      <c r="D144" s="119"/>
      <c r="E144" s="121"/>
      <c r="F144" s="122"/>
      <c r="G144" s="122"/>
    </row>
    <row r="145" spans="1:7" ht="15">
      <c r="A145" s="162"/>
      <c r="B145" s="119"/>
      <c r="C145" s="120"/>
      <c r="D145" s="119"/>
      <c r="E145" s="121"/>
      <c r="F145" s="122"/>
      <c r="G145" s="122"/>
    </row>
    <row r="146" spans="1:7" ht="15">
      <c r="A146" s="162"/>
      <c r="B146" s="119"/>
      <c r="C146" s="120"/>
      <c r="D146" s="119"/>
      <c r="E146" s="121"/>
      <c r="F146" s="122"/>
      <c r="G146" s="122"/>
    </row>
    <row r="147" spans="1:7" ht="15">
      <c r="A147" s="162"/>
      <c r="B147" s="119"/>
      <c r="C147" s="120"/>
      <c r="D147" s="119"/>
      <c r="E147" s="121"/>
      <c r="F147" s="122"/>
      <c r="G147" s="122"/>
    </row>
    <row r="148" spans="1:7" ht="15">
      <c r="A148" s="162"/>
      <c r="B148" s="119"/>
      <c r="C148" s="120"/>
      <c r="D148" s="119"/>
      <c r="E148" s="121"/>
      <c r="F148" s="122"/>
      <c r="G148" s="122"/>
    </row>
    <row r="149" spans="1:7" ht="15">
      <c r="A149" s="162"/>
      <c r="B149" s="119"/>
      <c r="C149" s="120"/>
      <c r="D149" s="119"/>
      <c r="E149" s="121"/>
      <c r="F149" s="122"/>
      <c r="G149" s="122"/>
    </row>
    <row r="150" spans="1:7" ht="15">
      <c r="A150" s="162"/>
      <c r="B150" s="119"/>
      <c r="C150" s="120"/>
      <c r="D150" s="119"/>
      <c r="E150" s="121"/>
      <c r="F150" s="122"/>
      <c r="G150" s="122"/>
    </row>
    <row r="151" spans="1:7" ht="15">
      <c r="A151" s="162"/>
      <c r="B151" s="119"/>
      <c r="C151" s="120"/>
      <c r="D151" s="119"/>
      <c r="E151" s="121"/>
      <c r="F151" s="122"/>
      <c r="G151" s="122"/>
    </row>
    <row r="152" spans="1:7" ht="15">
      <c r="A152" s="162"/>
      <c r="B152" s="119"/>
      <c r="C152" s="120"/>
      <c r="D152" s="119"/>
      <c r="E152" s="121"/>
      <c r="F152" s="122"/>
      <c r="G152" s="122"/>
    </row>
    <row r="153" spans="1:7" ht="15">
      <c r="A153" s="162"/>
      <c r="B153" s="119"/>
      <c r="C153" s="120"/>
      <c r="D153" s="119"/>
      <c r="E153" s="121"/>
      <c r="F153" s="122"/>
      <c r="G153" s="122"/>
    </row>
    <row r="154" spans="1:7" ht="15">
      <c r="A154" s="162"/>
      <c r="B154" s="119"/>
      <c r="C154" s="120"/>
      <c r="D154" s="119"/>
      <c r="E154" s="121"/>
      <c r="F154" s="122"/>
      <c r="G154" s="122"/>
    </row>
    <row r="155" spans="1:7" ht="15">
      <c r="A155" s="162"/>
      <c r="B155" s="119"/>
      <c r="C155" s="120"/>
      <c r="D155" s="119"/>
      <c r="E155" s="121"/>
      <c r="F155" s="122"/>
      <c r="G155" s="122"/>
    </row>
    <row r="156" spans="1:7" ht="15">
      <c r="A156" s="162"/>
      <c r="B156" s="119"/>
      <c r="C156" s="120"/>
      <c r="D156" s="119"/>
      <c r="E156" s="121"/>
      <c r="F156" s="122"/>
      <c r="G156" s="122"/>
    </row>
    <row r="157" spans="1:7" ht="15">
      <c r="A157" s="162"/>
      <c r="B157" s="119"/>
      <c r="C157" s="120"/>
      <c r="D157" s="119"/>
      <c r="E157" s="121"/>
      <c r="F157" s="122"/>
      <c r="G157" s="122"/>
    </row>
    <row r="158" spans="1:7" ht="15">
      <c r="A158" s="162"/>
      <c r="B158" s="119"/>
      <c r="C158" s="120"/>
      <c r="D158" s="119"/>
      <c r="E158" s="121"/>
      <c r="F158" s="122"/>
      <c r="G158" s="122"/>
    </row>
    <row r="159" spans="1:7" ht="15">
      <c r="A159" s="162"/>
      <c r="B159" s="119"/>
      <c r="C159" s="120"/>
      <c r="D159" s="119"/>
      <c r="E159" s="121"/>
      <c r="F159" s="122"/>
      <c r="G159" s="122"/>
    </row>
    <row r="160" spans="1:7" ht="15">
      <c r="A160" s="162"/>
      <c r="B160" s="119"/>
      <c r="C160" s="120"/>
      <c r="D160" s="119"/>
      <c r="E160" s="121"/>
      <c r="F160" s="122"/>
      <c r="G160" s="122"/>
    </row>
    <row r="161" spans="1:7" ht="15">
      <c r="A161" s="162"/>
      <c r="B161" s="119"/>
      <c r="C161" s="120"/>
      <c r="D161" s="119"/>
      <c r="E161" s="121"/>
      <c r="F161" s="122"/>
      <c r="G161" s="122"/>
    </row>
    <row r="162" spans="1:7" ht="15">
      <c r="A162" s="162"/>
      <c r="B162" s="119"/>
      <c r="C162" s="120"/>
      <c r="D162" s="119"/>
      <c r="E162" s="121"/>
      <c r="F162" s="122"/>
      <c r="G162" s="122"/>
    </row>
    <row r="163" spans="1:7" ht="15">
      <c r="A163" s="162"/>
      <c r="B163" s="119"/>
      <c r="C163" s="120"/>
      <c r="D163" s="119"/>
      <c r="E163" s="121"/>
      <c r="F163" s="122"/>
      <c r="G163" s="122"/>
    </row>
    <row r="164" spans="1:7" ht="15">
      <c r="A164" s="162"/>
      <c r="B164" s="119"/>
      <c r="C164" s="120"/>
      <c r="D164" s="119"/>
      <c r="E164" s="121"/>
      <c r="F164" s="122"/>
      <c r="G164" s="122"/>
    </row>
    <row r="165" spans="1:7" ht="15">
      <c r="A165" s="162"/>
      <c r="B165" s="119"/>
      <c r="C165" s="120"/>
      <c r="D165" s="119"/>
      <c r="E165" s="121"/>
      <c r="F165" s="122"/>
      <c r="G165" s="122"/>
    </row>
    <row r="166" spans="1:7" ht="15">
      <c r="A166" s="162"/>
      <c r="B166" s="119"/>
      <c r="C166" s="120"/>
      <c r="D166" s="119"/>
      <c r="E166" s="121"/>
      <c r="F166" s="122"/>
      <c r="G166" s="122"/>
    </row>
    <row r="167" spans="1:7" ht="15">
      <c r="A167" s="162"/>
      <c r="B167" s="119"/>
      <c r="C167" s="120"/>
      <c r="D167" s="119"/>
      <c r="E167" s="121"/>
      <c r="F167" s="122"/>
      <c r="G167" s="122"/>
    </row>
    <row r="168" spans="1:7" ht="15">
      <c r="A168" s="162"/>
      <c r="B168" s="119"/>
      <c r="C168" s="120"/>
      <c r="D168" s="119"/>
      <c r="E168" s="121"/>
      <c r="F168" s="122"/>
      <c r="G168" s="122"/>
    </row>
    <row r="169" spans="1:7" ht="15">
      <c r="A169" s="162"/>
      <c r="B169" s="119"/>
      <c r="C169" s="120"/>
      <c r="D169" s="119"/>
      <c r="E169" s="121"/>
      <c r="F169" s="122"/>
      <c r="G169" s="122"/>
    </row>
    <row r="170" spans="1:7" ht="15">
      <c r="A170" s="162"/>
      <c r="B170" s="119"/>
      <c r="C170" s="120"/>
      <c r="D170" s="119"/>
      <c r="E170" s="121"/>
      <c r="F170" s="122"/>
      <c r="G170" s="122"/>
    </row>
    <row r="171" spans="1:7" ht="15">
      <c r="A171" s="162"/>
      <c r="B171" s="119"/>
      <c r="C171" s="120"/>
      <c r="D171" s="119"/>
      <c r="E171" s="121"/>
      <c r="F171" s="122"/>
      <c r="G171" s="122"/>
    </row>
    <row r="172" spans="1:7" ht="15">
      <c r="A172" s="162"/>
      <c r="B172" s="119"/>
      <c r="C172" s="120"/>
      <c r="D172" s="119"/>
      <c r="E172" s="121"/>
      <c r="F172" s="122"/>
      <c r="G172" s="122"/>
    </row>
    <row r="173" spans="1:7" ht="15">
      <c r="A173" s="162"/>
      <c r="B173" s="119"/>
      <c r="C173" s="120"/>
      <c r="D173" s="119"/>
      <c r="E173" s="121"/>
      <c r="F173" s="122"/>
      <c r="G173" s="122"/>
    </row>
    <row r="174" spans="1:7" ht="15">
      <c r="A174" s="162"/>
      <c r="B174" s="119"/>
      <c r="C174" s="120"/>
      <c r="D174" s="119"/>
      <c r="E174" s="121"/>
      <c r="F174" s="122"/>
      <c r="G174" s="122"/>
    </row>
    <row r="175" spans="1:7" ht="15">
      <c r="A175" s="162"/>
      <c r="B175" s="119"/>
      <c r="C175" s="120"/>
      <c r="D175" s="119"/>
      <c r="E175" s="121"/>
      <c r="F175" s="122"/>
      <c r="G175" s="122"/>
    </row>
    <row r="176" spans="1:7" ht="15">
      <c r="A176" s="162"/>
      <c r="B176" s="119"/>
      <c r="C176" s="120"/>
      <c r="D176" s="119"/>
      <c r="E176" s="121"/>
      <c r="F176" s="122"/>
      <c r="G176" s="122"/>
    </row>
    <row r="177" spans="1:7" ht="15">
      <c r="A177" s="162"/>
      <c r="B177" s="119"/>
      <c r="C177" s="120"/>
      <c r="D177" s="119"/>
      <c r="E177" s="121"/>
      <c r="F177" s="122"/>
      <c r="G177" s="122"/>
    </row>
    <row r="178" spans="1:7" ht="15">
      <c r="A178" s="162"/>
      <c r="B178" s="119"/>
      <c r="C178" s="120"/>
      <c r="D178" s="119"/>
      <c r="E178" s="121"/>
      <c r="F178" s="122"/>
      <c r="G178" s="122"/>
    </row>
    <row r="179" spans="1:7" ht="15">
      <c r="A179" s="162"/>
      <c r="B179" s="119"/>
      <c r="C179" s="120"/>
      <c r="D179" s="119"/>
      <c r="E179" s="121"/>
      <c r="F179" s="122"/>
      <c r="G179" s="122"/>
    </row>
    <row r="180" spans="1:7" ht="15">
      <c r="A180" s="162"/>
      <c r="B180" s="119"/>
      <c r="C180" s="120"/>
      <c r="D180" s="119"/>
      <c r="E180" s="121"/>
      <c r="F180" s="122"/>
      <c r="G180" s="122"/>
    </row>
    <row r="181" spans="1:7" ht="15">
      <c r="A181" s="162"/>
      <c r="B181" s="119"/>
      <c r="C181" s="120"/>
      <c r="D181" s="119"/>
      <c r="E181" s="121"/>
      <c r="F181" s="122"/>
      <c r="G181" s="122"/>
    </row>
    <row r="182" spans="1:7" ht="15">
      <c r="A182" s="162"/>
      <c r="B182" s="119"/>
      <c r="C182" s="120"/>
      <c r="D182" s="119"/>
      <c r="E182" s="121"/>
      <c r="F182" s="122"/>
      <c r="G182" s="122"/>
    </row>
    <row r="183" spans="1:7" ht="15">
      <c r="A183" s="162"/>
      <c r="B183" s="119"/>
      <c r="C183" s="120"/>
      <c r="D183" s="119"/>
      <c r="E183" s="121"/>
      <c r="F183" s="122"/>
      <c r="G183" s="122"/>
    </row>
    <row r="184" spans="2:7" ht="15">
      <c r="B184" s="119"/>
      <c r="C184" s="120"/>
      <c r="D184" s="119"/>
      <c r="E184" s="121"/>
      <c r="F184" s="122"/>
      <c r="G184" s="122"/>
    </row>
    <row r="185" spans="2:7" ht="15">
      <c r="B185" s="119"/>
      <c r="C185" s="120"/>
      <c r="D185" s="119"/>
      <c r="E185" s="121"/>
      <c r="F185" s="122"/>
      <c r="G185" s="122"/>
    </row>
    <row r="186" spans="2:7" ht="15">
      <c r="B186" s="119"/>
      <c r="C186" s="120"/>
      <c r="D186" s="119"/>
      <c r="E186" s="121"/>
      <c r="F186" s="122"/>
      <c r="G186" s="122"/>
    </row>
    <row r="187" spans="2:7" ht="15">
      <c r="B187" s="119"/>
      <c r="C187" s="120"/>
      <c r="D187" s="119"/>
      <c r="E187" s="121"/>
      <c r="F187" s="122"/>
      <c r="G187" s="122"/>
    </row>
    <row r="188" spans="2:7" ht="15">
      <c r="B188" s="119"/>
      <c r="C188" s="120"/>
      <c r="D188" s="119"/>
      <c r="E188" s="121"/>
      <c r="F188" s="122"/>
      <c r="G188" s="122"/>
    </row>
    <row r="189" ht="15">
      <c r="C189" s="120"/>
    </row>
  </sheetData>
  <sheetProtection algorithmName="SHA-512" hashValue="D/6CwukJxPsXt8ilMSWfkcZ4v9VddeoWPa+7Xn1q+acatMBNEx2y4LZY83yBgTJ1q6EP5oX5kyfjYNZxGjqj4Q==" saltValue="unr5MvHjaktKaatWrinmJA==" spinCount="100000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 topLeftCell="A1">
      <pane ySplit="4" topLeftCell="A5" activePane="bottomLeft" state="frozen"/>
      <selection pane="bottomLeft" activeCell="E12" sqref="E12"/>
    </sheetView>
  </sheetViews>
  <sheetFormatPr defaultColWidth="9.140625" defaultRowHeight="15"/>
  <cols>
    <col min="1" max="1" width="4.28125" style="78" customWidth="1"/>
    <col min="2" max="2" width="43.28125" style="86" customWidth="1"/>
    <col min="3" max="3" width="6.7109375" style="78" customWidth="1"/>
    <col min="4" max="4" width="7.421875" style="78" customWidth="1"/>
    <col min="5" max="5" width="10.421875" style="78" customWidth="1"/>
    <col min="6" max="6" width="14.00390625" style="78" customWidth="1"/>
    <col min="7" max="7" width="24.8515625" style="37" customWidth="1"/>
    <col min="8" max="254" width="9.140625" style="13" customWidth="1"/>
    <col min="255" max="255" width="4.28125" style="13" customWidth="1"/>
    <col min="256" max="256" width="38.57421875" style="13" customWidth="1"/>
    <col min="257" max="257" width="7.7109375" style="13" customWidth="1"/>
    <col min="258" max="258" width="6.7109375" style="13" customWidth="1"/>
    <col min="259" max="259" width="7.421875" style="13" customWidth="1"/>
    <col min="260" max="260" width="10.421875" style="13" customWidth="1"/>
    <col min="261" max="261" width="10.140625" style="13" customWidth="1"/>
    <col min="262" max="262" width="10.57421875" style="13" customWidth="1"/>
    <col min="263" max="510" width="9.140625" style="13" customWidth="1"/>
    <col min="511" max="511" width="4.28125" style="13" customWidth="1"/>
    <col min="512" max="512" width="38.57421875" style="13" customWidth="1"/>
    <col min="513" max="513" width="7.7109375" style="13" customWidth="1"/>
    <col min="514" max="514" width="6.7109375" style="13" customWidth="1"/>
    <col min="515" max="515" width="7.421875" style="13" customWidth="1"/>
    <col min="516" max="516" width="10.421875" style="13" customWidth="1"/>
    <col min="517" max="517" width="10.140625" style="13" customWidth="1"/>
    <col min="518" max="518" width="10.57421875" style="13" customWidth="1"/>
    <col min="519" max="766" width="9.140625" style="13" customWidth="1"/>
    <col min="767" max="767" width="4.28125" style="13" customWidth="1"/>
    <col min="768" max="768" width="38.57421875" style="13" customWidth="1"/>
    <col min="769" max="769" width="7.7109375" style="13" customWidth="1"/>
    <col min="770" max="770" width="6.7109375" style="13" customWidth="1"/>
    <col min="771" max="771" width="7.421875" style="13" customWidth="1"/>
    <col min="772" max="772" width="10.421875" style="13" customWidth="1"/>
    <col min="773" max="773" width="10.140625" style="13" customWidth="1"/>
    <col min="774" max="774" width="10.57421875" style="13" customWidth="1"/>
    <col min="775" max="1022" width="9.140625" style="13" customWidth="1"/>
    <col min="1023" max="1023" width="4.28125" style="13" customWidth="1"/>
    <col min="1024" max="1024" width="38.57421875" style="13" customWidth="1"/>
    <col min="1025" max="1025" width="7.7109375" style="13" customWidth="1"/>
    <col min="1026" max="1026" width="6.7109375" style="13" customWidth="1"/>
    <col min="1027" max="1027" width="7.421875" style="13" customWidth="1"/>
    <col min="1028" max="1028" width="10.421875" style="13" customWidth="1"/>
    <col min="1029" max="1029" width="10.140625" style="13" customWidth="1"/>
    <col min="1030" max="1030" width="10.57421875" style="13" customWidth="1"/>
    <col min="1031" max="1278" width="9.140625" style="13" customWidth="1"/>
    <col min="1279" max="1279" width="4.28125" style="13" customWidth="1"/>
    <col min="1280" max="1280" width="38.57421875" style="13" customWidth="1"/>
    <col min="1281" max="1281" width="7.7109375" style="13" customWidth="1"/>
    <col min="1282" max="1282" width="6.7109375" style="13" customWidth="1"/>
    <col min="1283" max="1283" width="7.421875" style="13" customWidth="1"/>
    <col min="1284" max="1284" width="10.421875" style="13" customWidth="1"/>
    <col min="1285" max="1285" width="10.140625" style="13" customWidth="1"/>
    <col min="1286" max="1286" width="10.57421875" style="13" customWidth="1"/>
    <col min="1287" max="1534" width="9.140625" style="13" customWidth="1"/>
    <col min="1535" max="1535" width="4.28125" style="13" customWidth="1"/>
    <col min="1536" max="1536" width="38.57421875" style="13" customWidth="1"/>
    <col min="1537" max="1537" width="7.7109375" style="13" customWidth="1"/>
    <col min="1538" max="1538" width="6.7109375" style="13" customWidth="1"/>
    <col min="1539" max="1539" width="7.421875" style="13" customWidth="1"/>
    <col min="1540" max="1540" width="10.421875" style="13" customWidth="1"/>
    <col min="1541" max="1541" width="10.140625" style="13" customWidth="1"/>
    <col min="1542" max="1542" width="10.57421875" style="13" customWidth="1"/>
    <col min="1543" max="1790" width="9.140625" style="13" customWidth="1"/>
    <col min="1791" max="1791" width="4.28125" style="13" customWidth="1"/>
    <col min="1792" max="1792" width="38.57421875" style="13" customWidth="1"/>
    <col min="1793" max="1793" width="7.7109375" style="13" customWidth="1"/>
    <col min="1794" max="1794" width="6.7109375" style="13" customWidth="1"/>
    <col min="1795" max="1795" width="7.421875" style="13" customWidth="1"/>
    <col min="1796" max="1796" width="10.421875" style="13" customWidth="1"/>
    <col min="1797" max="1797" width="10.140625" style="13" customWidth="1"/>
    <col min="1798" max="1798" width="10.57421875" style="13" customWidth="1"/>
    <col min="1799" max="2046" width="9.140625" style="13" customWidth="1"/>
    <col min="2047" max="2047" width="4.28125" style="13" customWidth="1"/>
    <col min="2048" max="2048" width="38.57421875" style="13" customWidth="1"/>
    <col min="2049" max="2049" width="7.7109375" style="13" customWidth="1"/>
    <col min="2050" max="2050" width="6.7109375" style="13" customWidth="1"/>
    <col min="2051" max="2051" width="7.421875" style="13" customWidth="1"/>
    <col min="2052" max="2052" width="10.421875" style="13" customWidth="1"/>
    <col min="2053" max="2053" width="10.140625" style="13" customWidth="1"/>
    <col min="2054" max="2054" width="10.57421875" style="13" customWidth="1"/>
    <col min="2055" max="2302" width="9.140625" style="13" customWidth="1"/>
    <col min="2303" max="2303" width="4.28125" style="13" customWidth="1"/>
    <col min="2304" max="2304" width="38.57421875" style="13" customWidth="1"/>
    <col min="2305" max="2305" width="7.7109375" style="13" customWidth="1"/>
    <col min="2306" max="2306" width="6.7109375" style="13" customWidth="1"/>
    <col min="2307" max="2307" width="7.421875" style="13" customWidth="1"/>
    <col min="2308" max="2308" width="10.421875" style="13" customWidth="1"/>
    <col min="2309" max="2309" width="10.140625" style="13" customWidth="1"/>
    <col min="2310" max="2310" width="10.57421875" style="13" customWidth="1"/>
    <col min="2311" max="2558" width="9.140625" style="13" customWidth="1"/>
    <col min="2559" max="2559" width="4.28125" style="13" customWidth="1"/>
    <col min="2560" max="2560" width="38.57421875" style="13" customWidth="1"/>
    <col min="2561" max="2561" width="7.7109375" style="13" customWidth="1"/>
    <col min="2562" max="2562" width="6.7109375" style="13" customWidth="1"/>
    <col min="2563" max="2563" width="7.421875" style="13" customWidth="1"/>
    <col min="2564" max="2564" width="10.421875" style="13" customWidth="1"/>
    <col min="2565" max="2565" width="10.140625" style="13" customWidth="1"/>
    <col min="2566" max="2566" width="10.57421875" style="13" customWidth="1"/>
    <col min="2567" max="2814" width="9.140625" style="13" customWidth="1"/>
    <col min="2815" max="2815" width="4.28125" style="13" customWidth="1"/>
    <col min="2816" max="2816" width="38.57421875" style="13" customWidth="1"/>
    <col min="2817" max="2817" width="7.7109375" style="13" customWidth="1"/>
    <col min="2818" max="2818" width="6.7109375" style="13" customWidth="1"/>
    <col min="2819" max="2819" width="7.421875" style="13" customWidth="1"/>
    <col min="2820" max="2820" width="10.421875" style="13" customWidth="1"/>
    <col min="2821" max="2821" width="10.140625" style="13" customWidth="1"/>
    <col min="2822" max="2822" width="10.57421875" style="13" customWidth="1"/>
    <col min="2823" max="3070" width="9.140625" style="13" customWidth="1"/>
    <col min="3071" max="3071" width="4.28125" style="13" customWidth="1"/>
    <col min="3072" max="3072" width="38.57421875" style="13" customWidth="1"/>
    <col min="3073" max="3073" width="7.7109375" style="13" customWidth="1"/>
    <col min="3074" max="3074" width="6.7109375" style="13" customWidth="1"/>
    <col min="3075" max="3075" width="7.421875" style="13" customWidth="1"/>
    <col min="3076" max="3076" width="10.421875" style="13" customWidth="1"/>
    <col min="3077" max="3077" width="10.140625" style="13" customWidth="1"/>
    <col min="3078" max="3078" width="10.57421875" style="13" customWidth="1"/>
    <col min="3079" max="3326" width="9.140625" style="13" customWidth="1"/>
    <col min="3327" max="3327" width="4.28125" style="13" customWidth="1"/>
    <col min="3328" max="3328" width="38.57421875" style="13" customWidth="1"/>
    <col min="3329" max="3329" width="7.7109375" style="13" customWidth="1"/>
    <col min="3330" max="3330" width="6.7109375" style="13" customWidth="1"/>
    <col min="3331" max="3331" width="7.421875" style="13" customWidth="1"/>
    <col min="3332" max="3332" width="10.421875" style="13" customWidth="1"/>
    <col min="3333" max="3333" width="10.140625" style="13" customWidth="1"/>
    <col min="3334" max="3334" width="10.57421875" style="13" customWidth="1"/>
    <col min="3335" max="3582" width="9.140625" style="13" customWidth="1"/>
    <col min="3583" max="3583" width="4.28125" style="13" customWidth="1"/>
    <col min="3584" max="3584" width="38.57421875" style="13" customWidth="1"/>
    <col min="3585" max="3585" width="7.7109375" style="13" customWidth="1"/>
    <col min="3586" max="3586" width="6.7109375" style="13" customWidth="1"/>
    <col min="3587" max="3587" width="7.421875" style="13" customWidth="1"/>
    <col min="3588" max="3588" width="10.421875" style="13" customWidth="1"/>
    <col min="3589" max="3589" width="10.140625" style="13" customWidth="1"/>
    <col min="3590" max="3590" width="10.57421875" style="13" customWidth="1"/>
    <col min="3591" max="3838" width="9.140625" style="13" customWidth="1"/>
    <col min="3839" max="3839" width="4.28125" style="13" customWidth="1"/>
    <col min="3840" max="3840" width="38.57421875" style="13" customWidth="1"/>
    <col min="3841" max="3841" width="7.7109375" style="13" customWidth="1"/>
    <col min="3842" max="3842" width="6.7109375" style="13" customWidth="1"/>
    <col min="3843" max="3843" width="7.421875" style="13" customWidth="1"/>
    <col min="3844" max="3844" width="10.421875" style="13" customWidth="1"/>
    <col min="3845" max="3845" width="10.140625" style="13" customWidth="1"/>
    <col min="3846" max="3846" width="10.57421875" style="13" customWidth="1"/>
    <col min="3847" max="4094" width="9.140625" style="13" customWidth="1"/>
    <col min="4095" max="4095" width="4.28125" style="13" customWidth="1"/>
    <col min="4096" max="4096" width="38.57421875" style="13" customWidth="1"/>
    <col min="4097" max="4097" width="7.7109375" style="13" customWidth="1"/>
    <col min="4098" max="4098" width="6.7109375" style="13" customWidth="1"/>
    <col min="4099" max="4099" width="7.421875" style="13" customWidth="1"/>
    <col min="4100" max="4100" width="10.421875" style="13" customWidth="1"/>
    <col min="4101" max="4101" width="10.140625" style="13" customWidth="1"/>
    <col min="4102" max="4102" width="10.57421875" style="13" customWidth="1"/>
    <col min="4103" max="4350" width="9.140625" style="13" customWidth="1"/>
    <col min="4351" max="4351" width="4.28125" style="13" customWidth="1"/>
    <col min="4352" max="4352" width="38.57421875" style="13" customWidth="1"/>
    <col min="4353" max="4353" width="7.7109375" style="13" customWidth="1"/>
    <col min="4354" max="4354" width="6.7109375" style="13" customWidth="1"/>
    <col min="4355" max="4355" width="7.421875" style="13" customWidth="1"/>
    <col min="4356" max="4356" width="10.421875" style="13" customWidth="1"/>
    <col min="4357" max="4357" width="10.140625" style="13" customWidth="1"/>
    <col min="4358" max="4358" width="10.57421875" style="13" customWidth="1"/>
    <col min="4359" max="4606" width="9.140625" style="13" customWidth="1"/>
    <col min="4607" max="4607" width="4.28125" style="13" customWidth="1"/>
    <col min="4608" max="4608" width="38.57421875" style="13" customWidth="1"/>
    <col min="4609" max="4609" width="7.7109375" style="13" customWidth="1"/>
    <col min="4610" max="4610" width="6.7109375" style="13" customWidth="1"/>
    <col min="4611" max="4611" width="7.421875" style="13" customWidth="1"/>
    <col min="4612" max="4612" width="10.421875" style="13" customWidth="1"/>
    <col min="4613" max="4613" width="10.140625" style="13" customWidth="1"/>
    <col min="4614" max="4614" width="10.57421875" style="13" customWidth="1"/>
    <col min="4615" max="4862" width="9.140625" style="13" customWidth="1"/>
    <col min="4863" max="4863" width="4.28125" style="13" customWidth="1"/>
    <col min="4864" max="4864" width="38.57421875" style="13" customWidth="1"/>
    <col min="4865" max="4865" width="7.7109375" style="13" customWidth="1"/>
    <col min="4866" max="4866" width="6.7109375" style="13" customWidth="1"/>
    <col min="4867" max="4867" width="7.421875" style="13" customWidth="1"/>
    <col min="4868" max="4868" width="10.421875" style="13" customWidth="1"/>
    <col min="4869" max="4869" width="10.140625" style="13" customWidth="1"/>
    <col min="4870" max="4870" width="10.57421875" style="13" customWidth="1"/>
    <col min="4871" max="5118" width="9.140625" style="13" customWidth="1"/>
    <col min="5119" max="5119" width="4.28125" style="13" customWidth="1"/>
    <col min="5120" max="5120" width="38.57421875" style="13" customWidth="1"/>
    <col min="5121" max="5121" width="7.7109375" style="13" customWidth="1"/>
    <col min="5122" max="5122" width="6.7109375" style="13" customWidth="1"/>
    <col min="5123" max="5123" width="7.421875" style="13" customWidth="1"/>
    <col min="5124" max="5124" width="10.421875" style="13" customWidth="1"/>
    <col min="5125" max="5125" width="10.140625" style="13" customWidth="1"/>
    <col min="5126" max="5126" width="10.57421875" style="13" customWidth="1"/>
    <col min="5127" max="5374" width="9.140625" style="13" customWidth="1"/>
    <col min="5375" max="5375" width="4.28125" style="13" customWidth="1"/>
    <col min="5376" max="5376" width="38.57421875" style="13" customWidth="1"/>
    <col min="5377" max="5377" width="7.7109375" style="13" customWidth="1"/>
    <col min="5378" max="5378" width="6.7109375" style="13" customWidth="1"/>
    <col min="5379" max="5379" width="7.421875" style="13" customWidth="1"/>
    <col min="5380" max="5380" width="10.421875" style="13" customWidth="1"/>
    <col min="5381" max="5381" width="10.140625" style="13" customWidth="1"/>
    <col min="5382" max="5382" width="10.57421875" style="13" customWidth="1"/>
    <col min="5383" max="5630" width="9.140625" style="13" customWidth="1"/>
    <col min="5631" max="5631" width="4.28125" style="13" customWidth="1"/>
    <col min="5632" max="5632" width="38.57421875" style="13" customWidth="1"/>
    <col min="5633" max="5633" width="7.7109375" style="13" customWidth="1"/>
    <col min="5634" max="5634" width="6.7109375" style="13" customWidth="1"/>
    <col min="5635" max="5635" width="7.421875" style="13" customWidth="1"/>
    <col min="5636" max="5636" width="10.421875" style="13" customWidth="1"/>
    <col min="5637" max="5637" width="10.140625" style="13" customWidth="1"/>
    <col min="5638" max="5638" width="10.57421875" style="13" customWidth="1"/>
    <col min="5639" max="5886" width="9.140625" style="13" customWidth="1"/>
    <col min="5887" max="5887" width="4.28125" style="13" customWidth="1"/>
    <col min="5888" max="5888" width="38.57421875" style="13" customWidth="1"/>
    <col min="5889" max="5889" width="7.7109375" style="13" customWidth="1"/>
    <col min="5890" max="5890" width="6.7109375" style="13" customWidth="1"/>
    <col min="5891" max="5891" width="7.421875" style="13" customWidth="1"/>
    <col min="5892" max="5892" width="10.421875" style="13" customWidth="1"/>
    <col min="5893" max="5893" width="10.140625" style="13" customWidth="1"/>
    <col min="5894" max="5894" width="10.57421875" style="13" customWidth="1"/>
    <col min="5895" max="6142" width="9.140625" style="13" customWidth="1"/>
    <col min="6143" max="6143" width="4.28125" style="13" customWidth="1"/>
    <col min="6144" max="6144" width="38.57421875" style="13" customWidth="1"/>
    <col min="6145" max="6145" width="7.7109375" style="13" customWidth="1"/>
    <col min="6146" max="6146" width="6.7109375" style="13" customWidth="1"/>
    <col min="6147" max="6147" width="7.421875" style="13" customWidth="1"/>
    <col min="6148" max="6148" width="10.421875" style="13" customWidth="1"/>
    <col min="6149" max="6149" width="10.140625" style="13" customWidth="1"/>
    <col min="6150" max="6150" width="10.57421875" style="13" customWidth="1"/>
    <col min="6151" max="6398" width="9.140625" style="13" customWidth="1"/>
    <col min="6399" max="6399" width="4.28125" style="13" customWidth="1"/>
    <col min="6400" max="6400" width="38.57421875" style="13" customWidth="1"/>
    <col min="6401" max="6401" width="7.7109375" style="13" customWidth="1"/>
    <col min="6402" max="6402" width="6.7109375" style="13" customWidth="1"/>
    <col min="6403" max="6403" width="7.421875" style="13" customWidth="1"/>
    <col min="6404" max="6404" width="10.421875" style="13" customWidth="1"/>
    <col min="6405" max="6405" width="10.140625" style="13" customWidth="1"/>
    <col min="6406" max="6406" width="10.57421875" style="13" customWidth="1"/>
    <col min="6407" max="6654" width="9.140625" style="13" customWidth="1"/>
    <col min="6655" max="6655" width="4.28125" style="13" customWidth="1"/>
    <col min="6656" max="6656" width="38.57421875" style="13" customWidth="1"/>
    <col min="6657" max="6657" width="7.7109375" style="13" customWidth="1"/>
    <col min="6658" max="6658" width="6.7109375" style="13" customWidth="1"/>
    <col min="6659" max="6659" width="7.421875" style="13" customWidth="1"/>
    <col min="6660" max="6660" width="10.421875" style="13" customWidth="1"/>
    <col min="6661" max="6661" width="10.140625" style="13" customWidth="1"/>
    <col min="6662" max="6662" width="10.57421875" style="13" customWidth="1"/>
    <col min="6663" max="6910" width="9.140625" style="13" customWidth="1"/>
    <col min="6911" max="6911" width="4.28125" style="13" customWidth="1"/>
    <col min="6912" max="6912" width="38.57421875" style="13" customWidth="1"/>
    <col min="6913" max="6913" width="7.7109375" style="13" customWidth="1"/>
    <col min="6914" max="6914" width="6.7109375" style="13" customWidth="1"/>
    <col min="6915" max="6915" width="7.421875" style="13" customWidth="1"/>
    <col min="6916" max="6916" width="10.421875" style="13" customWidth="1"/>
    <col min="6917" max="6917" width="10.140625" style="13" customWidth="1"/>
    <col min="6918" max="6918" width="10.57421875" style="13" customWidth="1"/>
    <col min="6919" max="7166" width="9.140625" style="13" customWidth="1"/>
    <col min="7167" max="7167" width="4.28125" style="13" customWidth="1"/>
    <col min="7168" max="7168" width="38.57421875" style="13" customWidth="1"/>
    <col min="7169" max="7169" width="7.7109375" style="13" customWidth="1"/>
    <col min="7170" max="7170" width="6.7109375" style="13" customWidth="1"/>
    <col min="7171" max="7171" width="7.421875" style="13" customWidth="1"/>
    <col min="7172" max="7172" width="10.421875" style="13" customWidth="1"/>
    <col min="7173" max="7173" width="10.140625" style="13" customWidth="1"/>
    <col min="7174" max="7174" width="10.57421875" style="13" customWidth="1"/>
    <col min="7175" max="7422" width="9.140625" style="13" customWidth="1"/>
    <col min="7423" max="7423" width="4.28125" style="13" customWidth="1"/>
    <col min="7424" max="7424" width="38.57421875" style="13" customWidth="1"/>
    <col min="7425" max="7425" width="7.7109375" style="13" customWidth="1"/>
    <col min="7426" max="7426" width="6.7109375" style="13" customWidth="1"/>
    <col min="7427" max="7427" width="7.421875" style="13" customWidth="1"/>
    <col min="7428" max="7428" width="10.421875" style="13" customWidth="1"/>
    <col min="7429" max="7429" width="10.140625" style="13" customWidth="1"/>
    <col min="7430" max="7430" width="10.57421875" style="13" customWidth="1"/>
    <col min="7431" max="7678" width="9.140625" style="13" customWidth="1"/>
    <col min="7679" max="7679" width="4.28125" style="13" customWidth="1"/>
    <col min="7680" max="7680" width="38.57421875" style="13" customWidth="1"/>
    <col min="7681" max="7681" width="7.7109375" style="13" customWidth="1"/>
    <col min="7682" max="7682" width="6.7109375" style="13" customWidth="1"/>
    <col min="7683" max="7683" width="7.421875" style="13" customWidth="1"/>
    <col min="7684" max="7684" width="10.421875" style="13" customWidth="1"/>
    <col min="7685" max="7685" width="10.140625" style="13" customWidth="1"/>
    <col min="7686" max="7686" width="10.57421875" style="13" customWidth="1"/>
    <col min="7687" max="7934" width="9.140625" style="13" customWidth="1"/>
    <col min="7935" max="7935" width="4.28125" style="13" customWidth="1"/>
    <col min="7936" max="7936" width="38.57421875" style="13" customWidth="1"/>
    <col min="7937" max="7937" width="7.7109375" style="13" customWidth="1"/>
    <col min="7938" max="7938" width="6.7109375" style="13" customWidth="1"/>
    <col min="7939" max="7939" width="7.421875" style="13" customWidth="1"/>
    <col min="7940" max="7940" width="10.421875" style="13" customWidth="1"/>
    <col min="7941" max="7941" width="10.140625" style="13" customWidth="1"/>
    <col min="7942" max="7942" width="10.57421875" style="13" customWidth="1"/>
    <col min="7943" max="8190" width="9.140625" style="13" customWidth="1"/>
    <col min="8191" max="8191" width="4.28125" style="13" customWidth="1"/>
    <col min="8192" max="8192" width="38.57421875" style="13" customWidth="1"/>
    <col min="8193" max="8193" width="7.7109375" style="13" customWidth="1"/>
    <col min="8194" max="8194" width="6.7109375" style="13" customWidth="1"/>
    <col min="8195" max="8195" width="7.421875" style="13" customWidth="1"/>
    <col min="8196" max="8196" width="10.421875" style="13" customWidth="1"/>
    <col min="8197" max="8197" width="10.140625" style="13" customWidth="1"/>
    <col min="8198" max="8198" width="10.57421875" style="13" customWidth="1"/>
    <col min="8199" max="8446" width="9.140625" style="13" customWidth="1"/>
    <col min="8447" max="8447" width="4.28125" style="13" customWidth="1"/>
    <col min="8448" max="8448" width="38.57421875" style="13" customWidth="1"/>
    <col min="8449" max="8449" width="7.7109375" style="13" customWidth="1"/>
    <col min="8450" max="8450" width="6.7109375" style="13" customWidth="1"/>
    <col min="8451" max="8451" width="7.421875" style="13" customWidth="1"/>
    <col min="8452" max="8452" width="10.421875" style="13" customWidth="1"/>
    <col min="8453" max="8453" width="10.140625" style="13" customWidth="1"/>
    <col min="8454" max="8454" width="10.57421875" style="13" customWidth="1"/>
    <col min="8455" max="8702" width="9.140625" style="13" customWidth="1"/>
    <col min="8703" max="8703" width="4.28125" style="13" customWidth="1"/>
    <col min="8704" max="8704" width="38.57421875" style="13" customWidth="1"/>
    <col min="8705" max="8705" width="7.7109375" style="13" customWidth="1"/>
    <col min="8706" max="8706" width="6.7109375" style="13" customWidth="1"/>
    <col min="8707" max="8707" width="7.421875" style="13" customWidth="1"/>
    <col min="8708" max="8708" width="10.421875" style="13" customWidth="1"/>
    <col min="8709" max="8709" width="10.140625" style="13" customWidth="1"/>
    <col min="8710" max="8710" width="10.57421875" style="13" customWidth="1"/>
    <col min="8711" max="8958" width="9.140625" style="13" customWidth="1"/>
    <col min="8959" max="8959" width="4.28125" style="13" customWidth="1"/>
    <col min="8960" max="8960" width="38.57421875" style="13" customWidth="1"/>
    <col min="8961" max="8961" width="7.7109375" style="13" customWidth="1"/>
    <col min="8962" max="8962" width="6.7109375" style="13" customWidth="1"/>
    <col min="8963" max="8963" width="7.421875" style="13" customWidth="1"/>
    <col min="8964" max="8964" width="10.421875" style="13" customWidth="1"/>
    <col min="8965" max="8965" width="10.140625" style="13" customWidth="1"/>
    <col min="8966" max="8966" width="10.57421875" style="13" customWidth="1"/>
    <col min="8967" max="9214" width="9.140625" style="13" customWidth="1"/>
    <col min="9215" max="9215" width="4.28125" style="13" customWidth="1"/>
    <col min="9216" max="9216" width="38.57421875" style="13" customWidth="1"/>
    <col min="9217" max="9217" width="7.7109375" style="13" customWidth="1"/>
    <col min="9218" max="9218" width="6.7109375" style="13" customWidth="1"/>
    <col min="9219" max="9219" width="7.421875" style="13" customWidth="1"/>
    <col min="9220" max="9220" width="10.421875" style="13" customWidth="1"/>
    <col min="9221" max="9221" width="10.140625" style="13" customWidth="1"/>
    <col min="9222" max="9222" width="10.57421875" style="13" customWidth="1"/>
    <col min="9223" max="9470" width="9.140625" style="13" customWidth="1"/>
    <col min="9471" max="9471" width="4.28125" style="13" customWidth="1"/>
    <col min="9472" max="9472" width="38.57421875" style="13" customWidth="1"/>
    <col min="9473" max="9473" width="7.7109375" style="13" customWidth="1"/>
    <col min="9474" max="9474" width="6.7109375" style="13" customWidth="1"/>
    <col min="9475" max="9475" width="7.421875" style="13" customWidth="1"/>
    <col min="9476" max="9476" width="10.421875" style="13" customWidth="1"/>
    <col min="9477" max="9477" width="10.140625" style="13" customWidth="1"/>
    <col min="9478" max="9478" width="10.57421875" style="13" customWidth="1"/>
    <col min="9479" max="9726" width="9.140625" style="13" customWidth="1"/>
    <col min="9727" max="9727" width="4.28125" style="13" customWidth="1"/>
    <col min="9728" max="9728" width="38.57421875" style="13" customWidth="1"/>
    <col min="9729" max="9729" width="7.7109375" style="13" customWidth="1"/>
    <col min="9730" max="9730" width="6.7109375" style="13" customWidth="1"/>
    <col min="9731" max="9731" width="7.421875" style="13" customWidth="1"/>
    <col min="9732" max="9732" width="10.421875" style="13" customWidth="1"/>
    <col min="9733" max="9733" width="10.140625" style="13" customWidth="1"/>
    <col min="9734" max="9734" width="10.57421875" style="13" customWidth="1"/>
    <col min="9735" max="9982" width="9.140625" style="13" customWidth="1"/>
    <col min="9983" max="9983" width="4.28125" style="13" customWidth="1"/>
    <col min="9984" max="9984" width="38.57421875" style="13" customWidth="1"/>
    <col min="9985" max="9985" width="7.7109375" style="13" customWidth="1"/>
    <col min="9986" max="9986" width="6.7109375" style="13" customWidth="1"/>
    <col min="9987" max="9987" width="7.421875" style="13" customWidth="1"/>
    <col min="9988" max="9988" width="10.421875" style="13" customWidth="1"/>
    <col min="9989" max="9989" width="10.140625" style="13" customWidth="1"/>
    <col min="9990" max="9990" width="10.57421875" style="13" customWidth="1"/>
    <col min="9991" max="10238" width="9.140625" style="13" customWidth="1"/>
    <col min="10239" max="10239" width="4.28125" style="13" customWidth="1"/>
    <col min="10240" max="10240" width="38.57421875" style="13" customWidth="1"/>
    <col min="10241" max="10241" width="7.7109375" style="13" customWidth="1"/>
    <col min="10242" max="10242" width="6.7109375" style="13" customWidth="1"/>
    <col min="10243" max="10243" width="7.421875" style="13" customWidth="1"/>
    <col min="10244" max="10244" width="10.421875" style="13" customWidth="1"/>
    <col min="10245" max="10245" width="10.140625" style="13" customWidth="1"/>
    <col min="10246" max="10246" width="10.57421875" style="13" customWidth="1"/>
    <col min="10247" max="10494" width="9.140625" style="13" customWidth="1"/>
    <col min="10495" max="10495" width="4.28125" style="13" customWidth="1"/>
    <col min="10496" max="10496" width="38.57421875" style="13" customWidth="1"/>
    <col min="10497" max="10497" width="7.7109375" style="13" customWidth="1"/>
    <col min="10498" max="10498" width="6.7109375" style="13" customWidth="1"/>
    <col min="10499" max="10499" width="7.421875" style="13" customWidth="1"/>
    <col min="10500" max="10500" width="10.421875" style="13" customWidth="1"/>
    <col min="10501" max="10501" width="10.140625" style="13" customWidth="1"/>
    <col min="10502" max="10502" width="10.57421875" style="13" customWidth="1"/>
    <col min="10503" max="10750" width="9.140625" style="13" customWidth="1"/>
    <col min="10751" max="10751" width="4.28125" style="13" customWidth="1"/>
    <col min="10752" max="10752" width="38.57421875" style="13" customWidth="1"/>
    <col min="10753" max="10753" width="7.7109375" style="13" customWidth="1"/>
    <col min="10754" max="10754" width="6.7109375" style="13" customWidth="1"/>
    <col min="10755" max="10755" width="7.421875" style="13" customWidth="1"/>
    <col min="10756" max="10756" width="10.421875" style="13" customWidth="1"/>
    <col min="10757" max="10757" width="10.140625" style="13" customWidth="1"/>
    <col min="10758" max="10758" width="10.57421875" style="13" customWidth="1"/>
    <col min="10759" max="11006" width="9.140625" style="13" customWidth="1"/>
    <col min="11007" max="11007" width="4.28125" style="13" customWidth="1"/>
    <col min="11008" max="11008" width="38.57421875" style="13" customWidth="1"/>
    <col min="11009" max="11009" width="7.7109375" style="13" customWidth="1"/>
    <col min="11010" max="11010" width="6.7109375" style="13" customWidth="1"/>
    <col min="11011" max="11011" width="7.421875" style="13" customWidth="1"/>
    <col min="11012" max="11012" width="10.421875" style="13" customWidth="1"/>
    <col min="11013" max="11013" width="10.140625" style="13" customWidth="1"/>
    <col min="11014" max="11014" width="10.57421875" style="13" customWidth="1"/>
    <col min="11015" max="11262" width="9.140625" style="13" customWidth="1"/>
    <col min="11263" max="11263" width="4.28125" style="13" customWidth="1"/>
    <col min="11264" max="11264" width="38.57421875" style="13" customWidth="1"/>
    <col min="11265" max="11265" width="7.7109375" style="13" customWidth="1"/>
    <col min="11266" max="11266" width="6.7109375" style="13" customWidth="1"/>
    <col min="11267" max="11267" width="7.421875" style="13" customWidth="1"/>
    <col min="11268" max="11268" width="10.421875" style="13" customWidth="1"/>
    <col min="11269" max="11269" width="10.140625" style="13" customWidth="1"/>
    <col min="11270" max="11270" width="10.57421875" style="13" customWidth="1"/>
    <col min="11271" max="11518" width="9.140625" style="13" customWidth="1"/>
    <col min="11519" max="11519" width="4.28125" style="13" customWidth="1"/>
    <col min="11520" max="11520" width="38.57421875" style="13" customWidth="1"/>
    <col min="11521" max="11521" width="7.7109375" style="13" customWidth="1"/>
    <col min="11522" max="11522" width="6.7109375" style="13" customWidth="1"/>
    <col min="11523" max="11523" width="7.421875" style="13" customWidth="1"/>
    <col min="11524" max="11524" width="10.421875" style="13" customWidth="1"/>
    <col min="11525" max="11525" width="10.140625" style="13" customWidth="1"/>
    <col min="11526" max="11526" width="10.57421875" style="13" customWidth="1"/>
    <col min="11527" max="11774" width="9.140625" style="13" customWidth="1"/>
    <col min="11775" max="11775" width="4.28125" style="13" customWidth="1"/>
    <col min="11776" max="11776" width="38.57421875" style="13" customWidth="1"/>
    <col min="11777" max="11777" width="7.7109375" style="13" customWidth="1"/>
    <col min="11778" max="11778" width="6.7109375" style="13" customWidth="1"/>
    <col min="11779" max="11779" width="7.421875" style="13" customWidth="1"/>
    <col min="11780" max="11780" width="10.421875" style="13" customWidth="1"/>
    <col min="11781" max="11781" width="10.140625" style="13" customWidth="1"/>
    <col min="11782" max="11782" width="10.57421875" style="13" customWidth="1"/>
    <col min="11783" max="12030" width="9.140625" style="13" customWidth="1"/>
    <col min="12031" max="12031" width="4.28125" style="13" customWidth="1"/>
    <col min="12032" max="12032" width="38.57421875" style="13" customWidth="1"/>
    <col min="12033" max="12033" width="7.7109375" style="13" customWidth="1"/>
    <col min="12034" max="12034" width="6.7109375" style="13" customWidth="1"/>
    <col min="12035" max="12035" width="7.421875" style="13" customWidth="1"/>
    <col min="12036" max="12036" width="10.421875" style="13" customWidth="1"/>
    <col min="12037" max="12037" width="10.140625" style="13" customWidth="1"/>
    <col min="12038" max="12038" width="10.57421875" style="13" customWidth="1"/>
    <col min="12039" max="12286" width="9.140625" style="13" customWidth="1"/>
    <col min="12287" max="12287" width="4.28125" style="13" customWidth="1"/>
    <col min="12288" max="12288" width="38.57421875" style="13" customWidth="1"/>
    <col min="12289" max="12289" width="7.7109375" style="13" customWidth="1"/>
    <col min="12290" max="12290" width="6.7109375" style="13" customWidth="1"/>
    <col min="12291" max="12291" width="7.421875" style="13" customWidth="1"/>
    <col min="12292" max="12292" width="10.421875" style="13" customWidth="1"/>
    <col min="12293" max="12293" width="10.140625" style="13" customWidth="1"/>
    <col min="12294" max="12294" width="10.57421875" style="13" customWidth="1"/>
    <col min="12295" max="12542" width="9.140625" style="13" customWidth="1"/>
    <col min="12543" max="12543" width="4.28125" style="13" customWidth="1"/>
    <col min="12544" max="12544" width="38.57421875" style="13" customWidth="1"/>
    <col min="12545" max="12545" width="7.7109375" style="13" customWidth="1"/>
    <col min="12546" max="12546" width="6.7109375" style="13" customWidth="1"/>
    <col min="12547" max="12547" width="7.421875" style="13" customWidth="1"/>
    <col min="12548" max="12548" width="10.421875" style="13" customWidth="1"/>
    <col min="12549" max="12549" width="10.140625" style="13" customWidth="1"/>
    <col min="12550" max="12550" width="10.57421875" style="13" customWidth="1"/>
    <col min="12551" max="12798" width="9.140625" style="13" customWidth="1"/>
    <col min="12799" max="12799" width="4.28125" style="13" customWidth="1"/>
    <col min="12800" max="12800" width="38.57421875" style="13" customWidth="1"/>
    <col min="12801" max="12801" width="7.7109375" style="13" customWidth="1"/>
    <col min="12802" max="12802" width="6.7109375" style="13" customWidth="1"/>
    <col min="12803" max="12803" width="7.421875" style="13" customWidth="1"/>
    <col min="12804" max="12804" width="10.421875" style="13" customWidth="1"/>
    <col min="12805" max="12805" width="10.140625" style="13" customWidth="1"/>
    <col min="12806" max="12806" width="10.57421875" style="13" customWidth="1"/>
    <col min="12807" max="13054" width="9.140625" style="13" customWidth="1"/>
    <col min="13055" max="13055" width="4.28125" style="13" customWidth="1"/>
    <col min="13056" max="13056" width="38.57421875" style="13" customWidth="1"/>
    <col min="13057" max="13057" width="7.7109375" style="13" customWidth="1"/>
    <col min="13058" max="13058" width="6.7109375" style="13" customWidth="1"/>
    <col min="13059" max="13059" width="7.421875" style="13" customWidth="1"/>
    <col min="13060" max="13060" width="10.421875" style="13" customWidth="1"/>
    <col min="13061" max="13061" width="10.140625" style="13" customWidth="1"/>
    <col min="13062" max="13062" width="10.57421875" style="13" customWidth="1"/>
    <col min="13063" max="13310" width="9.140625" style="13" customWidth="1"/>
    <col min="13311" max="13311" width="4.28125" style="13" customWidth="1"/>
    <col min="13312" max="13312" width="38.57421875" style="13" customWidth="1"/>
    <col min="13313" max="13313" width="7.7109375" style="13" customWidth="1"/>
    <col min="13314" max="13314" width="6.7109375" style="13" customWidth="1"/>
    <col min="13315" max="13315" width="7.421875" style="13" customWidth="1"/>
    <col min="13316" max="13316" width="10.421875" style="13" customWidth="1"/>
    <col min="13317" max="13317" width="10.140625" style="13" customWidth="1"/>
    <col min="13318" max="13318" width="10.57421875" style="13" customWidth="1"/>
    <col min="13319" max="13566" width="9.140625" style="13" customWidth="1"/>
    <col min="13567" max="13567" width="4.28125" style="13" customWidth="1"/>
    <col min="13568" max="13568" width="38.57421875" style="13" customWidth="1"/>
    <col min="13569" max="13569" width="7.7109375" style="13" customWidth="1"/>
    <col min="13570" max="13570" width="6.7109375" style="13" customWidth="1"/>
    <col min="13571" max="13571" width="7.421875" style="13" customWidth="1"/>
    <col min="13572" max="13572" width="10.421875" style="13" customWidth="1"/>
    <col min="13573" max="13573" width="10.140625" style="13" customWidth="1"/>
    <col min="13574" max="13574" width="10.57421875" style="13" customWidth="1"/>
    <col min="13575" max="13822" width="9.140625" style="13" customWidth="1"/>
    <col min="13823" max="13823" width="4.28125" style="13" customWidth="1"/>
    <col min="13824" max="13824" width="38.57421875" style="13" customWidth="1"/>
    <col min="13825" max="13825" width="7.7109375" style="13" customWidth="1"/>
    <col min="13826" max="13826" width="6.7109375" style="13" customWidth="1"/>
    <col min="13827" max="13827" width="7.421875" style="13" customWidth="1"/>
    <col min="13828" max="13828" width="10.421875" style="13" customWidth="1"/>
    <col min="13829" max="13829" width="10.140625" style="13" customWidth="1"/>
    <col min="13830" max="13830" width="10.57421875" style="13" customWidth="1"/>
    <col min="13831" max="14078" width="9.140625" style="13" customWidth="1"/>
    <col min="14079" max="14079" width="4.28125" style="13" customWidth="1"/>
    <col min="14080" max="14080" width="38.57421875" style="13" customWidth="1"/>
    <col min="14081" max="14081" width="7.7109375" style="13" customWidth="1"/>
    <col min="14082" max="14082" width="6.7109375" style="13" customWidth="1"/>
    <col min="14083" max="14083" width="7.421875" style="13" customWidth="1"/>
    <col min="14084" max="14084" width="10.421875" style="13" customWidth="1"/>
    <col min="14085" max="14085" width="10.140625" style="13" customWidth="1"/>
    <col min="14086" max="14086" width="10.57421875" style="13" customWidth="1"/>
    <col min="14087" max="14334" width="9.140625" style="13" customWidth="1"/>
    <col min="14335" max="14335" width="4.28125" style="13" customWidth="1"/>
    <col min="14336" max="14336" width="38.57421875" style="13" customWidth="1"/>
    <col min="14337" max="14337" width="7.7109375" style="13" customWidth="1"/>
    <col min="14338" max="14338" width="6.7109375" style="13" customWidth="1"/>
    <col min="14339" max="14339" width="7.421875" style="13" customWidth="1"/>
    <col min="14340" max="14340" width="10.421875" style="13" customWidth="1"/>
    <col min="14341" max="14341" width="10.140625" style="13" customWidth="1"/>
    <col min="14342" max="14342" width="10.57421875" style="13" customWidth="1"/>
    <col min="14343" max="14590" width="9.140625" style="13" customWidth="1"/>
    <col min="14591" max="14591" width="4.28125" style="13" customWidth="1"/>
    <col min="14592" max="14592" width="38.57421875" style="13" customWidth="1"/>
    <col min="14593" max="14593" width="7.7109375" style="13" customWidth="1"/>
    <col min="14594" max="14594" width="6.7109375" style="13" customWidth="1"/>
    <col min="14595" max="14595" width="7.421875" style="13" customWidth="1"/>
    <col min="14596" max="14596" width="10.421875" style="13" customWidth="1"/>
    <col min="14597" max="14597" width="10.140625" style="13" customWidth="1"/>
    <col min="14598" max="14598" width="10.57421875" style="13" customWidth="1"/>
    <col min="14599" max="14846" width="9.140625" style="13" customWidth="1"/>
    <col min="14847" max="14847" width="4.28125" style="13" customWidth="1"/>
    <col min="14848" max="14848" width="38.57421875" style="13" customWidth="1"/>
    <col min="14849" max="14849" width="7.7109375" style="13" customWidth="1"/>
    <col min="14850" max="14850" width="6.7109375" style="13" customWidth="1"/>
    <col min="14851" max="14851" width="7.421875" style="13" customWidth="1"/>
    <col min="14852" max="14852" width="10.421875" style="13" customWidth="1"/>
    <col min="14853" max="14853" width="10.140625" style="13" customWidth="1"/>
    <col min="14854" max="14854" width="10.57421875" style="13" customWidth="1"/>
    <col min="14855" max="15102" width="9.140625" style="13" customWidth="1"/>
    <col min="15103" max="15103" width="4.28125" style="13" customWidth="1"/>
    <col min="15104" max="15104" width="38.57421875" style="13" customWidth="1"/>
    <col min="15105" max="15105" width="7.7109375" style="13" customWidth="1"/>
    <col min="15106" max="15106" width="6.7109375" style="13" customWidth="1"/>
    <col min="15107" max="15107" width="7.421875" style="13" customWidth="1"/>
    <col min="15108" max="15108" width="10.421875" style="13" customWidth="1"/>
    <col min="15109" max="15109" width="10.140625" style="13" customWidth="1"/>
    <col min="15110" max="15110" width="10.57421875" style="13" customWidth="1"/>
    <col min="15111" max="15358" width="9.140625" style="13" customWidth="1"/>
    <col min="15359" max="15359" width="4.28125" style="13" customWidth="1"/>
    <col min="15360" max="15360" width="38.57421875" style="13" customWidth="1"/>
    <col min="15361" max="15361" width="7.7109375" style="13" customWidth="1"/>
    <col min="15362" max="15362" width="6.7109375" style="13" customWidth="1"/>
    <col min="15363" max="15363" width="7.421875" style="13" customWidth="1"/>
    <col min="15364" max="15364" width="10.421875" style="13" customWidth="1"/>
    <col min="15365" max="15365" width="10.140625" style="13" customWidth="1"/>
    <col min="15366" max="15366" width="10.57421875" style="13" customWidth="1"/>
    <col min="15367" max="15614" width="9.140625" style="13" customWidth="1"/>
    <col min="15615" max="15615" width="4.28125" style="13" customWidth="1"/>
    <col min="15616" max="15616" width="38.57421875" style="13" customWidth="1"/>
    <col min="15617" max="15617" width="7.7109375" style="13" customWidth="1"/>
    <col min="15618" max="15618" width="6.7109375" style="13" customWidth="1"/>
    <col min="15619" max="15619" width="7.421875" style="13" customWidth="1"/>
    <col min="15620" max="15620" width="10.421875" style="13" customWidth="1"/>
    <col min="15621" max="15621" width="10.140625" style="13" customWidth="1"/>
    <col min="15622" max="15622" width="10.57421875" style="13" customWidth="1"/>
    <col min="15623" max="15870" width="9.140625" style="13" customWidth="1"/>
    <col min="15871" max="15871" width="4.28125" style="13" customWidth="1"/>
    <col min="15872" max="15872" width="38.57421875" style="13" customWidth="1"/>
    <col min="15873" max="15873" width="7.7109375" style="13" customWidth="1"/>
    <col min="15874" max="15874" width="6.7109375" style="13" customWidth="1"/>
    <col min="15875" max="15875" width="7.421875" style="13" customWidth="1"/>
    <col min="15876" max="15876" width="10.421875" style="13" customWidth="1"/>
    <col min="15877" max="15877" width="10.140625" style="13" customWidth="1"/>
    <col min="15878" max="15878" width="10.57421875" style="13" customWidth="1"/>
    <col min="15879" max="16126" width="9.140625" style="13" customWidth="1"/>
    <col min="16127" max="16127" width="4.28125" style="13" customWidth="1"/>
    <col min="16128" max="16128" width="38.57421875" style="13" customWidth="1"/>
    <col min="16129" max="16129" width="7.7109375" style="13" customWidth="1"/>
    <col min="16130" max="16130" width="6.7109375" style="13" customWidth="1"/>
    <col min="16131" max="16131" width="7.421875" style="13" customWidth="1"/>
    <col min="16132" max="16132" width="10.421875" style="13" customWidth="1"/>
    <col min="16133" max="16133" width="10.140625" style="13" customWidth="1"/>
    <col min="16134" max="16134" width="10.57421875" style="13" customWidth="1"/>
    <col min="16135" max="16384" width="9.140625" style="13" customWidth="1"/>
  </cols>
  <sheetData>
    <row r="1" ht="24">
      <c r="B1" s="86" t="s">
        <v>361</v>
      </c>
    </row>
    <row r="2" ht="15">
      <c r="B2" s="86" t="s">
        <v>327</v>
      </c>
    </row>
    <row r="4" spans="1:6" ht="15">
      <c r="A4" s="44" t="s">
        <v>251</v>
      </c>
      <c r="B4" s="87" t="s">
        <v>252</v>
      </c>
      <c r="C4" s="46" t="s">
        <v>253</v>
      </c>
      <c r="D4" s="45" t="s">
        <v>254</v>
      </c>
      <c r="E4" s="45" t="s">
        <v>255</v>
      </c>
      <c r="F4" s="79" t="s">
        <v>328</v>
      </c>
    </row>
    <row r="5" spans="1:6" ht="15">
      <c r="A5" s="47"/>
      <c r="B5" s="88"/>
      <c r="C5" s="48"/>
      <c r="D5" s="48"/>
      <c r="E5" s="48"/>
      <c r="F5" s="50"/>
    </row>
    <row r="6" spans="1:6" ht="15">
      <c r="A6" s="51"/>
      <c r="B6" s="89" t="s">
        <v>35</v>
      </c>
      <c r="C6" s="52"/>
      <c r="D6" s="52"/>
      <c r="E6" s="52"/>
      <c r="F6" s="53"/>
    </row>
    <row r="7" spans="1:6" ht="15">
      <c r="A7" s="54">
        <v>1</v>
      </c>
      <c r="B7" s="88" t="s">
        <v>256</v>
      </c>
      <c r="C7" s="55" t="s">
        <v>257</v>
      </c>
      <c r="D7" s="56">
        <v>30</v>
      </c>
      <c r="E7" s="180"/>
      <c r="F7" s="80">
        <f>D7*E7</f>
        <v>0</v>
      </c>
    </row>
    <row r="8" spans="1:6" ht="15">
      <c r="A8" s="54">
        <v>2</v>
      </c>
      <c r="B8" s="88" t="s">
        <v>258</v>
      </c>
      <c r="C8" s="55" t="s">
        <v>257</v>
      </c>
      <c r="D8" s="56">
        <v>32</v>
      </c>
      <c r="E8" s="180"/>
      <c r="F8" s="80">
        <f>D8*E8</f>
        <v>0</v>
      </c>
    </row>
    <row r="9" spans="1:6" ht="15">
      <c r="A9" s="54">
        <v>3</v>
      </c>
      <c r="B9" s="88" t="s">
        <v>259</v>
      </c>
      <c r="C9" s="55" t="s">
        <v>260</v>
      </c>
      <c r="D9" s="56">
        <v>92</v>
      </c>
      <c r="E9" s="180"/>
      <c r="F9" s="80">
        <f>D9*E9</f>
        <v>0</v>
      </c>
    </row>
    <row r="10" spans="1:6" ht="15">
      <c r="A10" s="54">
        <v>4</v>
      </c>
      <c r="B10" s="88" t="s">
        <v>261</v>
      </c>
      <c r="C10" s="55" t="s">
        <v>260</v>
      </c>
      <c r="D10" s="56">
        <v>2</v>
      </c>
      <c r="E10" s="180"/>
      <c r="F10" s="81">
        <f>E10*D10</f>
        <v>0</v>
      </c>
    </row>
    <row r="11" spans="1:6" ht="15">
      <c r="A11" s="54">
        <v>5</v>
      </c>
      <c r="B11" s="88" t="s">
        <v>262</v>
      </c>
      <c r="C11" s="55" t="s">
        <v>260</v>
      </c>
      <c r="D11" s="56">
        <v>4</v>
      </c>
      <c r="E11" s="180"/>
      <c r="F11" s="80">
        <f>E11*D11</f>
        <v>0</v>
      </c>
    </row>
    <row r="12" spans="1:6" ht="15">
      <c r="A12" s="54">
        <v>6</v>
      </c>
      <c r="B12" s="88" t="s">
        <v>263</v>
      </c>
      <c r="C12" s="55" t="s">
        <v>260</v>
      </c>
      <c r="D12" s="56">
        <v>2</v>
      </c>
      <c r="E12" s="180"/>
      <c r="F12" s="80">
        <f>E12*D12</f>
        <v>0</v>
      </c>
    </row>
    <row r="13" spans="1:6" ht="15">
      <c r="A13" s="54">
        <v>7</v>
      </c>
      <c r="B13" s="88" t="s">
        <v>264</v>
      </c>
      <c r="C13" s="55" t="s">
        <v>260</v>
      </c>
      <c r="D13" s="56">
        <v>1</v>
      </c>
      <c r="E13" s="181"/>
      <c r="F13" s="80">
        <f>D13*E13</f>
        <v>0</v>
      </c>
    </row>
    <row r="14" spans="1:7" ht="15">
      <c r="A14" s="54">
        <v>8</v>
      </c>
      <c r="B14" s="88" t="s">
        <v>325</v>
      </c>
      <c r="C14" s="55" t="s">
        <v>260</v>
      </c>
      <c r="D14" s="56">
        <v>1</v>
      </c>
      <c r="E14" s="181"/>
      <c r="F14" s="80">
        <f>D14*E14</f>
        <v>0</v>
      </c>
      <c r="G14" s="13"/>
    </row>
    <row r="15" spans="1:8" ht="15">
      <c r="A15" s="54">
        <v>9</v>
      </c>
      <c r="B15" s="88" t="s">
        <v>326</v>
      </c>
      <c r="C15" s="55" t="s">
        <v>265</v>
      </c>
      <c r="D15" s="56">
        <v>1</v>
      </c>
      <c r="E15" s="181"/>
      <c r="F15" s="80">
        <f>D15*E15</f>
        <v>0</v>
      </c>
      <c r="H15" s="14"/>
    </row>
    <row r="16" spans="1:8" ht="15">
      <c r="A16" s="54"/>
      <c r="B16" s="88"/>
      <c r="C16" s="55"/>
      <c r="D16" s="49"/>
      <c r="E16" s="181"/>
      <c r="F16" s="80"/>
      <c r="H16" s="14"/>
    </row>
    <row r="17" spans="1:6" ht="15">
      <c r="A17" s="58"/>
      <c r="B17" s="90" t="s">
        <v>266</v>
      </c>
      <c r="C17" s="59"/>
      <c r="D17" s="60"/>
      <c r="E17" s="182"/>
      <c r="F17" s="82">
        <f>SUM(F7:F15)</f>
        <v>0</v>
      </c>
    </row>
    <row r="18" spans="1:6" ht="15">
      <c r="A18" s="47"/>
      <c r="B18" s="88"/>
      <c r="C18" s="48"/>
      <c r="D18" s="48"/>
      <c r="E18" s="183"/>
      <c r="F18" s="83"/>
    </row>
    <row r="19" spans="1:6" ht="15">
      <c r="A19" s="54"/>
      <c r="B19" s="89" t="s">
        <v>267</v>
      </c>
      <c r="C19" s="48"/>
      <c r="D19" s="48"/>
      <c r="E19" s="183"/>
      <c r="F19" s="81"/>
    </row>
    <row r="20" spans="1:6" ht="15">
      <c r="A20" s="54">
        <v>10</v>
      </c>
      <c r="B20" s="88" t="s">
        <v>268</v>
      </c>
      <c r="C20" s="55" t="s">
        <v>269</v>
      </c>
      <c r="D20" s="56">
        <v>39</v>
      </c>
      <c r="E20" s="180"/>
      <c r="F20" s="80">
        <f aca="true" t="shared" si="0" ref="F20:F34">E20*D20</f>
        <v>0</v>
      </c>
    </row>
    <row r="21" spans="1:6" ht="15">
      <c r="A21" s="54">
        <f>A20+1</f>
        <v>11</v>
      </c>
      <c r="B21" s="88" t="s">
        <v>270</v>
      </c>
      <c r="C21" s="55" t="s">
        <v>269</v>
      </c>
      <c r="D21" s="56">
        <v>51</v>
      </c>
      <c r="E21" s="180"/>
      <c r="F21" s="80">
        <f t="shared" si="0"/>
        <v>0</v>
      </c>
    </row>
    <row r="22" spans="1:6" ht="15">
      <c r="A22" s="54">
        <f aca="true" t="shared" si="1" ref="A22:A34">A21+1</f>
        <v>12</v>
      </c>
      <c r="B22" s="88" t="s">
        <v>271</v>
      </c>
      <c r="C22" s="55" t="s">
        <v>260</v>
      </c>
      <c r="D22" s="56">
        <v>1</v>
      </c>
      <c r="E22" s="180"/>
      <c r="F22" s="80">
        <f t="shared" si="0"/>
        <v>0</v>
      </c>
    </row>
    <row r="23" spans="1:6" ht="15">
      <c r="A23" s="54">
        <f t="shared" si="1"/>
        <v>13</v>
      </c>
      <c r="B23" s="88" t="s">
        <v>272</v>
      </c>
      <c r="C23" s="55" t="s">
        <v>260</v>
      </c>
      <c r="D23" s="56">
        <v>1</v>
      </c>
      <c r="E23" s="180"/>
      <c r="F23" s="80">
        <f t="shared" si="0"/>
        <v>0</v>
      </c>
    </row>
    <row r="24" spans="1:6" ht="15">
      <c r="A24" s="54">
        <f t="shared" si="1"/>
        <v>14</v>
      </c>
      <c r="B24" s="88" t="s">
        <v>273</v>
      </c>
      <c r="C24" s="55" t="s">
        <v>260</v>
      </c>
      <c r="D24" s="56">
        <v>6</v>
      </c>
      <c r="E24" s="180"/>
      <c r="F24" s="80">
        <f t="shared" si="0"/>
        <v>0</v>
      </c>
    </row>
    <row r="25" spans="1:6" ht="15">
      <c r="A25" s="54">
        <f t="shared" si="1"/>
        <v>15</v>
      </c>
      <c r="B25" s="88" t="s">
        <v>274</v>
      </c>
      <c r="C25" s="55" t="s">
        <v>260</v>
      </c>
      <c r="D25" s="56">
        <v>15</v>
      </c>
      <c r="E25" s="180"/>
      <c r="F25" s="80">
        <f t="shared" si="0"/>
        <v>0</v>
      </c>
    </row>
    <row r="26" spans="1:6" ht="15">
      <c r="A26" s="54">
        <f t="shared" si="1"/>
        <v>16</v>
      </c>
      <c r="B26" s="88" t="s">
        <v>275</v>
      </c>
      <c r="C26" s="55" t="s">
        <v>260</v>
      </c>
      <c r="D26" s="56">
        <v>2</v>
      </c>
      <c r="E26" s="180"/>
      <c r="F26" s="80">
        <f t="shared" si="0"/>
        <v>0</v>
      </c>
    </row>
    <row r="27" spans="1:6" ht="15">
      <c r="A27" s="54">
        <f t="shared" si="1"/>
        <v>17</v>
      </c>
      <c r="B27" s="88" t="s">
        <v>276</v>
      </c>
      <c r="C27" s="55" t="s">
        <v>260</v>
      </c>
      <c r="D27" s="56">
        <v>4</v>
      </c>
      <c r="E27" s="180"/>
      <c r="F27" s="80">
        <f t="shared" si="0"/>
        <v>0</v>
      </c>
    </row>
    <row r="28" spans="1:6" ht="15">
      <c r="A28" s="54">
        <f t="shared" si="1"/>
        <v>18</v>
      </c>
      <c r="B28" s="88" t="s">
        <v>277</v>
      </c>
      <c r="C28" s="55" t="s">
        <v>260</v>
      </c>
      <c r="D28" s="56">
        <v>0</v>
      </c>
      <c r="E28" s="180"/>
      <c r="F28" s="80">
        <f t="shared" si="0"/>
        <v>0</v>
      </c>
    </row>
    <row r="29" spans="1:6" ht="15">
      <c r="A29" s="54">
        <f t="shared" si="1"/>
        <v>19</v>
      </c>
      <c r="B29" s="88" t="s">
        <v>278</v>
      </c>
      <c r="C29" s="55" t="s">
        <v>260</v>
      </c>
      <c r="D29" s="56">
        <v>4</v>
      </c>
      <c r="E29" s="180"/>
      <c r="F29" s="80">
        <f t="shared" si="0"/>
        <v>0</v>
      </c>
    </row>
    <row r="30" spans="1:6" ht="15">
      <c r="A30" s="54">
        <f t="shared" si="1"/>
        <v>20</v>
      </c>
      <c r="B30" s="88" t="s">
        <v>279</v>
      </c>
      <c r="C30" s="55" t="s">
        <v>260</v>
      </c>
      <c r="D30" s="56">
        <v>2</v>
      </c>
      <c r="E30" s="180"/>
      <c r="F30" s="80">
        <f t="shared" si="0"/>
        <v>0</v>
      </c>
    </row>
    <row r="31" spans="1:6" ht="15">
      <c r="A31" s="54">
        <f t="shared" si="1"/>
        <v>21</v>
      </c>
      <c r="B31" s="88" t="s">
        <v>280</v>
      </c>
      <c r="C31" s="55" t="s">
        <v>260</v>
      </c>
      <c r="D31" s="56">
        <v>2</v>
      </c>
      <c r="E31" s="180"/>
      <c r="F31" s="80">
        <f t="shared" si="0"/>
        <v>0</v>
      </c>
    </row>
    <row r="32" spans="1:6" ht="15">
      <c r="A32" s="54">
        <f t="shared" si="1"/>
        <v>22</v>
      </c>
      <c r="B32" s="88" t="s">
        <v>281</v>
      </c>
      <c r="C32" s="55" t="s">
        <v>260</v>
      </c>
      <c r="D32" s="56">
        <v>2</v>
      </c>
      <c r="E32" s="180"/>
      <c r="F32" s="80">
        <f t="shared" si="0"/>
        <v>0</v>
      </c>
    </row>
    <row r="33" spans="1:6" ht="15">
      <c r="A33" s="54">
        <f t="shared" si="1"/>
        <v>23</v>
      </c>
      <c r="B33" s="88" t="s">
        <v>282</v>
      </c>
      <c r="C33" s="55" t="s">
        <v>260</v>
      </c>
      <c r="D33" s="56">
        <v>2</v>
      </c>
      <c r="E33" s="180"/>
      <c r="F33" s="80">
        <f t="shared" si="0"/>
        <v>0</v>
      </c>
    </row>
    <row r="34" spans="1:6" ht="15">
      <c r="A34" s="54">
        <f t="shared" si="1"/>
        <v>24</v>
      </c>
      <c r="B34" s="91" t="s">
        <v>283</v>
      </c>
      <c r="C34" s="62">
        <v>0.03</v>
      </c>
      <c r="D34" s="57"/>
      <c r="E34" s="181"/>
      <c r="F34" s="80">
        <f t="shared" si="0"/>
        <v>0</v>
      </c>
    </row>
    <row r="35" spans="1:7" s="108" customFormat="1" ht="15">
      <c r="A35" s="102"/>
      <c r="B35" s="103" t="s">
        <v>284</v>
      </c>
      <c r="C35" s="104"/>
      <c r="D35" s="105"/>
      <c r="E35" s="184"/>
      <c r="F35" s="106">
        <f>SUM(F20:F34)</f>
        <v>0</v>
      </c>
      <c r="G35" s="107"/>
    </row>
    <row r="36" spans="1:6" ht="15">
      <c r="A36" s="54"/>
      <c r="B36" s="91"/>
      <c r="C36" s="52"/>
      <c r="D36" s="63"/>
      <c r="E36" s="185"/>
      <c r="F36" s="81"/>
    </row>
    <row r="37" spans="1:6" ht="15">
      <c r="A37" s="54"/>
      <c r="B37" s="92" t="s">
        <v>17</v>
      </c>
      <c r="C37" s="52"/>
      <c r="D37" s="63"/>
      <c r="E37" s="185"/>
      <c r="F37" s="81"/>
    </row>
    <row r="38" spans="1:6" ht="15">
      <c r="A38" s="54">
        <v>25</v>
      </c>
      <c r="B38" s="91" t="s">
        <v>290</v>
      </c>
      <c r="C38" s="64" t="s">
        <v>297</v>
      </c>
      <c r="D38" s="65">
        <v>0.1</v>
      </c>
      <c r="E38" s="186"/>
      <c r="F38" s="80">
        <f aca="true" t="shared" si="2" ref="F38:F44">E38*D38</f>
        <v>0</v>
      </c>
    </row>
    <row r="39" spans="1:6" ht="15">
      <c r="A39" s="54">
        <f aca="true" t="shared" si="3" ref="A39:A44">A38+1</f>
        <v>26</v>
      </c>
      <c r="B39" s="91" t="s">
        <v>291</v>
      </c>
      <c r="C39" s="64" t="s">
        <v>1</v>
      </c>
      <c r="D39" s="65">
        <v>15</v>
      </c>
      <c r="E39" s="186"/>
      <c r="F39" s="80">
        <f t="shared" si="2"/>
        <v>0</v>
      </c>
    </row>
    <row r="40" spans="1:6" ht="15">
      <c r="A40" s="54">
        <f t="shared" si="3"/>
        <v>27</v>
      </c>
      <c r="B40" s="91" t="s">
        <v>292</v>
      </c>
      <c r="C40" s="64" t="s">
        <v>2</v>
      </c>
      <c r="D40" s="65">
        <v>26</v>
      </c>
      <c r="E40" s="186"/>
      <c r="F40" s="80">
        <f t="shared" si="2"/>
        <v>0</v>
      </c>
    </row>
    <row r="41" spans="1:6" ht="15">
      <c r="A41" s="54">
        <f t="shared" si="3"/>
        <v>28</v>
      </c>
      <c r="B41" s="91" t="s">
        <v>293</v>
      </c>
      <c r="C41" s="64" t="s">
        <v>2</v>
      </c>
      <c r="D41" s="65">
        <v>26</v>
      </c>
      <c r="E41" s="186"/>
      <c r="F41" s="80">
        <f t="shared" si="2"/>
        <v>0</v>
      </c>
    </row>
    <row r="42" spans="1:6" ht="15">
      <c r="A42" s="54">
        <f t="shared" si="3"/>
        <v>29</v>
      </c>
      <c r="B42" s="91" t="s">
        <v>294</v>
      </c>
      <c r="C42" s="64" t="s">
        <v>2</v>
      </c>
      <c r="D42" s="65">
        <v>26</v>
      </c>
      <c r="E42" s="186"/>
      <c r="F42" s="80">
        <f t="shared" si="2"/>
        <v>0</v>
      </c>
    </row>
    <row r="43" spans="1:6" ht="15">
      <c r="A43" s="54">
        <f t="shared" si="3"/>
        <v>30</v>
      </c>
      <c r="B43" s="91" t="s">
        <v>295</v>
      </c>
      <c r="C43" s="64" t="s">
        <v>1</v>
      </c>
      <c r="D43" s="65">
        <v>9.1</v>
      </c>
      <c r="E43" s="186"/>
      <c r="F43" s="80">
        <f t="shared" si="2"/>
        <v>0</v>
      </c>
    </row>
    <row r="44" spans="1:6" ht="15">
      <c r="A44" s="54">
        <f t="shared" si="3"/>
        <v>31</v>
      </c>
      <c r="B44" s="91" t="s">
        <v>296</v>
      </c>
      <c r="C44" s="64" t="s">
        <v>1</v>
      </c>
      <c r="D44" s="65">
        <v>9.1</v>
      </c>
      <c r="E44" s="186"/>
      <c r="F44" s="80">
        <f t="shared" si="2"/>
        <v>0</v>
      </c>
    </row>
    <row r="45" spans="1:7" s="108" customFormat="1" ht="15">
      <c r="A45" s="102"/>
      <c r="B45" s="103" t="s">
        <v>298</v>
      </c>
      <c r="C45" s="104"/>
      <c r="D45" s="105"/>
      <c r="E45" s="184"/>
      <c r="F45" s="106">
        <f>SUM(F38:F44)</f>
        <v>0</v>
      </c>
      <c r="G45" s="107"/>
    </row>
    <row r="46" spans="1:6" ht="15">
      <c r="A46" s="54"/>
      <c r="B46" s="91"/>
      <c r="C46" s="52"/>
      <c r="D46" s="63"/>
      <c r="E46" s="63"/>
      <c r="F46" s="61"/>
    </row>
    <row r="47" spans="1:6" ht="15">
      <c r="A47" s="21"/>
      <c r="B47" s="93"/>
      <c r="C47" s="22"/>
      <c r="D47" s="22"/>
      <c r="E47" s="22"/>
      <c r="F47" s="23"/>
    </row>
    <row r="48" spans="1:6" ht="15">
      <c r="A48" s="15"/>
      <c r="B48" s="94" t="s">
        <v>285</v>
      </c>
      <c r="C48" s="16"/>
      <c r="D48" s="16"/>
      <c r="E48" s="16"/>
      <c r="F48" s="17"/>
    </row>
    <row r="49" spans="1:6" ht="15">
      <c r="A49" s="66"/>
      <c r="B49" s="95"/>
      <c r="C49" s="67"/>
      <c r="D49" s="68"/>
      <c r="E49" s="67"/>
      <c r="F49" s="69"/>
    </row>
    <row r="50" spans="1:6" ht="15">
      <c r="A50" s="70"/>
      <c r="B50" s="96" t="s">
        <v>286</v>
      </c>
      <c r="C50" s="84"/>
      <c r="D50" s="188"/>
      <c r="E50" s="188"/>
      <c r="F50" s="85">
        <f>F17</f>
        <v>0</v>
      </c>
    </row>
    <row r="51" spans="1:6" ht="15">
      <c r="A51" s="70"/>
      <c r="B51" s="96" t="s">
        <v>287</v>
      </c>
      <c r="C51" s="84"/>
      <c r="D51" s="188"/>
      <c r="E51" s="188"/>
      <c r="F51" s="85">
        <f>F35</f>
        <v>0</v>
      </c>
    </row>
    <row r="52" spans="1:6" ht="15">
      <c r="A52" s="70"/>
      <c r="B52" s="96" t="s">
        <v>17</v>
      </c>
      <c r="C52" s="84"/>
      <c r="D52" s="188"/>
      <c r="E52" s="188"/>
      <c r="F52" s="85">
        <f>F45</f>
        <v>0</v>
      </c>
    </row>
    <row r="53" spans="1:6" ht="24">
      <c r="A53" s="71"/>
      <c r="B53" s="101" t="s">
        <v>329</v>
      </c>
      <c r="C53" s="178" t="s">
        <v>362</v>
      </c>
      <c r="D53" s="178">
        <v>1</v>
      </c>
      <c r="E53" s="187"/>
      <c r="F53" s="179">
        <f>E53*D53</f>
        <v>0</v>
      </c>
    </row>
    <row r="54" spans="1:6" ht="15">
      <c r="A54" s="66"/>
      <c r="B54" s="97" t="s">
        <v>41</v>
      </c>
      <c r="C54" s="72"/>
      <c r="D54" s="72"/>
      <c r="E54" s="72"/>
      <c r="F54" s="109">
        <f>SUM(F50:F53)</f>
        <v>0</v>
      </c>
    </row>
    <row r="55" spans="1:6" ht="15">
      <c r="A55" s="18"/>
      <c r="B55" s="98"/>
      <c r="C55" s="19"/>
      <c r="D55" s="19"/>
      <c r="E55" s="19"/>
      <c r="F55" s="20"/>
    </row>
    <row r="56" spans="1:6" ht="15">
      <c r="A56" s="18"/>
      <c r="B56" s="99"/>
      <c r="C56" s="19"/>
      <c r="D56" s="19"/>
      <c r="E56" s="73"/>
      <c r="F56" s="20"/>
    </row>
    <row r="57" spans="1:6" ht="15">
      <c r="A57" s="18"/>
      <c r="B57" s="99"/>
      <c r="C57" s="19"/>
      <c r="D57" s="19"/>
      <c r="E57" s="73"/>
      <c r="F57" s="20"/>
    </row>
    <row r="58" spans="1:6" ht="15">
      <c r="A58" s="74"/>
      <c r="B58" s="100"/>
      <c r="C58" s="75"/>
      <c r="D58" s="75"/>
      <c r="E58" s="76"/>
      <c r="F58" s="77"/>
    </row>
  </sheetData>
  <sheetProtection algorithmName="SHA-512" hashValue="d7HkrQSaji0FRd6zbk2xTgM2aaFU45AFcCHDiqXMrGBXqdls0T1q8utkQ3v91IRqlPRrfO/hbiqP5X5ChM3Gmg==" saltValue="PwY0dkItqv7hf6sGFJfJwA==" spinCount="100000" sheet="1" objects="1" scenarios="1"/>
  <mergeCells count="3">
    <mergeCell ref="D50:E50"/>
    <mergeCell ref="D51:E51"/>
    <mergeCell ref="D52:E5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Miroslav Havlas</cp:lastModifiedBy>
  <cp:lastPrinted>2019-01-23T12:40:20Z</cp:lastPrinted>
  <dcterms:created xsi:type="dcterms:W3CDTF">2017-02-09T12:46:12Z</dcterms:created>
  <dcterms:modified xsi:type="dcterms:W3CDTF">2019-01-30T07:47:11Z</dcterms:modified>
  <cp:category/>
  <cp:version/>
  <cp:contentType/>
  <cp:contentStatus/>
</cp:coreProperties>
</file>