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K:\CZECH_REPUBLIC\03_VYROBA\20250101_SRO_MB_VODOV_KANAL_1_ETP\02_I_Etapa_PD\04_Rozpocet\Rozpočet etapa A\"/>
    </mc:Choice>
  </mc:AlternateContent>
  <bookViews>
    <workbookView xWindow="0" yWindow="0" windowWidth="0" windowHeight="0"/>
  </bookViews>
  <sheets>
    <sheet name="Rekapitulace stavby" sheetId="1" r:id="rId1"/>
    <sheet name="SO 01.1 - MB Žižkova etap..." sheetId="2" r:id="rId2"/>
    <sheet name="01 - Provizorní zásobování" sheetId="3" r:id="rId3"/>
    <sheet name="SO 01.2 - MB Žižkova etap..." sheetId="4" r:id="rId4"/>
    <sheet name="01 - Stoka BJ – část 1 (o..." sheetId="5" r:id="rId5"/>
    <sheet name="02 - Stoka BJ - část 2 (o..." sheetId="6" r:id="rId6"/>
    <sheet name="SO 01.4 - MB Žižkova etap..." sheetId="7" r:id="rId7"/>
    <sheet name="05 - Obnova komunikace" sheetId="8" r:id="rId8"/>
    <sheet name="06 - Vedlejší a ostaní ná..." sheetId="9" r:id="rId9"/>
  </sheets>
  <definedNames>
    <definedName name="_xlnm.Print_Area" localSheetId="0">'Rekapitulace stavby'!$D$4:$AO$76,'Rekapitulace stavby'!$C$82:$AQ$105</definedName>
    <definedName name="_xlnm.Print_Titles" localSheetId="0">'Rekapitulace stavby'!$92:$92</definedName>
    <definedName name="_xlnm._FilterDatabase" localSheetId="1" hidden="1">'SO 01.1 - MB Žižkova etap...'!$C$125:$K$378</definedName>
    <definedName name="_xlnm.Print_Area" localSheetId="1">'SO 01.1 - MB Žižkova etap...'!$C$4:$J$76,'SO 01.1 - MB Žižkova etap...'!$C$82:$J$107,'SO 01.1 - MB Žižkova etap...'!$C$113:$T$378</definedName>
    <definedName name="_xlnm.Print_Titles" localSheetId="1">'SO 01.1 - MB Žižkova etap...'!$125:$125</definedName>
    <definedName name="_xlnm._FilterDatabase" localSheetId="2" hidden="1">'01 - Provizorní zásobování'!$C$124:$K$164</definedName>
    <definedName name="_xlnm.Print_Area" localSheetId="2">'01 - Provizorní zásobování'!$C$4:$J$76,'01 - Provizorní zásobování'!$C$82:$J$104,'01 - Provizorní zásobování'!$C$110:$T$164</definedName>
    <definedName name="_xlnm.Print_Titles" localSheetId="2">'01 - Provizorní zásobování'!$124:$124</definedName>
    <definedName name="_xlnm._FilterDatabase" localSheetId="3" hidden="1">'SO 01.2 - MB Žižkova etap...'!$C$124:$K$291</definedName>
    <definedName name="_xlnm.Print_Area" localSheetId="3">'SO 01.2 - MB Žižkova etap...'!$C$4:$J$76,'SO 01.2 - MB Žižkova etap...'!$C$82:$J$106,'SO 01.2 - MB Žižkova etap...'!$C$112:$T$291</definedName>
    <definedName name="_xlnm.Print_Titles" localSheetId="3">'SO 01.2 - MB Žižkova etap...'!$124:$124</definedName>
    <definedName name="_xlnm._FilterDatabase" localSheetId="4" hidden="1">'01 - Stoka BJ – část 1 (o...'!$C$129:$K$355</definedName>
    <definedName name="_xlnm.Print_Area" localSheetId="4">'01 - Stoka BJ – část 1 (o...'!$C$4:$J$76,'01 - Stoka BJ – část 1 (o...'!$C$82:$J$109,'01 - Stoka BJ – část 1 (o...'!$C$115:$T$355</definedName>
    <definedName name="_xlnm.Print_Titles" localSheetId="4">'01 - Stoka BJ – část 1 (o...'!$129:$129</definedName>
    <definedName name="_xlnm._FilterDatabase" localSheetId="5" hidden="1">'02 - Stoka BJ - část 2 (o...'!$C$129:$K$324</definedName>
    <definedName name="_xlnm.Print_Area" localSheetId="5">'02 - Stoka BJ - část 2 (o...'!$C$4:$J$76,'02 - Stoka BJ - část 2 (o...'!$C$82:$J$109,'02 - Stoka BJ - část 2 (o...'!$C$115:$T$324</definedName>
    <definedName name="_xlnm.Print_Titles" localSheetId="5">'02 - Stoka BJ - část 2 (o...'!$129:$129</definedName>
    <definedName name="_xlnm._FilterDatabase" localSheetId="6" hidden="1">'SO 01.4 - MB Žižkova etap...'!$C$124:$K$291</definedName>
    <definedName name="_xlnm.Print_Area" localSheetId="6">'SO 01.4 - MB Žižkova etap...'!$C$4:$J$76,'SO 01.4 - MB Žižkova etap...'!$C$82:$J$106,'SO 01.4 - MB Žižkova etap...'!$C$112:$T$291</definedName>
    <definedName name="_xlnm.Print_Titles" localSheetId="6">'SO 01.4 - MB Žižkova etap...'!$124:$124</definedName>
    <definedName name="_xlnm._FilterDatabase" localSheetId="7" hidden="1">'05 - Obnova komunikace'!$C$120:$K$143</definedName>
    <definedName name="_xlnm.Print_Area" localSheetId="7">'05 - Obnova komunikace'!$C$4:$J$76,'05 - Obnova komunikace'!$C$82:$J$102,'05 - Obnova komunikace'!$C$108:$T$143</definedName>
    <definedName name="_xlnm.Print_Titles" localSheetId="7">'05 - Obnova komunikace'!$120:$120</definedName>
    <definedName name="_xlnm._FilterDatabase" localSheetId="8" hidden="1">'06 - Vedlejší a ostaní ná...'!$C$116:$K$166</definedName>
    <definedName name="_xlnm.Print_Area" localSheetId="8">'06 - Vedlejší a ostaní ná...'!$C$4:$J$76,'06 - Vedlejší a ostaní ná...'!$C$82:$J$98,'06 - Vedlejší a ostaní ná...'!$C$104:$T$166</definedName>
    <definedName name="_xlnm.Print_Titles" localSheetId="8">'06 - Vedlejší a ostaní ná...'!$116:$116</definedName>
  </definedNames>
  <calcPr/>
</workbook>
</file>

<file path=xl/calcChain.xml><?xml version="1.0" encoding="utf-8"?>
<calcChain xmlns="http://schemas.openxmlformats.org/spreadsheetml/2006/main">
  <c i="9" l="1" r="T118"/>
  <c r="T117"/>
  <c r="R118"/>
  <c r="R117"/>
  <c r="P118"/>
  <c r="P117"/>
  <c i="1" r="AU104"/>
  <c i="9" r="J37"/>
  <c r="J36"/>
  <c i="1" r="AY104"/>
  <c i="9" r="J35"/>
  <c i="1" r="AX104"/>
  <c i="9" r="BI161"/>
  <c r="BH161"/>
  <c r="BG161"/>
  <c r="BF161"/>
  <c r="T161"/>
  <c r="R161"/>
  <c r="P161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R119"/>
  <c r="P119"/>
  <c r="J114"/>
  <c r="J113"/>
  <c r="F113"/>
  <c r="F111"/>
  <c r="E109"/>
  <c r="J92"/>
  <c r="J91"/>
  <c r="F91"/>
  <c r="F89"/>
  <c r="E87"/>
  <c r="J18"/>
  <c r="E18"/>
  <c r="F114"/>
  <c r="J17"/>
  <c r="J12"/>
  <c r="J111"/>
  <c r="E7"/>
  <c r="E107"/>
  <c i="8" r="J37"/>
  <c r="J36"/>
  <c i="1" r="AY103"/>
  <c i="8" r="J35"/>
  <c i="1" r="AX103"/>
  <c i="8" r="BI143"/>
  <c r="BH143"/>
  <c r="BG143"/>
  <c r="BF143"/>
  <c r="T143"/>
  <c r="T142"/>
  <c r="R143"/>
  <c r="R142"/>
  <c r="P143"/>
  <c r="P142"/>
  <c r="BI140"/>
  <c r="BH140"/>
  <c r="BG140"/>
  <c r="BF140"/>
  <c r="T140"/>
  <c r="R140"/>
  <c r="P140"/>
  <c r="BI138"/>
  <c r="BH138"/>
  <c r="BG138"/>
  <c r="BF138"/>
  <c r="T138"/>
  <c r="R138"/>
  <c r="P138"/>
  <c r="BI133"/>
  <c r="BH133"/>
  <c r="BG133"/>
  <c r="BF133"/>
  <c r="T133"/>
  <c r="R133"/>
  <c r="P133"/>
  <c r="BI129"/>
  <c r="BH129"/>
  <c r="BG129"/>
  <c r="BF129"/>
  <c r="T129"/>
  <c r="R129"/>
  <c r="P129"/>
  <c r="BI124"/>
  <c r="BH124"/>
  <c r="BG124"/>
  <c r="BF124"/>
  <c r="T124"/>
  <c r="T123"/>
  <c r="R124"/>
  <c r="R123"/>
  <c r="P124"/>
  <c r="P123"/>
  <c r="J118"/>
  <c r="J117"/>
  <c r="F117"/>
  <c r="F115"/>
  <c r="E113"/>
  <c r="J92"/>
  <c r="J91"/>
  <c r="F91"/>
  <c r="F89"/>
  <c r="E87"/>
  <c r="J18"/>
  <c r="E18"/>
  <c r="F118"/>
  <c r="J17"/>
  <c r="J12"/>
  <c r="J115"/>
  <c r="E7"/>
  <c r="E111"/>
  <c i="7" r="J37"/>
  <c r="J36"/>
  <c i="1" r="AY102"/>
  <c i="7" r="J35"/>
  <c i="1" r="AX102"/>
  <c i="7" r="BI291"/>
  <c r="BH291"/>
  <c r="BG291"/>
  <c r="BF291"/>
  <c r="T291"/>
  <c r="T290"/>
  <c r="R291"/>
  <c r="R290"/>
  <c r="P291"/>
  <c r="P290"/>
  <c r="BI285"/>
  <c r="BH285"/>
  <c r="BG285"/>
  <c r="BF285"/>
  <c r="T285"/>
  <c r="R285"/>
  <c r="P285"/>
  <c r="BI281"/>
  <c r="BH281"/>
  <c r="BG281"/>
  <c r="BF281"/>
  <c r="T281"/>
  <c r="R281"/>
  <c r="P281"/>
  <c r="BI277"/>
  <c r="BH277"/>
  <c r="BG277"/>
  <c r="BF277"/>
  <c r="T277"/>
  <c r="R277"/>
  <c r="P277"/>
  <c r="BI272"/>
  <c r="BH272"/>
  <c r="BG272"/>
  <c r="BF272"/>
  <c r="T272"/>
  <c r="R272"/>
  <c r="P272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5"/>
  <c r="BH255"/>
  <c r="BG255"/>
  <c r="BF255"/>
  <c r="T255"/>
  <c r="R255"/>
  <c r="P255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28"/>
  <c r="BH228"/>
  <c r="BG228"/>
  <c r="BF228"/>
  <c r="T228"/>
  <c r="R228"/>
  <c r="P228"/>
  <c r="BI225"/>
  <c r="BH225"/>
  <c r="BG225"/>
  <c r="BF225"/>
  <c r="T225"/>
  <c r="R225"/>
  <c r="P225"/>
  <c r="BI221"/>
  <c r="BH221"/>
  <c r="BG221"/>
  <c r="BF221"/>
  <c r="T221"/>
  <c r="R221"/>
  <c r="P221"/>
  <c r="BI217"/>
  <c r="BH217"/>
  <c r="BG217"/>
  <c r="BF217"/>
  <c r="T217"/>
  <c r="R217"/>
  <c r="P217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R208"/>
  <c r="P208"/>
  <c r="BI204"/>
  <c r="BH204"/>
  <c r="BG204"/>
  <c r="BF204"/>
  <c r="T204"/>
  <c r="R204"/>
  <c r="P204"/>
  <c r="BI200"/>
  <c r="BH200"/>
  <c r="BG200"/>
  <c r="BF200"/>
  <c r="T200"/>
  <c r="R200"/>
  <c r="P200"/>
  <c r="BI197"/>
  <c r="BH197"/>
  <c r="BG197"/>
  <c r="BF197"/>
  <c r="T197"/>
  <c r="R197"/>
  <c r="P197"/>
  <c r="BI191"/>
  <c r="BH191"/>
  <c r="BG191"/>
  <c r="BF191"/>
  <c r="T191"/>
  <c r="R191"/>
  <c r="P191"/>
  <c r="BI188"/>
  <c r="BH188"/>
  <c r="BG188"/>
  <c r="BF188"/>
  <c r="T188"/>
  <c r="R188"/>
  <c r="P188"/>
  <c r="BI182"/>
  <c r="BH182"/>
  <c r="BG182"/>
  <c r="BF182"/>
  <c r="T182"/>
  <c r="R182"/>
  <c r="P182"/>
  <c r="BI179"/>
  <c r="BH179"/>
  <c r="BG179"/>
  <c r="BF179"/>
  <c r="T179"/>
  <c r="R179"/>
  <c r="P179"/>
  <c r="BI175"/>
  <c r="BH175"/>
  <c r="BG175"/>
  <c r="BF175"/>
  <c r="T175"/>
  <c r="R175"/>
  <c r="P175"/>
  <c r="BI168"/>
  <c r="BH168"/>
  <c r="BG168"/>
  <c r="BF168"/>
  <c r="T168"/>
  <c r="R168"/>
  <c r="P168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8"/>
  <c r="BH138"/>
  <c r="BG138"/>
  <c r="BF138"/>
  <c r="T138"/>
  <c r="R138"/>
  <c r="P138"/>
  <c r="BI135"/>
  <c r="BH135"/>
  <c r="BG135"/>
  <c r="BF135"/>
  <c r="T135"/>
  <c r="R135"/>
  <c r="P135"/>
  <c r="BI131"/>
  <c r="BH131"/>
  <c r="BG131"/>
  <c r="BF131"/>
  <c r="T131"/>
  <c r="R131"/>
  <c r="P131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122"/>
  <c r="J17"/>
  <c r="J12"/>
  <c r="J89"/>
  <c r="E7"/>
  <c r="E85"/>
  <c i="6" r="J39"/>
  <c r="J38"/>
  <c i="1" r="AY101"/>
  <c i="6" r="J37"/>
  <c i="1" r="AX101"/>
  <c i="6" r="BI324"/>
  <c r="BH324"/>
  <c r="BG324"/>
  <c r="BF324"/>
  <c r="T324"/>
  <c r="T323"/>
  <c r="R324"/>
  <c r="R323"/>
  <c r="P324"/>
  <c r="P323"/>
  <c r="BI318"/>
  <c r="BH318"/>
  <c r="BG318"/>
  <c r="BF318"/>
  <c r="T318"/>
  <c r="R318"/>
  <c r="P318"/>
  <c r="BI314"/>
  <c r="BH314"/>
  <c r="BG314"/>
  <c r="BF314"/>
  <c r="T314"/>
  <c r="R314"/>
  <c r="P314"/>
  <c r="BI310"/>
  <c r="BH310"/>
  <c r="BG310"/>
  <c r="BF310"/>
  <c r="T310"/>
  <c r="R310"/>
  <c r="P310"/>
  <c r="BI305"/>
  <c r="BH305"/>
  <c r="BG305"/>
  <c r="BF305"/>
  <c r="T305"/>
  <c r="R305"/>
  <c r="P305"/>
  <c r="BI303"/>
  <c r="BH303"/>
  <c r="BG303"/>
  <c r="BF303"/>
  <c r="T303"/>
  <c r="R303"/>
  <c r="P303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1"/>
  <c r="BH281"/>
  <c r="BG281"/>
  <c r="BF281"/>
  <c r="T281"/>
  <c r="R281"/>
  <c r="P281"/>
  <c r="BI279"/>
  <c r="BH279"/>
  <c r="BG279"/>
  <c r="BF279"/>
  <c r="T279"/>
  <c r="R279"/>
  <c r="P279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4"/>
  <c r="BH254"/>
  <c r="BG254"/>
  <c r="BF254"/>
  <c r="T254"/>
  <c r="R254"/>
  <c r="P254"/>
  <c r="BI253"/>
  <c r="BH253"/>
  <c r="BG253"/>
  <c r="BF253"/>
  <c r="T253"/>
  <c r="R253"/>
  <c r="P253"/>
  <c r="BI249"/>
  <c r="BH249"/>
  <c r="BG249"/>
  <c r="BF249"/>
  <c r="T249"/>
  <c r="R249"/>
  <c r="P249"/>
  <c r="BI246"/>
  <c r="BH246"/>
  <c r="BG246"/>
  <c r="BF246"/>
  <c r="T246"/>
  <c r="R246"/>
  <c r="P246"/>
  <c r="BI242"/>
  <c r="BH242"/>
  <c r="BG242"/>
  <c r="BF242"/>
  <c r="T242"/>
  <c r="R242"/>
  <c r="P242"/>
  <c r="BI239"/>
  <c r="BH239"/>
  <c r="BG239"/>
  <c r="BF239"/>
  <c r="T239"/>
  <c r="R239"/>
  <c r="P239"/>
  <c r="BI235"/>
  <c r="BH235"/>
  <c r="BG235"/>
  <c r="BF235"/>
  <c r="T235"/>
  <c r="R235"/>
  <c r="P235"/>
  <c r="BI231"/>
  <c r="BH231"/>
  <c r="BG231"/>
  <c r="BF231"/>
  <c r="T231"/>
  <c r="R231"/>
  <c r="P231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R207"/>
  <c r="P207"/>
  <c r="BI203"/>
  <c r="BH203"/>
  <c r="BG203"/>
  <c r="BF203"/>
  <c r="T203"/>
  <c r="R203"/>
  <c r="P203"/>
  <c r="BI197"/>
  <c r="BH197"/>
  <c r="BG197"/>
  <c r="BF197"/>
  <c r="T197"/>
  <c r="R197"/>
  <c r="P197"/>
  <c r="BI194"/>
  <c r="BH194"/>
  <c r="BG194"/>
  <c r="BF194"/>
  <c r="T194"/>
  <c r="R194"/>
  <c r="P194"/>
  <c r="BI188"/>
  <c r="BH188"/>
  <c r="BG188"/>
  <c r="BF188"/>
  <c r="T188"/>
  <c r="R188"/>
  <c r="P188"/>
  <c r="BI185"/>
  <c r="BH185"/>
  <c r="BG185"/>
  <c r="BF185"/>
  <c r="T185"/>
  <c r="R185"/>
  <c r="P185"/>
  <c r="BI179"/>
  <c r="BH179"/>
  <c r="BG179"/>
  <c r="BF179"/>
  <c r="T179"/>
  <c r="R179"/>
  <c r="P179"/>
  <c r="BI176"/>
  <c r="BH176"/>
  <c r="BG176"/>
  <c r="BF176"/>
  <c r="T176"/>
  <c r="R176"/>
  <c r="P176"/>
  <c r="BI172"/>
  <c r="BH172"/>
  <c r="BG172"/>
  <c r="BF172"/>
  <c r="T172"/>
  <c r="R172"/>
  <c r="P172"/>
  <c r="BI165"/>
  <c r="BH165"/>
  <c r="BG165"/>
  <c r="BF165"/>
  <c r="T165"/>
  <c r="R165"/>
  <c r="P165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R145"/>
  <c r="P145"/>
  <c r="BI141"/>
  <c r="BH141"/>
  <c r="BG141"/>
  <c r="BF141"/>
  <c r="T141"/>
  <c r="R141"/>
  <c r="P141"/>
  <c r="BI138"/>
  <c r="BH138"/>
  <c r="BG138"/>
  <c r="BF138"/>
  <c r="T138"/>
  <c r="R138"/>
  <c r="P138"/>
  <c r="BI133"/>
  <c r="BH133"/>
  <c r="BG133"/>
  <c r="BF133"/>
  <c r="T133"/>
  <c r="R133"/>
  <c r="P133"/>
  <c r="J127"/>
  <c r="J126"/>
  <c r="F126"/>
  <c r="F124"/>
  <c r="E122"/>
  <c r="J94"/>
  <c r="J93"/>
  <c r="F93"/>
  <c r="F91"/>
  <c r="E89"/>
  <c r="J20"/>
  <c r="E20"/>
  <c r="F94"/>
  <c r="J19"/>
  <c r="J14"/>
  <c r="J124"/>
  <c r="E7"/>
  <c r="E85"/>
  <c i="5" r="J39"/>
  <c r="J38"/>
  <c i="1" r="AY100"/>
  <c i="5" r="J37"/>
  <c i="1" r="AX100"/>
  <c i="5" r="BI355"/>
  <c r="BH355"/>
  <c r="BG355"/>
  <c r="BF355"/>
  <c r="T355"/>
  <c r="T354"/>
  <c r="R355"/>
  <c r="R354"/>
  <c r="P355"/>
  <c r="P354"/>
  <c r="BI349"/>
  <c r="BH349"/>
  <c r="BG349"/>
  <c r="BF349"/>
  <c r="T349"/>
  <c r="R349"/>
  <c r="P349"/>
  <c r="BI345"/>
  <c r="BH345"/>
  <c r="BG345"/>
  <c r="BF345"/>
  <c r="T345"/>
  <c r="R345"/>
  <c r="P345"/>
  <c r="BI341"/>
  <c r="BH341"/>
  <c r="BG341"/>
  <c r="BF341"/>
  <c r="T341"/>
  <c r="R341"/>
  <c r="P341"/>
  <c r="BI336"/>
  <c r="BH336"/>
  <c r="BG336"/>
  <c r="BF336"/>
  <c r="T336"/>
  <c r="R336"/>
  <c r="P336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0"/>
  <c r="BH320"/>
  <c r="BG320"/>
  <c r="BF320"/>
  <c r="T320"/>
  <c r="R320"/>
  <c r="P320"/>
  <c r="BI319"/>
  <c r="BH319"/>
  <c r="BG319"/>
  <c r="BF319"/>
  <c r="T319"/>
  <c r="R319"/>
  <c r="P319"/>
  <c r="BI317"/>
  <c r="BH317"/>
  <c r="BG317"/>
  <c r="BF317"/>
  <c r="T317"/>
  <c r="R317"/>
  <c r="P317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3"/>
  <c r="BH283"/>
  <c r="BG283"/>
  <c r="BF283"/>
  <c r="T283"/>
  <c r="R283"/>
  <c r="P283"/>
  <c r="BI282"/>
  <c r="BH282"/>
  <c r="BG282"/>
  <c r="BF282"/>
  <c r="T282"/>
  <c r="R282"/>
  <c r="P282"/>
  <c r="BI276"/>
  <c r="BH276"/>
  <c r="BG276"/>
  <c r="BF276"/>
  <c r="T276"/>
  <c r="R276"/>
  <c r="P276"/>
  <c r="BI271"/>
  <c r="BH271"/>
  <c r="BG271"/>
  <c r="BF271"/>
  <c r="T271"/>
  <c r="R271"/>
  <c r="P271"/>
  <c r="BI265"/>
  <c r="BH265"/>
  <c r="BG265"/>
  <c r="BF265"/>
  <c r="T265"/>
  <c r="R265"/>
  <c r="P265"/>
  <c r="BI260"/>
  <c r="BH260"/>
  <c r="BG260"/>
  <c r="BF260"/>
  <c r="T260"/>
  <c r="R260"/>
  <c r="P260"/>
  <c r="BI254"/>
  <c r="BH254"/>
  <c r="BG254"/>
  <c r="BF254"/>
  <c r="T254"/>
  <c r="R254"/>
  <c r="P254"/>
  <c r="BI248"/>
  <c r="BH248"/>
  <c r="BG248"/>
  <c r="BF248"/>
  <c r="T248"/>
  <c r="R248"/>
  <c r="P248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0"/>
  <c r="BH230"/>
  <c r="BG230"/>
  <c r="BF230"/>
  <c r="T230"/>
  <c r="R230"/>
  <c r="P230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0"/>
  <c r="BH220"/>
  <c r="BG220"/>
  <c r="BF220"/>
  <c r="T220"/>
  <c r="R220"/>
  <c r="P220"/>
  <c r="BI216"/>
  <c r="BH216"/>
  <c r="BG216"/>
  <c r="BF216"/>
  <c r="T216"/>
  <c r="R216"/>
  <c r="P216"/>
  <c r="BI210"/>
  <c r="BH210"/>
  <c r="BG210"/>
  <c r="BF210"/>
  <c r="T210"/>
  <c r="R210"/>
  <c r="P210"/>
  <c r="BI207"/>
  <c r="BH207"/>
  <c r="BG207"/>
  <c r="BF207"/>
  <c r="T207"/>
  <c r="R207"/>
  <c r="P207"/>
  <c r="BI201"/>
  <c r="BH201"/>
  <c r="BG201"/>
  <c r="BF201"/>
  <c r="T201"/>
  <c r="R201"/>
  <c r="P201"/>
  <c r="BI198"/>
  <c r="BH198"/>
  <c r="BG198"/>
  <c r="BF198"/>
  <c r="T198"/>
  <c r="R198"/>
  <c r="P198"/>
  <c r="BI192"/>
  <c r="BH192"/>
  <c r="BG192"/>
  <c r="BF192"/>
  <c r="T192"/>
  <c r="R192"/>
  <c r="P192"/>
  <c r="BI189"/>
  <c r="BH189"/>
  <c r="BG189"/>
  <c r="BF189"/>
  <c r="T189"/>
  <c r="R189"/>
  <c r="P189"/>
  <c r="BI185"/>
  <c r="BH185"/>
  <c r="BG185"/>
  <c r="BF185"/>
  <c r="T185"/>
  <c r="R185"/>
  <c r="P185"/>
  <c r="BI177"/>
  <c r="BH177"/>
  <c r="BG177"/>
  <c r="BF177"/>
  <c r="T177"/>
  <c r="R177"/>
  <c r="P177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0"/>
  <c r="BH150"/>
  <c r="BG150"/>
  <c r="BF150"/>
  <c r="T150"/>
  <c r="R150"/>
  <c r="P150"/>
  <c r="BI144"/>
  <c r="BH144"/>
  <c r="BG144"/>
  <c r="BF144"/>
  <c r="T144"/>
  <c r="R144"/>
  <c r="P144"/>
  <c r="BI139"/>
  <c r="BH139"/>
  <c r="BG139"/>
  <c r="BF139"/>
  <c r="T139"/>
  <c r="R139"/>
  <c r="P139"/>
  <c r="BI133"/>
  <c r="BH133"/>
  <c r="BG133"/>
  <c r="BF133"/>
  <c r="T133"/>
  <c r="R133"/>
  <c r="P133"/>
  <c r="J127"/>
  <c r="J126"/>
  <c r="F126"/>
  <c r="F124"/>
  <c r="E122"/>
  <c r="J94"/>
  <c r="J93"/>
  <c r="F93"/>
  <c r="F91"/>
  <c r="E89"/>
  <c r="J20"/>
  <c r="E20"/>
  <c r="F94"/>
  <c r="J19"/>
  <c r="J14"/>
  <c r="J91"/>
  <c r="E7"/>
  <c r="E118"/>
  <c i="4" r="J37"/>
  <c r="J36"/>
  <c i="1" r="AY98"/>
  <c i="4" r="J35"/>
  <c i="1" r="AX98"/>
  <c i="4" r="BI291"/>
  <c r="BH291"/>
  <c r="BG291"/>
  <c r="BF291"/>
  <c r="T291"/>
  <c r="T290"/>
  <c r="R291"/>
  <c r="R290"/>
  <c r="P291"/>
  <c r="P290"/>
  <c r="BI285"/>
  <c r="BH285"/>
  <c r="BG285"/>
  <c r="BF285"/>
  <c r="T285"/>
  <c r="R285"/>
  <c r="P285"/>
  <c r="BI281"/>
  <c r="BH281"/>
  <c r="BG281"/>
  <c r="BF281"/>
  <c r="T281"/>
  <c r="R281"/>
  <c r="P281"/>
  <c r="BI277"/>
  <c r="BH277"/>
  <c r="BG277"/>
  <c r="BF277"/>
  <c r="T277"/>
  <c r="R277"/>
  <c r="P277"/>
  <c r="BI272"/>
  <c r="BH272"/>
  <c r="BG272"/>
  <c r="BF272"/>
  <c r="T272"/>
  <c r="R272"/>
  <c r="P272"/>
  <c r="BI270"/>
  <c r="BH270"/>
  <c r="BG270"/>
  <c r="BF270"/>
  <c r="T270"/>
  <c r="R270"/>
  <c r="P270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2"/>
  <c r="BH262"/>
  <c r="BG262"/>
  <c r="BF262"/>
  <c r="T262"/>
  <c r="R262"/>
  <c r="P262"/>
  <c r="BI258"/>
  <c r="BH258"/>
  <c r="BG258"/>
  <c r="BF258"/>
  <c r="T258"/>
  <c r="R258"/>
  <c r="P258"/>
  <c r="BI257"/>
  <c r="BH257"/>
  <c r="BG257"/>
  <c r="BF257"/>
  <c r="T257"/>
  <c r="R257"/>
  <c r="P257"/>
  <c r="BI254"/>
  <c r="BH254"/>
  <c r="BG254"/>
  <c r="BF254"/>
  <c r="T254"/>
  <c r="R254"/>
  <c r="P254"/>
  <c r="BI253"/>
  <c r="BH253"/>
  <c r="BG253"/>
  <c r="BF253"/>
  <c r="T253"/>
  <c r="R253"/>
  <c r="P253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18"/>
  <c r="BH218"/>
  <c r="BG218"/>
  <c r="BF218"/>
  <c r="T218"/>
  <c r="R218"/>
  <c r="P218"/>
  <c r="BI213"/>
  <c r="BH213"/>
  <c r="BG213"/>
  <c r="BF213"/>
  <c r="T213"/>
  <c r="T212"/>
  <c r="R213"/>
  <c r="R212"/>
  <c r="P213"/>
  <c r="P212"/>
  <c r="BI211"/>
  <c r="BH211"/>
  <c r="BG211"/>
  <c r="BF211"/>
  <c r="T211"/>
  <c r="R211"/>
  <c r="P211"/>
  <c r="BI208"/>
  <c r="BH208"/>
  <c r="BG208"/>
  <c r="BF208"/>
  <c r="T208"/>
  <c r="R208"/>
  <c r="P208"/>
  <c r="BI204"/>
  <c r="BH204"/>
  <c r="BG204"/>
  <c r="BF204"/>
  <c r="T204"/>
  <c r="R204"/>
  <c r="P204"/>
  <c r="BI200"/>
  <c r="BH200"/>
  <c r="BG200"/>
  <c r="BF200"/>
  <c r="T200"/>
  <c r="R200"/>
  <c r="P200"/>
  <c r="BI197"/>
  <c r="BH197"/>
  <c r="BG197"/>
  <c r="BF197"/>
  <c r="T197"/>
  <c r="R197"/>
  <c r="P197"/>
  <c r="BI191"/>
  <c r="BH191"/>
  <c r="BG191"/>
  <c r="BF191"/>
  <c r="T191"/>
  <c r="R191"/>
  <c r="P191"/>
  <c r="BI188"/>
  <c r="BH188"/>
  <c r="BG188"/>
  <c r="BF188"/>
  <c r="T188"/>
  <c r="R188"/>
  <c r="P188"/>
  <c r="BI182"/>
  <c r="BH182"/>
  <c r="BG182"/>
  <c r="BF182"/>
  <c r="T182"/>
  <c r="R182"/>
  <c r="P182"/>
  <c r="BI179"/>
  <c r="BH179"/>
  <c r="BG179"/>
  <c r="BF179"/>
  <c r="T179"/>
  <c r="R179"/>
  <c r="P179"/>
  <c r="BI175"/>
  <c r="BH175"/>
  <c r="BG175"/>
  <c r="BF175"/>
  <c r="T175"/>
  <c r="R175"/>
  <c r="P175"/>
  <c r="BI168"/>
  <c r="BH168"/>
  <c r="BG168"/>
  <c r="BF168"/>
  <c r="T168"/>
  <c r="R168"/>
  <c r="P168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0"/>
  <c r="BH140"/>
  <c r="BG140"/>
  <c r="BF140"/>
  <c r="T140"/>
  <c r="R140"/>
  <c r="P140"/>
  <c r="BI136"/>
  <c r="BH136"/>
  <c r="BG136"/>
  <c r="BF136"/>
  <c r="T136"/>
  <c r="R136"/>
  <c r="P136"/>
  <c r="BI131"/>
  <c r="BH131"/>
  <c r="BG131"/>
  <c r="BF131"/>
  <c r="T131"/>
  <c r="R131"/>
  <c r="P131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92"/>
  <c r="J17"/>
  <c r="J12"/>
  <c r="J89"/>
  <c r="E7"/>
  <c r="E115"/>
  <c i="3" r="J39"/>
  <c r="J38"/>
  <c i="1" r="AY97"/>
  <c i="3" r="J37"/>
  <c i="1" r="AX97"/>
  <c i="3"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J122"/>
  <c r="J121"/>
  <c r="F121"/>
  <c r="F119"/>
  <c r="E117"/>
  <c r="J94"/>
  <c r="J93"/>
  <c r="F93"/>
  <c r="F91"/>
  <c r="E89"/>
  <c r="J20"/>
  <c r="E20"/>
  <c r="F94"/>
  <c r="J19"/>
  <c r="J14"/>
  <c r="J91"/>
  <c r="E7"/>
  <c r="E113"/>
  <c i="2" r="J37"/>
  <c r="J36"/>
  <c i="1" r="AY96"/>
  <c i="2" r="J35"/>
  <c i="1" r="AX96"/>
  <c i="2" r="BI378"/>
  <c r="BH378"/>
  <c r="BG378"/>
  <c r="BF378"/>
  <c r="T378"/>
  <c r="R378"/>
  <c r="P378"/>
  <c r="BI377"/>
  <c r="BH377"/>
  <c r="BG377"/>
  <c r="BF377"/>
  <c r="T377"/>
  <c r="R377"/>
  <c r="P377"/>
  <c r="BI376"/>
  <c r="BH376"/>
  <c r="BG376"/>
  <c r="BF376"/>
  <c r="T376"/>
  <c r="R376"/>
  <c r="P376"/>
  <c r="BI374"/>
  <c r="BH374"/>
  <c r="BG374"/>
  <c r="BF374"/>
  <c r="T374"/>
  <c r="T373"/>
  <c r="R374"/>
  <c r="R373"/>
  <c r="P374"/>
  <c r="P373"/>
  <c r="BI368"/>
  <c r="BH368"/>
  <c r="BG368"/>
  <c r="BF368"/>
  <c r="T368"/>
  <c r="R368"/>
  <c r="P368"/>
  <c r="BI364"/>
  <c r="BH364"/>
  <c r="BG364"/>
  <c r="BF364"/>
  <c r="T364"/>
  <c r="R364"/>
  <c r="P364"/>
  <c r="BI360"/>
  <c r="BH360"/>
  <c r="BG360"/>
  <c r="BF360"/>
  <c r="T360"/>
  <c r="R360"/>
  <c r="P360"/>
  <c r="BI355"/>
  <c r="BH355"/>
  <c r="BG355"/>
  <c r="BF355"/>
  <c r="T355"/>
  <c r="R355"/>
  <c r="P355"/>
  <c r="BI353"/>
  <c r="BH353"/>
  <c r="BG353"/>
  <c r="BF353"/>
  <c r="T353"/>
  <c r="R353"/>
  <c r="P353"/>
  <c r="BI352"/>
  <c r="BH352"/>
  <c r="BG352"/>
  <c r="BF352"/>
  <c r="T352"/>
  <c r="R352"/>
  <c r="P352"/>
  <c r="BI350"/>
  <c r="BH350"/>
  <c r="BG350"/>
  <c r="BF350"/>
  <c r="T350"/>
  <c r="R350"/>
  <c r="P350"/>
  <c r="BI348"/>
  <c r="BH348"/>
  <c r="BG348"/>
  <c r="BF348"/>
  <c r="T348"/>
  <c r="R348"/>
  <c r="P348"/>
  <c r="BI345"/>
  <c r="BH345"/>
  <c r="BG345"/>
  <c r="BF345"/>
  <c r="T345"/>
  <c r="R345"/>
  <c r="P345"/>
  <c r="BI341"/>
  <c r="BH341"/>
  <c r="BG341"/>
  <c r="BF341"/>
  <c r="T341"/>
  <c r="R341"/>
  <c r="P341"/>
  <c r="BI339"/>
  <c r="BH339"/>
  <c r="BG339"/>
  <c r="BF339"/>
  <c r="T339"/>
  <c r="R339"/>
  <c r="P339"/>
  <c r="BI336"/>
  <c r="BH336"/>
  <c r="BG336"/>
  <c r="BF336"/>
  <c r="T336"/>
  <c r="R336"/>
  <c r="P336"/>
  <c r="BI333"/>
  <c r="BH333"/>
  <c r="BG333"/>
  <c r="BF333"/>
  <c r="T333"/>
  <c r="R333"/>
  <c r="P333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7"/>
  <c r="BH317"/>
  <c r="BG317"/>
  <c r="BF317"/>
  <c r="T317"/>
  <c r="R317"/>
  <c r="P317"/>
  <c r="BI314"/>
  <c r="BH314"/>
  <c r="BG314"/>
  <c r="BF314"/>
  <c r="T314"/>
  <c r="R314"/>
  <c r="P314"/>
  <c r="BI313"/>
  <c r="BH313"/>
  <c r="BG313"/>
  <c r="BF313"/>
  <c r="T313"/>
  <c r="R313"/>
  <c r="P313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6"/>
  <c r="BH306"/>
  <c r="BG306"/>
  <c r="BF306"/>
  <c r="T306"/>
  <c r="R306"/>
  <c r="P306"/>
  <c r="BI303"/>
  <c r="BH303"/>
  <c r="BG303"/>
  <c r="BF303"/>
  <c r="T303"/>
  <c r="R303"/>
  <c r="P303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2"/>
  <c r="BH292"/>
  <c r="BG292"/>
  <c r="BF292"/>
  <c r="T292"/>
  <c r="R292"/>
  <c r="P292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59"/>
  <c r="BH259"/>
  <c r="BG259"/>
  <c r="BF259"/>
  <c r="T259"/>
  <c r="R259"/>
  <c r="P259"/>
  <c r="BI255"/>
  <c r="BH255"/>
  <c r="BG255"/>
  <c r="BF255"/>
  <c r="T255"/>
  <c r="R255"/>
  <c r="P255"/>
  <c r="BI252"/>
  <c r="BH252"/>
  <c r="BG252"/>
  <c r="BF252"/>
  <c r="T252"/>
  <c r="R252"/>
  <c r="P252"/>
  <c r="BI249"/>
  <c r="BH249"/>
  <c r="BG249"/>
  <c r="BF249"/>
  <c r="T249"/>
  <c r="R249"/>
  <c r="P249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5"/>
  <c r="BH235"/>
  <c r="BG235"/>
  <c r="BF235"/>
  <c r="T235"/>
  <c r="R235"/>
  <c r="P235"/>
  <c r="BI230"/>
  <c r="BH230"/>
  <c r="BG230"/>
  <c r="BF230"/>
  <c r="T230"/>
  <c r="R230"/>
  <c r="P230"/>
  <c r="BI226"/>
  <c r="BH226"/>
  <c r="BG226"/>
  <c r="BF226"/>
  <c r="T226"/>
  <c r="R226"/>
  <c r="P226"/>
  <c r="BI224"/>
  <c r="BH224"/>
  <c r="BG224"/>
  <c r="BF224"/>
  <c r="T224"/>
  <c r="R224"/>
  <c r="P224"/>
  <c r="BI221"/>
  <c r="BH221"/>
  <c r="BG221"/>
  <c r="BF221"/>
  <c r="T221"/>
  <c r="R221"/>
  <c r="P221"/>
  <c r="BI217"/>
  <c r="BH217"/>
  <c r="BG217"/>
  <c r="BF217"/>
  <c r="T217"/>
  <c r="R217"/>
  <c r="P217"/>
  <c r="BI213"/>
  <c r="BH213"/>
  <c r="BG213"/>
  <c r="BF213"/>
  <c r="T213"/>
  <c r="R213"/>
  <c r="P213"/>
  <c r="BI210"/>
  <c r="BH210"/>
  <c r="BG210"/>
  <c r="BF210"/>
  <c r="T210"/>
  <c r="R210"/>
  <c r="P210"/>
  <c r="BI201"/>
  <c r="BH201"/>
  <c r="BG201"/>
  <c r="BF201"/>
  <c r="T201"/>
  <c r="R201"/>
  <c r="P201"/>
  <c r="BI198"/>
  <c r="BH198"/>
  <c r="BG198"/>
  <c r="BF198"/>
  <c r="T198"/>
  <c r="R198"/>
  <c r="P198"/>
  <c r="BI192"/>
  <c r="BH192"/>
  <c r="BG192"/>
  <c r="BF192"/>
  <c r="T192"/>
  <c r="R192"/>
  <c r="P192"/>
  <c r="BI189"/>
  <c r="BH189"/>
  <c r="BG189"/>
  <c r="BF189"/>
  <c r="T189"/>
  <c r="R189"/>
  <c r="P189"/>
  <c r="BI185"/>
  <c r="BH185"/>
  <c r="BG185"/>
  <c r="BF185"/>
  <c r="T185"/>
  <c r="R185"/>
  <c r="P185"/>
  <c r="BI180"/>
  <c r="BH180"/>
  <c r="BG180"/>
  <c r="BF180"/>
  <c r="T180"/>
  <c r="R180"/>
  <c r="P180"/>
  <c r="BI173"/>
  <c r="BH173"/>
  <c r="BG173"/>
  <c r="BF173"/>
  <c r="T173"/>
  <c r="R173"/>
  <c r="P173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2"/>
  <c r="BH152"/>
  <c r="BG152"/>
  <c r="BF152"/>
  <c r="T152"/>
  <c r="R152"/>
  <c r="P152"/>
  <c r="BI146"/>
  <c r="BH146"/>
  <c r="BG146"/>
  <c r="BF146"/>
  <c r="T146"/>
  <c r="R146"/>
  <c r="P146"/>
  <c r="BI143"/>
  <c r="BH143"/>
  <c r="BG143"/>
  <c r="BF143"/>
  <c r="T143"/>
  <c r="R143"/>
  <c r="P143"/>
  <c r="BI138"/>
  <c r="BH138"/>
  <c r="BG138"/>
  <c r="BF138"/>
  <c r="T138"/>
  <c r="R138"/>
  <c r="P138"/>
  <c r="BI132"/>
  <c r="BH132"/>
  <c r="BG132"/>
  <c r="BF132"/>
  <c r="T132"/>
  <c r="R132"/>
  <c r="P132"/>
  <c r="BI129"/>
  <c r="BH129"/>
  <c r="BG129"/>
  <c r="BF129"/>
  <c r="T129"/>
  <c r="R129"/>
  <c r="P129"/>
  <c r="J123"/>
  <c r="J122"/>
  <c r="F122"/>
  <c r="F120"/>
  <c r="E118"/>
  <c r="J92"/>
  <c r="J91"/>
  <c r="F91"/>
  <c r="F89"/>
  <c r="E87"/>
  <c r="J18"/>
  <c r="E18"/>
  <c r="F123"/>
  <c r="J17"/>
  <c r="J12"/>
  <c r="J89"/>
  <c r="E7"/>
  <c r="E116"/>
  <c i="1" r="L90"/>
  <c r="AM90"/>
  <c r="AM89"/>
  <c r="L89"/>
  <c r="AM87"/>
  <c r="L87"/>
  <c r="L85"/>
  <c r="L84"/>
  <c i="8" r="J129"/>
  <c i="7" r="J269"/>
  <c r="J268"/>
  <c r="BK262"/>
  <c r="BK255"/>
  <c r="J253"/>
  <c r="BK252"/>
  <c r="J250"/>
  <c r="BK249"/>
  <c r="BK248"/>
  <c r="J246"/>
  <c r="BK243"/>
  <c r="BK235"/>
  <c r="BK232"/>
  <c r="J228"/>
  <c r="J225"/>
  <c r="BK213"/>
  <c r="BK211"/>
  <c r="J204"/>
  <c r="BK200"/>
  <c r="J197"/>
  <c r="BK191"/>
  <c r="J188"/>
  <c r="J182"/>
  <c r="J179"/>
  <c r="BK168"/>
  <c r="BK154"/>
  <c r="J148"/>
  <c r="J145"/>
  <c r="J135"/>
  <c i="6" r="J289"/>
  <c r="J284"/>
  <c r="BK282"/>
  <c r="BK278"/>
  <c r="J269"/>
  <c r="BK267"/>
  <c r="J266"/>
  <c r="J249"/>
  <c r="BK207"/>
  <c r="J179"/>
  <c r="J176"/>
  <c r="BK158"/>
  <c r="BK145"/>
  <c r="J141"/>
  <c r="BK133"/>
  <c i="5" r="J332"/>
  <c r="J322"/>
  <c r="BK307"/>
  <c r="BK303"/>
  <c r="J293"/>
  <c r="BK276"/>
  <c r="BK271"/>
  <c r="J239"/>
  <c r="J237"/>
  <c r="BK227"/>
  <c i="4" r="J200"/>
  <c r="J168"/>
  <c r="J148"/>
  <c i="3" r="BK164"/>
  <c r="J147"/>
  <c r="J135"/>
  <c r="BK129"/>
  <c i="2" r="J377"/>
  <c r="J376"/>
  <c r="J368"/>
  <c r="J355"/>
  <c r="BK333"/>
  <c r="J326"/>
  <c r="BK325"/>
  <c r="J317"/>
  <c r="BK310"/>
  <c r="J298"/>
  <c r="BK288"/>
  <c r="J287"/>
  <c r="BK286"/>
  <c r="BK281"/>
  <c r="J276"/>
  <c r="J275"/>
  <c r="BK213"/>
  <c r="J192"/>
  <c r="J185"/>
  <c r="BK160"/>
  <c r="BK143"/>
  <c r="J138"/>
  <c r="J132"/>
  <c r="J129"/>
  <c i="9" r="J34"/>
  <c i="7" r="J138"/>
  <c r="J131"/>
  <c i="6" r="J282"/>
  <c r="BK281"/>
  <c r="BK279"/>
  <c r="BK265"/>
  <c r="J260"/>
  <c r="BK239"/>
  <c r="BK231"/>
  <c r="BK212"/>
  <c r="BK197"/>
  <c i="5" r="BK322"/>
  <c r="BK299"/>
  <c r="J298"/>
  <c r="BK289"/>
  <c r="BK260"/>
  <c r="BK228"/>
  <c r="J198"/>
  <c r="BK192"/>
  <c r="J150"/>
  <c r="BK144"/>
  <c i="4" r="J267"/>
  <c r="J258"/>
  <c r="J235"/>
  <c r="J225"/>
  <c r="J213"/>
  <c r="J211"/>
  <c r="J175"/>
  <c r="BK157"/>
  <c r="J136"/>
  <c i="3" r="J161"/>
  <c r="BK146"/>
  <c r="J145"/>
  <c r="J144"/>
  <c r="J130"/>
  <c r="J128"/>
  <c i="2" r="BK374"/>
  <c r="J339"/>
  <c r="J332"/>
  <c r="J328"/>
  <c r="BK324"/>
  <c r="BK303"/>
  <c r="J286"/>
  <c r="J279"/>
  <c r="BK269"/>
  <c r="J262"/>
  <c r="BK252"/>
  <c r="BK242"/>
  <c r="J239"/>
  <c r="J230"/>
  <c r="BK180"/>
  <c r="J162"/>
  <c r="BK157"/>
  <c i="9" r="F36"/>
  <c i="5" r="J308"/>
  <c r="J304"/>
  <c r="BK295"/>
  <c r="BK293"/>
  <c r="J292"/>
  <c r="J271"/>
  <c r="BK236"/>
  <c r="J230"/>
  <c r="BK216"/>
  <c r="BK169"/>
  <c i="3" r="J134"/>
  <c r="BK132"/>
  <c r="BK131"/>
  <c i="2" r="J348"/>
  <c r="BK341"/>
  <c r="BK311"/>
  <c r="BK297"/>
  <c r="J283"/>
  <c r="BK282"/>
  <c r="J280"/>
  <c r="J274"/>
  <c r="BK273"/>
  <c r="BK267"/>
  <c r="J266"/>
  <c r="BK235"/>
  <c r="BK217"/>
  <c r="J210"/>
  <c r="BK185"/>
  <c i="1" r="AS95"/>
  <c i="9" r="F35"/>
  <c i="6" r="BK268"/>
  <c r="J265"/>
  <c r="J264"/>
  <c r="BK260"/>
  <c r="J259"/>
  <c r="BK254"/>
  <c r="BK235"/>
  <c r="J212"/>
  <c r="J203"/>
  <c r="J188"/>
  <c r="BK185"/>
  <c r="BK172"/>
  <c r="J165"/>
  <c r="J138"/>
  <c r="J133"/>
  <c i="5" r="BK320"/>
  <c r="J319"/>
  <c r="BK310"/>
  <c r="J309"/>
  <c r="J297"/>
  <c r="J296"/>
  <c r="J265"/>
  <c r="BK248"/>
  <c r="J228"/>
  <c r="J216"/>
  <c r="J207"/>
  <c r="J157"/>
  <c r="J155"/>
  <c i="4" r="BK269"/>
  <c r="BK265"/>
  <c r="J253"/>
  <c r="J188"/>
  <c r="BK155"/>
  <c r="J140"/>
  <c i="3" r="J164"/>
  <c r="BK163"/>
  <c r="BK154"/>
  <c r="J131"/>
  <c i="2" r="BK378"/>
  <c r="J374"/>
  <c r="BK368"/>
  <c r="J364"/>
  <c r="BK353"/>
  <c r="J352"/>
  <c r="BK350"/>
  <c r="BK329"/>
  <c r="BK328"/>
  <c r="J311"/>
  <c r="J309"/>
  <c r="J300"/>
  <c r="J268"/>
  <c r="BK265"/>
  <c r="J263"/>
  <c r="BK262"/>
  <c r="J164"/>
  <c r="BK152"/>
  <c r="BK138"/>
  <c i="9" r="F34"/>
  <c i="6" r="BK305"/>
  <c r="BK296"/>
  <c r="BK276"/>
  <c r="BK274"/>
  <c r="BK259"/>
  <c r="BK242"/>
  <c r="BK223"/>
  <c r="BK203"/>
  <c i="5" r="J312"/>
  <c r="BK306"/>
  <c r="BK292"/>
  <c r="J240"/>
  <c r="BK239"/>
  <c r="J238"/>
  <c r="J225"/>
  <c r="BK210"/>
  <c r="BK207"/>
  <c r="J185"/>
  <c r="J177"/>
  <c r="BK155"/>
  <c r="BK150"/>
  <c i="4" r="BK285"/>
  <c r="BK281"/>
  <c r="J269"/>
  <c r="BK267"/>
  <c r="BK254"/>
  <c r="BK250"/>
  <c r="J246"/>
  <c r="BK243"/>
  <c r="BK228"/>
  <c r="J218"/>
  <c r="BK213"/>
  <c r="BK211"/>
  <c r="BK204"/>
  <c r="BK200"/>
  <c r="BK197"/>
  <c r="J131"/>
  <c i="3" r="J163"/>
  <c r="J149"/>
  <c r="J146"/>
  <c r="BK142"/>
  <c r="J141"/>
  <c i="2" r="BK352"/>
  <c r="J302"/>
  <c r="BK292"/>
  <c r="BK289"/>
  <c r="J273"/>
  <c r="J261"/>
  <c r="J259"/>
  <c r="BK255"/>
  <c r="J252"/>
  <c r="J249"/>
  <c r="BK224"/>
  <c r="J201"/>
  <c r="J198"/>
  <c i="7" r="J128"/>
  <c i="6" r="BK290"/>
  <c r="J274"/>
  <c r="BK264"/>
  <c r="BK263"/>
  <c r="BK249"/>
  <c r="J215"/>
  <c r="J210"/>
  <c r="J158"/>
  <c r="BK156"/>
  <c r="J154"/>
  <c r="J152"/>
  <c r="BK150"/>
  <c r="J148"/>
  <c i="4" r="BK257"/>
  <c r="BK244"/>
  <c r="BK218"/>
  <c r="BK191"/>
  <c i="3" r="BK143"/>
  <c r="BK141"/>
  <c r="J140"/>
  <c r="BK139"/>
  <c r="J137"/>
  <c i="2" r="BK377"/>
  <c r="BK360"/>
  <c r="J353"/>
  <c r="J350"/>
  <c r="BK330"/>
  <c r="J324"/>
  <c r="BK322"/>
  <c r="BK321"/>
  <c r="BK298"/>
  <c r="J297"/>
  <c r="J296"/>
  <c r="J289"/>
  <c r="J288"/>
  <c r="J282"/>
  <c r="J281"/>
  <c r="J272"/>
  <c r="BK263"/>
  <c r="BK261"/>
  <c r="BK249"/>
  <c r="BK245"/>
  <c r="J235"/>
  <c r="BK230"/>
  <c r="J221"/>
  <c r="J217"/>
  <c r="BK201"/>
  <c r="BK198"/>
  <c r="BK192"/>
  <c r="J173"/>
  <c r="J166"/>
  <c i="6" r="BK310"/>
  <c r="J296"/>
  <c r="J288"/>
  <c r="J281"/>
  <c r="J272"/>
  <c r="BK266"/>
  <c r="J246"/>
  <c r="J222"/>
  <c r="BK219"/>
  <c r="BK213"/>
  <c r="J150"/>
  <c i="5" r="J316"/>
  <c r="BK314"/>
  <c r="BK312"/>
  <c r="J310"/>
  <c r="BK308"/>
  <c r="J307"/>
  <c r="J302"/>
  <c r="BK301"/>
  <c r="BK300"/>
  <c r="J299"/>
  <c r="BK298"/>
  <c r="BK297"/>
  <c r="BK296"/>
  <c r="J295"/>
  <c r="BK294"/>
  <c r="J276"/>
  <c r="BK265"/>
  <c r="J260"/>
  <c r="BK220"/>
  <c r="J192"/>
  <c r="BK189"/>
  <c r="BK177"/>
  <c r="J139"/>
  <c r="BK133"/>
  <c i="4" r="J249"/>
  <c r="J248"/>
  <c r="J247"/>
  <c r="BK246"/>
  <c r="J243"/>
  <c r="BK208"/>
  <c r="J197"/>
  <c r="BK182"/>
  <c r="BK168"/>
  <c r="J155"/>
  <c r="J145"/>
  <c i="3" r="BK161"/>
  <c r="J154"/>
  <c r="BK153"/>
  <c r="BK147"/>
  <c r="J143"/>
  <c i="2" r="J378"/>
  <c r="BK376"/>
  <c r="BK364"/>
  <c r="J360"/>
  <c r="BK355"/>
  <c r="BK348"/>
  <c r="J333"/>
  <c r="J322"/>
  <c r="BK320"/>
  <c r="BK317"/>
  <c r="BK314"/>
  <c r="J313"/>
  <c r="BK284"/>
  <c r="BK283"/>
  <c r="J278"/>
  <c r="BK268"/>
  <c r="BK259"/>
  <c r="J189"/>
  <c i="7" r="BK285"/>
  <c r="J281"/>
  <c r="J260"/>
  <c r="J255"/>
  <c r="BK253"/>
  <c r="BK250"/>
  <c r="BK245"/>
  <c r="BK225"/>
  <c r="J217"/>
  <c r="J200"/>
  <c r="J175"/>
  <c r="BK161"/>
  <c r="J154"/>
  <c r="BK152"/>
  <c r="BK150"/>
  <c r="BK148"/>
  <c r="BK128"/>
  <c i="6" r="J324"/>
  <c r="J314"/>
  <c r="J310"/>
  <c r="J303"/>
  <c r="J292"/>
  <c r="BK291"/>
  <c r="J286"/>
  <c r="BK284"/>
  <c r="J273"/>
  <c r="BK253"/>
  <c r="BK222"/>
  <c r="BK221"/>
  <c r="J220"/>
  <c r="J207"/>
  <c i="5" r="J326"/>
  <c r="BK309"/>
  <c r="BK304"/>
  <c r="J303"/>
  <c r="BK282"/>
  <c r="J254"/>
  <c r="BK238"/>
  <c r="BK237"/>
  <c r="J227"/>
  <c r="J201"/>
  <c r="BK198"/>
  <c r="BK165"/>
  <c r="J161"/>
  <c r="J159"/>
  <c r="J144"/>
  <c i="4" r="BK272"/>
  <c r="BK249"/>
  <c r="BK248"/>
  <c r="BK247"/>
  <c r="BK245"/>
  <c r="J238"/>
  <c r="J204"/>
  <c r="J191"/>
  <c r="J179"/>
  <c r="BK175"/>
  <c r="BK159"/>
  <c r="J157"/>
  <c r="J151"/>
  <c r="BK131"/>
  <c i="3" r="BK160"/>
  <c r="BK159"/>
  <c r="BK138"/>
  <c r="BK137"/>
  <c r="BK136"/>
  <c r="BK130"/>
  <c i="2" r="BK339"/>
  <c r="BK336"/>
  <c r="BK326"/>
  <c r="J325"/>
  <c r="J320"/>
  <c r="BK295"/>
  <c r="BK279"/>
  <c r="BK278"/>
  <c r="J277"/>
  <c r="BK272"/>
  <c r="J271"/>
  <c r="J270"/>
  <c i="9" r="BK161"/>
  <c r="J161"/>
  <c r="BK155"/>
  <c r="J155"/>
  <c r="BK152"/>
  <c r="J152"/>
  <c r="BK149"/>
  <c r="J149"/>
  <c r="BK146"/>
  <c r="J146"/>
  <c r="BK143"/>
  <c r="J143"/>
  <c r="BK140"/>
  <c r="J140"/>
  <c r="BK137"/>
  <c r="J137"/>
  <c r="BK134"/>
  <c r="J134"/>
  <c r="BK131"/>
  <c r="J131"/>
  <c r="BK128"/>
  <c r="J128"/>
  <c r="BK125"/>
  <c r="J125"/>
  <c r="BK122"/>
  <c r="J122"/>
  <c r="BK119"/>
  <c r="J119"/>
  <c i="8" r="BK143"/>
  <c r="BK140"/>
  <c r="J140"/>
  <c r="BK138"/>
  <c r="J138"/>
  <c r="BK133"/>
  <c r="J133"/>
  <c r="BK129"/>
  <c r="BK124"/>
  <c r="J124"/>
  <c i="7" r="BK277"/>
  <c r="BK269"/>
  <c r="BK258"/>
  <c r="BK251"/>
  <c r="J249"/>
  <c r="BK221"/>
  <c r="J213"/>
  <c r="J191"/>
  <c r="BK179"/>
  <c r="BK156"/>
  <c r="J152"/>
  <c r="BK145"/>
  <c r="BK138"/>
  <c i="6" r="BK318"/>
  <c r="BK303"/>
  <c r="J300"/>
  <c r="J298"/>
  <c r="J291"/>
  <c r="BK289"/>
  <c r="J279"/>
  <c r="BK273"/>
  <c r="BK272"/>
  <c r="BK271"/>
  <c r="J267"/>
  <c r="BK262"/>
  <c r="J254"/>
  <c r="J239"/>
  <c r="J235"/>
  <c r="J172"/>
  <c i="5" r="J355"/>
  <c r="J345"/>
  <c r="J341"/>
  <c r="J334"/>
  <c r="J330"/>
  <c r="J324"/>
  <c r="J300"/>
  <c r="J291"/>
  <c r="BK290"/>
  <c r="J289"/>
  <c r="J288"/>
  <c r="J283"/>
  <c r="J282"/>
  <c r="BK254"/>
  <c r="J248"/>
  <c r="BK201"/>
  <c r="BK185"/>
  <c r="J169"/>
  <c i="4" r="J291"/>
  <c r="J285"/>
  <c r="J281"/>
  <c r="J277"/>
  <c r="J272"/>
  <c r="BK270"/>
  <c r="J254"/>
  <c r="J250"/>
  <c r="J232"/>
  <c r="BK222"/>
  <c r="J208"/>
  <c r="J182"/>
  <c r="BK179"/>
  <c r="J153"/>
  <c i="3" r="J152"/>
  <c r="BK151"/>
  <c r="BK150"/>
  <c r="BK148"/>
  <c r="BK145"/>
  <c r="BK144"/>
  <c r="BK135"/>
  <c r="J129"/>
  <c i="2" r="J336"/>
  <c r="J331"/>
  <c r="J330"/>
  <c r="J314"/>
  <c r="J295"/>
  <c r="BK280"/>
  <c r="BK276"/>
  <c r="J267"/>
  <c r="BK221"/>
  <c r="BK189"/>
  <c r="BK173"/>
  <c r="J160"/>
  <c r="BK158"/>
  <c r="J152"/>
  <c r="BK146"/>
  <c r="BK132"/>
  <c i="7" r="J291"/>
  <c r="J272"/>
  <c r="BK270"/>
  <c r="BK267"/>
  <c r="J262"/>
  <c r="J258"/>
  <c r="J251"/>
  <c r="J248"/>
  <c r="J245"/>
  <c r="J244"/>
  <c r="J243"/>
  <c r="BK238"/>
  <c r="J232"/>
  <c r="J221"/>
  <c r="BK217"/>
  <c r="J211"/>
  <c r="J208"/>
  <c r="BK182"/>
  <c r="J158"/>
  <c r="J150"/>
  <c r="BK142"/>
  <c r="BK131"/>
  <c i="6" r="BK298"/>
  <c r="BK288"/>
  <c r="BK286"/>
  <c r="J278"/>
  <c r="J271"/>
  <c r="BK269"/>
  <c r="J268"/>
  <c r="BK261"/>
  <c r="J253"/>
  <c r="J231"/>
  <c r="J223"/>
  <c r="J221"/>
  <c r="J213"/>
  <c r="BK210"/>
  <c r="BK194"/>
  <c r="BK188"/>
  <c r="J156"/>
  <c r="BK154"/>
  <c r="BK152"/>
  <c i="5" r="BK349"/>
  <c r="BK341"/>
  <c r="BK336"/>
  <c r="BK326"/>
  <c r="BK325"/>
  <c r="J320"/>
  <c r="BK319"/>
  <c r="J317"/>
  <c r="J306"/>
  <c r="J294"/>
  <c r="J290"/>
  <c r="BK139"/>
  <c i="4" r="J265"/>
  <c r="J257"/>
  <c r="BK238"/>
  <c r="BK235"/>
  <c r="BK232"/>
  <c r="J228"/>
  <c r="BK225"/>
  <c r="J222"/>
  <c r="BK188"/>
  <c r="BK151"/>
  <c r="J128"/>
  <c i="3" r="J160"/>
  <c r="BK140"/>
  <c r="J136"/>
  <c i="2" r="J345"/>
  <c r="J310"/>
  <c r="BK309"/>
  <c r="J292"/>
  <c r="J285"/>
  <c r="BK277"/>
  <c r="BK275"/>
  <c r="BK274"/>
  <c r="BK270"/>
  <c r="J269"/>
  <c r="BK239"/>
  <c r="J226"/>
  <c r="J213"/>
  <c r="BK210"/>
  <c r="J158"/>
  <c r="J157"/>
  <c r="BK129"/>
  <c i="9" r="F37"/>
  <c i="6" r="J276"/>
  <c r="J242"/>
  <c r="BK220"/>
  <c r="J219"/>
  <c r="BK215"/>
  <c r="BK165"/>
  <c r="BK141"/>
  <c r="BK138"/>
  <c i="5" r="BK355"/>
  <c r="J349"/>
  <c r="BK345"/>
  <c r="J336"/>
  <c r="BK334"/>
  <c r="BK332"/>
  <c r="BK330"/>
  <c r="J325"/>
  <c r="BK324"/>
  <c r="BK323"/>
  <c r="J301"/>
  <c r="BK291"/>
  <c r="BK240"/>
  <c r="BK159"/>
  <c r="BK157"/>
  <c i="4" r="J262"/>
  <c r="BK253"/>
  <c r="J245"/>
  <c r="BK161"/>
  <c r="J159"/>
  <c r="BK153"/>
  <c r="BK148"/>
  <c r="BK145"/>
  <c r="BK140"/>
  <c r="BK128"/>
  <c i="3" r="J156"/>
  <c r="J153"/>
  <c r="BK152"/>
  <c r="BK149"/>
  <c r="J148"/>
  <c r="BK128"/>
  <c i="2" r="BK345"/>
  <c r="J341"/>
  <c r="BK331"/>
  <c r="BK306"/>
  <c r="BK300"/>
  <c r="J284"/>
  <c r="BK271"/>
  <c r="J265"/>
  <c r="J255"/>
  <c r="J245"/>
  <c r="J242"/>
  <c r="BK226"/>
  <c r="J224"/>
  <c r="BK166"/>
  <c r="BK164"/>
  <c r="BK162"/>
  <c i="1" r="AS99"/>
  <c i="8" r="J143"/>
  <c i="7" r="BK291"/>
  <c r="J285"/>
  <c r="BK281"/>
  <c r="J277"/>
  <c r="BK272"/>
  <c r="J270"/>
  <c r="BK268"/>
  <c r="J267"/>
  <c r="BK260"/>
  <c r="J252"/>
  <c r="BK246"/>
  <c r="BK244"/>
  <c r="J238"/>
  <c r="J235"/>
  <c r="BK228"/>
  <c r="BK208"/>
  <c r="BK204"/>
  <c r="BK197"/>
  <c r="BK188"/>
  <c r="BK175"/>
  <c r="J168"/>
  <c r="J161"/>
  <c r="BK158"/>
  <c r="J156"/>
  <c r="J142"/>
  <c r="BK135"/>
  <c i="6" r="BK324"/>
  <c r="J318"/>
  <c r="BK314"/>
  <c r="J305"/>
  <c r="BK300"/>
  <c r="BK292"/>
  <c r="J290"/>
  <c r="J263"/>
  <c r="J262"/>
  <c r="J261"/>
  <c r="BK246"/>
  <c r="J197"/>
  <c r="J194"/>
  <c r="J185"/>
  <c r="BK179"/>
  <c r="BK176"/>
  <c r="BK148"/>
  <c r="J145"/>
  <c i="5" r="J323"/>
  <c r="BK317"/>
  <c r="BK316"/>
  <c r="J314"/>
  <c r="BK302"/>
  <c r="BK288"/>
  <c r="BK283"/>
  <c r="J236"/>
  <c r="BK230"/>
  <c r="BK225"/>
  <c r="J220"/>
  <c r="J210"/>
  <c r="J189"/>
  <c r="J165"/>
  <c r="BK161"/>
  <c r="J133"/>
  <c i="4" r="BK291"/>
  <c r="BK277"/>
  <c r="J270"/>
  <c r="BK262"/>
  <c r="BK258"/>
  <c r="J244"/>
  <c r="J161"/>
  <c r="BK136"/>
  <c i="3" r="J159"/>
  <c r="BK156"/>
  <c r="J151"/>
  <c r="J150"/>
  <c r="J142"/>
  <c r="J139"/>
  <c r="J138"/>
  <c r="BK134"/>
  <c r="J132"/>
  <c i="2" r="BK332"/>
  <c r="J329"/>
  <c r="J321"/>
  <c r="BK313"/>
  <c r="J306"/>
  <c r="J303"/>
  <c r="BK302"/>
  <c r="BK296"/>
  <c r="BK287"/>
  <c r="BK285"/>
  <c r="BK266"/>
  <c r="J180"/>
  <c r="J146"/>
  <c r="J143"/>
  <c l="1" r="BK220"/>
  <c r="J220"/>
  <c r="J99"/>
  <c r="R234"/>
  <c r="BK354"/>
  <c r="J354"/>
  <c r="J104"/>
  <c i="4" r="R127"/>
  <c r="R207"/>
  <c r="BK271"/>
  <c r="J271"/>
  <c r="J104"/>
  <c i="5" r="P229"/>
  <c r="R335"/>
  <c i="6" r="T132"/>
  <c r="R214"/>
  <c r="R304"/>
  <c i="8" r="BK128"/>
  <c r="J128"/>
  <c r="J99"/>
  <c r="P128"/>
  <c r="P122"/>
  <c r="P121"/>
  <c i="1" r="AU103"/>
  <c i="8" r="R128"/>
  <c r="R122"/>
  <c r="R121"/>
  <c i="2" r="T220"/>
  <c r="T225"/>
  <c r="BK344"/>
  <c r="J344"/>
  <c r="J103"/>
  <c r="T375"/>
  <c i="3" r="BK158"/>
  <c r="J158"/>
  <c r="J102"/>
  <c i="4" r="BK127"/>
  <c r="BK217"/>
  <c r="J217"/>
  <c r="J101"/>
  <c r="R271"/>
  <c i="5" r="R132"/>
  <c r="P281"/>
  <c i="6" r="R206"/>
  <c r="T252"/>
  <c i="2" r="T260"/>
  <c r="P375"/>
  <c i="3" r="BK127"/>
  <c r="J127"/>
  <c r="J100"/>
  <c r="R158"/>
  <c r="R157"/>
  <c i="5" r="R219"/>
  <c r="R226"/>
  <c r="T281"/>
  <c i="6" r="P132"/>
  <c r="P211"/>
  <c r="R211"/>
  <c r="BK234"/>
  <c r="J234"/>
  <c r="J104"/>
  <c r="P304"/>
  <c i="7" r="P127"/>
  <c r="P207"/>
  <c r="BK212"/>
  <c r="J212"/>
  <c r="J100"/>
  <c r="BK220"/>
  <c r="J220"/>
  <c r="J101"/>
  <c r="R220"/>
  <c r="P242"/>
  <c r="BK254"/>
  <c r="J254"/>
  <c r="J103"/>
  <c r="R254"/>
  <c r="P271"/>
  <c i="2" r="P220"/>
  <c r="P225"/>
  <c r="P344"/>
  <c i="3" r="BK162"/>
  <c r="J162"/>
  <c r="J103"/>
  <c i="4" r="T127"/>
  <c r="BK242"/>
  <c r="J242"/>
  <c r="J102"/>
  <c r="P261"/>
  <c i="5" r="P219"/>
  <c r="BK253"/>
  <c r="J253"/>
  <c r="J104"/>
  <c r="P335"/>
  <c i="6" r="BK132"/>
  <c r="J132"/>
  <c r="J100"/>
  <c r="P252"/>
  <c r="T295"/>
  <c i="7" r="R127"/>
  <c r="T207"/>
  <c r="R212"/>
  <c r="P220"/>
  <c r="BK242"/>
  <c r="J242"/>
  <c r="J102"/>
  <c r="R242"/>
  <c r="P254"/>
  <c r="BK271"/>
  <c r="J271"/>
  <c r="J104"/>
  <c r="T271"/>
  <c i="8" r="T128"/>
  <c r="T122"/>
  <c r="T121"/>
  <c r="BK137"/>
  <c r="J137"/>
  <c r="J100"/>
  <c r="P137"/>
  <c r="R137"/>
  <c r="T137"/>
  <c i="2" r="P260"/>
  <c r="BK375"/>
  <c r="J375"/>
  <c r="J106"/>
  <c i="3" r="T158"/>
  <c r="T157"/>
  <c i="4" r="P217"/>
  <c r="T242"/>
  <c i="5" r="T132"/>
  <c r="R229"/>
  <c r="T335"/>
  <c i="6" r="R132"/>
  <c r="BK252"/>
  <c r="J252"/>
  <c r="J105"/>
  <c r="R295"/>
  <c i="7" r="T127"/>
  <c r="R207"/>
  <c r="P212"/>
  <c r="T212"/>
  <c r="T220"/>
  <c r="T242"/>
  <c r="T254"/>
  <c r="R271"/>
  <c i="9" r="BK118"/>
  <c r="BK117"/>
  <c r="J117"/>
  <c r="J96"/>
  <c i="2" r="BK260"/>
  <c r="J260"/>
  <c r="J102"/>
  <c r="T354"/>
  <c i="4" r="T271"/>
  <c i="5" r="P132"/>
  <c r="T226"/>
  <c r="R253"/>
  <c r="BK329"/>
  <c r="J329"/>
  <c r="J106"/>
  <c i="6" r="BK214"/>
  <c r="J214"/>
  <c r="J103"/>
  <c r="T234"/>
  <c r="P295"/>
  <c i="2" r="R128"/>
  <c r="BK234"/>
  <c r="J234"/>
  <c r="J101"/>
  <c r="T344"/>
  <c i="3" r="R127"/>
  <c r="R126"/>
  <c i="4" r="R217"/>
  <c i="5" r="BK229"/>
  <c r="J229"/>
  <c r="J103"/>
  <c r="T253"/>
  <c r="P329"/>
  <c i="6" r="P206"/>
  <c r="R252"/>
  <c i="2" r="BK225"/>
  <c r="J225"/>
  <c r="J100"/>
  <c i="3" r="P127"/>
  <c r="P126"/>
  <c r="P162"/>
  <c i="4" r="T217"/>
  <c r="R261"/>
  <c i="5" r="BK281"/>
  <c r="J281"/>
  <c r="J105"/>
  <c r="R329"/>
  <c i="6" r="BK211"/>
  <c r="J211"/>
  <c r="J102"/>
  <c r="P214"/>
  <c r="R234"/>
  <c r="BK295"/>
  <c r="J295"/>
  <c r="J106"/>
  <c i="2" r="BK128"/>
  <c r="J128"/>
  <c r="J98"/>
  <c r="R220"/>
  <c r="R225"/>
  <c r="R354"/>
  <c i="3" r="T127"/>
  <c r="T126"/>
  <c r="T125"/>
  <c r="T162"/>
  <c i="4" r="BK207"/>
  <c r="J207"/>
  <c r="J99"/>
  <c r="R242"/>
  <c r="T261"/>
  <c i="5" r="T219"/>
  <c r="T229"/>
  <c r="BK335"/>
  <c r="J335"/>
  <c r="J107"/>
  <c i="2" r="R260"/>
  <c r="R375"/>
  <c i="3" r="P158"/>
  <c r="P157"/>
  <c i="2" r="P128"/>
  <c r="T234"/>
  <c r="P354"/>
  <c i="3" r="R162"/>
  <c i="4" r="T207"/>
  <c r="P242"/>
  <c r="BK261"/>
  <c r="J261"/>
  <c r="J103"/>
  <c i="5" r="BK219"/>
  <c r="J219"/>
  <c r="J101"/>
  <c r="P226"/>
  <c r="P253"/>
  <c r="T329"/>
  <c i="6" r="T206"/>
  <c r="T214"/>
  <c r="BK304"/>
  <c r="J304"/>
  <c r="J107"/>
  <c i="2" r="T128"/>
  <c r="T127"/>
  <c r="T126"/>
  <c r="P234"/>
  <c r="R344"/>
  <c i="4" r="P127"/>
  <c r="P126"/>
  <c r="P125"/>
  <c i="1" r="AU98"/>
  <c i="4" r="P207"/>
  <c r="P271"/>
  <c i="5" r="BK132"/>
  <c r="BK226"/>
  <c r="J226"/>
  <c r="J102"/>
  <c r="R281"/>
  <c i="6" r="BK206"/>
  <c r="J206"/>
  <c r="J101"/>
  <c r="T211"/>
  <c r="P234"/>
  <c r="T304"/>
  <c i="7" r="BK127"/>
  <c r="J127"/>
  <c r="J98"/>
  <c r="BK207"/>
  <c r="J207"/>
  <c r="J99"/>
  <c i="2" r="BE132"/>
  <c r="BE160"/>
  <c r="BE185"/>
  <c r="BE201"/>
  <c r="BE213"/>
  <c r="BE230"/>
  <c r="BE242"/>
  <c r="BE273"/>
  <c r="BE292"/>
  <c r="BK373"/>
  <c r="J373"/>
  <c r="J105"/>
  <c i="3" r="BE136"/>
  <c r="BE146"/>
  <c r="BE160"/>
  <c i="4" r="J119"/>
  <c r="BE145"/>
  <c r="BE175"/>
  <c r="BE232"/>
  <c r="BE249"/>
  <c i="5" r="BE139"/>
  <c r="BE169"/>
  <c r="BE198"/>
  <c r="BE239"/>
  <c r="BE254"/>
  <c r="BE282"/>
  <c r="BE295"/>
  <c r="BE306"/>
  <c i="6" r="J91"/>
  <c r="BE158"/>
  <c r="BE284"/>
  <c r="BE318"/>
  <c i="7" r="E115"/>
  <c r="BE152"/>
  <c r="BE179"/>
  <c r="BE217"/>
  <c r="BE238"/>
  <c r="BE243"/>
  <c r="BE245"/>
  <c r="BE248"/>
  <c r="BE262"/>
  <c r="BE269"/>
  <c r="BE270"/>
  <c r="BE285"/>
  <c i="8" r="BE140"/>
  <c r="BK123"/>
  <c r="J123"/>
  <c r="J98"/>
  <c i="1" r="BC104"/>
  <c i="2" r="BE275"/>
  <c r="BE296"/>
  <c r="BE310"/>
  <c r="BE326"/>
  <c r="BE352"/>
  <c i="3" r="BE134"/>
  <c r="BE140"/>
  <c i="4" r="BE131"/>
  <c r="BE155"/>
  <c r="BE188"/>
  <c r="BE197"/>
  <c r="BE204"/>
  <c r="BE247"/>
  <c r="BE257"/>
  <c r="BE267"/>
  <c r="BE281"/>
  <c r="BE285"/>
  <c r="BE291"/>
  <c i="5" r="E85"/>
  <c r="F127"/>
  <c r="BE165"/>
  <c r="BE216"/>
  <c r="BE228"/>
  <c r="BE248"/>
  <c r="BE276"/>
  <c r="BE304"/>
  <c r="BE307"/>
  <c r="BE308"/>
  <c r="BE316"/>
  <c r="BE320"/>
  <c r="BE336"/>
  <c r="BE341"/>
  <c i="6" r="BE172"/>
  <c r="BE246"/>
  <c r="BE253"/>
  <c r="BE264"/>
  <c r="BE282"/>
  <c r="BE286"/>
  <c r="BE290"/>
  <c i="1" r="BD104"/>
  <c i="2" r="BE138"/>
  <c r="BE217"/>
  <c r="BE249"/>
  <c r="BE261"/>
  <c r="BE265"/>
  <c r="BE267"/>
  <c r="BE272"/>
  <c r="BE278"/>
  <c r="BE286"/>
  <c r="BE295"/>
  <c r="BE302"/>
  <c r="BE325"/>
  <c r="BE329"/>
  <c i="3" r="BE129"/>
  <c r="BE138"/>
  <c r="BE141"/>
  <c r="BE163"/>
  <c i="4" r="BE159"/>
  <c r="BE168"/>
  <c r="BE208"/>
  <c r="BE246"/>
  <c r="BE253"/>
  <c i="5" r="BE301"/>
  <c r="BE310"/>
  <c r="BE332"/>
  <c r="BE349"/>
  <c r="BE355"/>
  <c i="6" r="BE133"/>
  <c r="BE138"/>
  <c r="BE215"/>
  <c r="BE219"/>
  <c r="BE266"/>
  <c r="BE300"/>
  <c i="7" r="BE128"/>
  <c r="BE135"/>
  <c r="BE138"/>
  <c r="BE142"/>
  <c r="BE148"/>
  <c r="BE150"/>
  <c r="BE154"/>
  <c r="BE156"/>
  <c r="BE158"/>
  <c r="BE168"/>
  <c r="BE197"/>
  <c r="BE200"/>
  <c r="BE228"/>
  <c r="BE246"/>
  <c r="BE249"/>
  <c r="BE255"/>
  <c r="BE260"/>
  <c r="BE277"/>
  <c i="2" r="BE192"/>
  <c r="BE224"/>
  <c r="BE239"/>
  <c r="BE281"/>
  <c r="BE317"/>
  <c i="3" r="BE130"/>
  <c i="4" r="E85"/>
  <c r="BE211"/>
  <c r="BE235"/>
  <c r="BE243"/>
  <c r="BK290"/>
  <c r="J290"/>
  <c r="J105"/>
  <c i="5" r="BE144"/>
  <c r="BE161"/>
  <c r="BE177"/>
  <c r="BE225"/>
  <c r="BE236"/>
  <c r="BE238"/>
  <c r="BE294"/>
  <c r="BE314"/>
  <c r="BE334"/>
  <c r="BE345"/>
  <c i="6" r="BE176"/>
  <c r="BE207"/>
  <c r="BE221"/>
  <c r="BE263"/>
  <c r="BE281"/>
  <c r="BE310"/>
  <c r="BE314"/>
  <c r="BE324"/>
  <c i="7" r="F92"/>
  <c r="BE175"/>
  <c r="BE182"/>
  <c r="BE188"/>
  <c r="BE250"/>
  <c r="BK290"/>
  <c r="J290"/>
  <c r="J105"/>
  <c i="8" r="E85"/>
  <c r="J89"/>
  <c r="F92"/>
  <c r="BE124"/>
  <c r="BE129"/>
  <c r="BE133"/>
  <c r="BE138"/>
  <c r="BE143"/>
  <c r="BK142"/>
  <c r="J142"/>
  <c r="J101"/>
  <c i="9" r="E85"/>
  <c r="J89"/>
  <c r="F92"/>
  <c r="BE119"/>
  <c r="BE122"/>
  <c r="BE125"/>
  <c r="BE128"/>
  <c r="BE131"/>
  <c r="BE134"/>
  <c r="BE137"/>
  <c r="BE140"/>
  <c r="BE143"/>
  <c r="BE146"/>
  <c r="BE149"/>
  <c r="BE152"/>
  <c r="BE155"/>
  <c r="BE161"/>
  <c i="2" r="J120"/>
  <c r="BE152"/>
  <c r="BE162"/>
  <c r="BE173"/>
  <c r="BE280"/>
  <c r="BE288"/>
  <c r="BE298"/>
  <c r="BE309"/>
  <c r="BE321"/>
  <c r="BE348"/>
  <c i="3" r="BE128"/>
  <c r="BE131"/>
  <c r="BE139"/>
  <c r="BE143"/>
  <c r="BE145"/>
  <c r="BE152"/>
  <c r="BE154"/>
  <c r="BE161"/>
  <c i="4" r="BE153"/>
  <c r="BE161"/>
  <c r="BE213"/>
  <c i="5" r="BE133"/>
  <c r="BE189"/>
  <c r="BE288"/>
  <c r="BE297"/>
  <c r="BE299"/>
  <c r="BE319"/>
  <c i="6" r="F127"/>
  <c r="BE197"/>
  <c r="BE210"/>
  <c r="BE223"/>
  <c r="BE254"/>
  <c r="BE279"/>
  <c r="BE288"/>
  <c r="BE305"/>
  <c r="BK323"/>
  <c r="J323"/>
  <c r="J108"/>
  <c i="7" r="BE204"/>
  <c r="BE211"/>
  <c r="BE213"/>
  <c r="BE235"/>
  <c r="BE252"/>
  <c r="BE267"/>
  <c r="BE268"/>
  <c r="BE291"/>
  <c i="2" r="E85"/>
  <c r="BE157"/>
  <c r="BE164"/>
  <c r="BE221"/>
  <c r="BE226"/>
  <c r="BE279"/>
  <c r="BE285"/>
  <c r="BE324"/>
  <c r="BE353"/>
  <c i="3" r="E85"/>
  <c r="F122"/>
  <c r="BE132"/>
  <c i="4" r="BE128"/>
  <c r="BE148"/>
  <c r="BE250"/>
  <c r="BE270"/>
  <c r="BK212"/>
  <c r="J212"/>
  <c r="J100"/>
  <c i="5" r="BE159"/>
  <c r="BE210"/>
  <c r="BE289"/>
  <c r="BE292"/>
  <c r="BE303"/>
  <c r="BE323"/>
  <c i="6" r="BE152"/>
  <c r="BE188"/>
  <c r="BE220"/>
  <c r="BE235"/>
  <c r="BE267"/>
  <c r="BE273"/>
  <c r="BE289"/>
  <c r="BE303"/>
  <c i="7" r="J119"/>
  <c r="BE131"/>
  <c i="2" r="BE180"/>
  <c r="BE210"/>
  <c r="BE252"/>
  <c r="BE268"/>
  <c r="BE274"/>
  <c r="BE283"/>
  <c r="BE300"/>
  <c r="BE339"/>
  <c r="BE355"/>
  <c r="BE374"/>
  <c r="BE376"/>
  <c r="BE378"/>
  <c i="3" r="BE147"/>
  <c r="BE149"/>
  <c r="BE151"/>
  <c i="4" r="F122"/>
  <c r="BE200"/>
  <c r="BE225"/>
  <c r="BE238"/>
  <c r="BE258"/>
  <c i="6" r="BE212"/>
  <c r="BE242"/>
  <c r="BE260"/>
  <c r="BE265"/>
  <c i="2" r="BE263"/>
  <c r="BE276"/>
  <c r="BE284"/>
  <c r="BE303"/>
  <c r="BE332"/>
  <c i="3" r="BE144"/>
  <c r="BE150"/>
  <c r="BE164"/>
  <c i="4" r="BE157"/>
  <c r="BE222"/>
  <c r="BE244"/>
  <c r="BE248"/>
  <c r="BE277"/>
  <c i="5" r="J124"/>
  <c r="BE157"/>
  <c r="BE227"/>
  <c r="BE230"/>
  <c r="BE265"/>
  <c r="BE283"/>
  <c r="BE293"/>
  <c r="BE317"/>
  <c r="BE322"/>
  <c r="BE325"/>
  <c r="BK354"/>
  <c r="J354"/>
  <c r="J108"/>
  <c i="6" r="E118"/>
  <c r="BE165"/>
  <c r="BE179"/>
  <c r="BE185"/>
  <c r="BE231"/>
  <c r="BE272"/>
  <c r="BE278"/>
  <c r="BE291"/>
  <c r="BE292"/>
  <c r="BE298"/>
  <c i="2" r="F92"/>
  <c r="BE129"/>
  <c r="BE143"/>
  <c r="BE198"/>
  <c r="BE255"/>
  <c r="BE259"/>
  <c r="BE266"/>
  <c r="BE269"/>
  <c r="BE271"/>
  <c r="BE282"/>
  <c r="BE297"/>
  <c r="BE314"/>
  <c r="BE322"/>
  <c r="BE345"/>
  <c r="BE360"/>
  <c r="BE377"/>
  <c i="3" r="J119"/>
  <c r="BE142"/>
  <c r="BE156"/>
  <c i="4" r="BE254"/>
  <c r="BE272"/>
  <c i="5" r="BE237"/>
  <c r="BE291"/>
  <c r="BE312"/>
  <c r="BE330"/>
  <c i="6" r="BE145"/>
  <c r="BE156"/>
  <c r="BE194"/>
  <c r="BE213"/>
  <c r="BE222"/>
  <c r="BE239"/>
  <c r="BE249"/>
  <c r="BE269"/>
  <c r="BE274"/>
  <c i="1" r="AW104"/>
  <c r="BA104"/>
  <c r="BB104"/>
  <c i="2" r="BE189"/>
  <c r="BE245"/>
  <c r="BE262"/>
  <c r="BE270"/>
  <c r="BE287"/>
  <c r="BE306"/>
  <c r="BE320"/>
  <c i="3" r="BE135"/>
  <c i="5" r="BE192"/>
  <c r="BE207"/>
  <c r="BE240"/>
  <c r="BE296"/>
  <c r="BE302"/>
  <c i="2" r="BE158"/>
  <c r="BE166"/>
  <c r="BE277"/>
  <c r="BE289"/>
  <c r="BE313"/>
  <c r="BE330"/>
  <c r="BE333"/>
  <c r="BE341"/>
  <c r="BE350"/>
  <c r="BE368"/>
  <c i="3" r="BE153"/>
  <c i="4" r="BE140"/>
  <c r="BE182"/>
  <c r="BE218"/>
  <c r="BE262"/>
  <c r="BE269"/>
  <c i="5" r="BE155"/>
  <c r="BE271"/>
  <c r="BE290"/>
  <c r="BE300"/>
  <c r="BE326"/>
  <c i="6" r="BE141"/>
  <c r="BE150"/>
  <c r="BE203"/>
  <c r="BE261"/>
  <c r="BE268"/>
  <c r="BE276"/>
  <c i="2" r="BE146"/>
  <c r="BE235"/>
  <c r="BE311"/>
  <c r="BE328"/>
  <c r="BE331"/>
  <c r="BE336"/>
  <c r="BE364"/>
  <c i="3" r="BE137"/>
  <c r="BE148"/>
  <c r="BE159"/>
  <c i="4" r="BE136"/>
  <c r="BE151"/>
  <c r="BE179"/>
  <c r="BE191"/>
  <c r="BE228"/>
  <c r="BE245"/>
  <c r="BE265"/>
  <c i="5" r="BE150"/>
  <c r="BE185"/>
  <c r="BE201"/>
  <c r="BE220"/>
  <c r="BE260"/>
  <c r="BE298"/>
  <c r="BE309"/>
  <c r="BE324"/>
  <c i="6" r="BE148"/>
  <c r="BE154"/>
  <c r="BE259"/>
  <c r="BE262"/>
  <c r="BE271"/>
  <c r="BE296"/>
  <c i="7" r="BE145"/>
  <c r="BE161"/>
  <c r="BE191"/>
  <c r="BE208"/>
  <c r="BE221"/>
  <c r="BE225"/>
  <c r="BE232"/>
  <c r="BE244"/>
  <c r="BE251"/>
  <c r="BE253"/>
  <c r="BE258"/>
  <c r="BE272"/>
  <c r="BE281"/>
  <c i="8" r="F36"/>
  <c i="1" r="BC103"/>
  <c i="4" r="F36"/>
  <c i="1" r="BC98"/>
  <c i="5" r="F36"/>
  <c i="1" r="BA100"/>
  <c i="6" r="F36"/>
  <c i="1" r="BA101"/>
  <c i="8" r="J34"/>
  <c i="1" r="AW103"/>
  <c i="4" r="F37"/>
  <c i="1" r="BD98"/>
  <c i="2" r="F37"/>
  <c i="1" r="BD96"/>
  <c i="3" r="F38"/>
  <c i="1" r="BC97"/>
  <c i="7" r="F35"/>
  <c i="1" r="BB102"/>
  <c i="6" r="J36"/>
  <c i="1" r="AW101"/>
  <c i="6" r="F37"/>
  <c i="1" r="BB101"/>
  <c i="8" r="F34"/>
  <c i="1" r="BA103"/>
  <c i="4" r="F35"/>
  <c i="1" r="BB98"/>
  <c i="5" r="F39"/>
  <c i="1" r="BD100"/>
  <c i="3" r="F39"/>
  <c i="1" r="BD97"/>
  <c i="7" r="F34"/>
  <c i="1" r="BA102"/>
  <c i="5" r="J36"/>
  <c i="1" r="AW100"/>
  <c i="7" r="F36"/>
  <c i="1" r="BC102"/>
  <c i="2" r="F35"/>
  <c i="1" r="BB96"/>
  <c i="4" r="F34"/>
  <c i="1" r="BA98"/>
  <c i="6" r="F39"/>
  <c i="1" r="BD101"/>
  <c i="4" r="J34"/>
  <c i="1" r="AW98"/>
  <c i="5" r="F38"/>
  <c i="1" r="BC100"/>
  <c i="8" r="F35"/>
  <c i="1" r="BB103"/>
  <c i="2" r="F36"/>
  <c i="1" r="BC96"/>
  <c i="3" r="J36"/>
  <c i="1" r="AW97"/>
  <c i="7" r="J34"/>
  <c i="1" r="AW102"/>
  <c i="3" r="F37"/>
  <c i="1" r="BB97"/>
  <c i="5" r="F37"/>
  <c i="1" r="BB100"/>
  <c i="7" r="F37"/>
  <c i="1" r="BD102"/>
  <c i="6" r="F38"/>
  <c i="1" r="BC101"/>
  <c i="2" r="F34"/>
  <c i="1" r="BA96"/>
  <c r="AS94"/>
  <c i="8" r="F37"/>
  <c i="1" r="BD103"/>
  <c i="3" r="F36"/>
  <c i="1" r="BA97"/>
  <c i="2" r="J34"/>
  <c i="1" r="AW96"/>
  <c i="5" l="1" r="R131"/>
  <c r="R130"/>
  <c r="P131"/>
  <c r="P130"/>
  <c i="1" r="AU100"/>
  <c i="4" r="T126"/>
  <c r="T125"/>
  <c i="7" r="P126"/>
  <c r="P125"/>
  <c i="1" r="AU102"/>
  <c i="6" r="P131"/>
  <c r="P130"/>
  <c i="1" r="AU101"/>
  <c i="3" r="R125"/>
  <c i="7" r="T126"/>
  <c r="T125"/>
  <c i="6" r="R131"/>
  <c r="R130"/>
  <c i="5" r="T131"/>
  <c r="T130"/>
  <c i="7" r="R126"/>
  <c r="R125"/>
  <c i="4" r="BK126"/>
  <c r="J126"/>
  <c r="J97"/>
  <c i="6" r="T131"/>
  <c r="T130"/>
  <c i="3" r="P125"/>
  <c i="1" r="AU97"/>
  <c i="2" r="R127"/>
  <c r="R126"/>
  <c i="4" r="R126"/>
  <c r="R125"/>
  <c i="2" r="P127"/>
  <c r="P126"/>
  <c i="1" r="AU96"/>
  <c i="5" r="BK131"/>
  <c r="J131"/>
  <c r="J99"/>
  <c i="2" r="BK127"/>
  <c r="BK126"/>
  <c r="J126"/>
  <c r="J96"/>
  <c i="5" r="J132"/>
  <c r="J100"/>
  <c i="7" r="BK126"/>
  <c r="BK125"/>
  <c r="J125"/>
  <c r="J96"/>
  <c i="8" r="BK122"/>
  <c r="J122"/>
  <c r="J97"/>
  <c i="4" r="J127"/>
  <c r="J98"/>
  <c i="9" r="J118"/>
  <c r="J97"/>
  <c i="3" r="BK157"/>
  <c r="J157"/>
  <c r="J101"/>
  <c i="6" r="BK131"/>
  <c r="BK130"/>
  <c r="J130"/>
  <c i="3" r="BK126"/>
  <c r="BK125"/>
  <c r="J125"/>
  <c r="J98"/>
  <c i="6" r="J32"/>
  <c i="1" r="AG101"/>
  <c i="9" r="J33"/>
  <c i="1" r="AV104"/>
  <c r="AT104"/>
  <c r="BD95"/>
  <c i="3" r="F35"/>
  <c i="1" r="AZ97"/>
  <c i="9" r="J30"/>
  <c i="1" r="AG104"/>
  <c r="AN104"/>
  <c i="9" r="F33"/>
  <c i="1" r="AZ104"/>
  <c r="BC99"/>
  <c r="AY99"/>
  <c r="BB95"/>
  <c i="4" r="F33"/>
  <c i="1" r="AZ98"/>
  <c r="BA99"/>
  <c r="AW99"/>
  <c i="2" r="J33"/>
  <c i="1" r="AV96"/>
  <c r="AT96"/>
  <c r="BA95"/>
  <c r="AW95"/>
  <c i="2" r="F33"/>
  <c i="1" r="AZ96"/>
  <c i="6" r="J35"/>
  <c i="1" r="AV101"/>
  <c r="AT101"/>
  <c i="8" r="F33"/>
  <c i="1" r="AZ103"/>
  <c i="7" r="F33"/>
  <c i="1" r="AZ102"/>
  <c r="BD99"/>
  <c i="6" r="F35"/>
  <c i="1" r="AZ101"/>
  <c i="8" r="J33"/>
  <c i="1" r="AV103"/>
  <c r="AT103"/>
  <c i="4" r="J33"/>
  <c i="1" r="AV98"/>
  <c r="AT98"/>
  <c r="BB99"/>
  <c r="AX99"/>
  <c i="3" r="J35"/>
  <c i="1" r="AV97"/>
  <c r="AT97"/>
  <c i="5" r="F35"/>
  <c i="1" r="AZ100"/>
  <c r="BC95"/>
  <c r="BC94"/>
  <c r="AY94"/>
  <c i="5" r="J35"/>
  <c i="1" r="AV100"/>
  <c r="AT100"/>
  <c i="7" r="J33"/>
  <c i="1" r="AV102"/>
  <c r="AT102"/>
  <c i="6" l="1" r="J41"/>
  <c i="9" r="J39"/>
  <c i="7" r="J126"/>
  <c r="J97"/>
  <c i="8" r="BK121"/>
  <c r="J121"/>
  <c r="J96"/>
  <c i="2" r="J127"/>
  <c r="J97"/>
  <c i="6" r="J131"/>
  <c r="J99"/>
  <c i="3" r="J126"/>
  <c r="J99"/>
  <c i="6" r="J98"/>
  <c i="4" r="BK125"/>
  <c r="J125"/>
  <c r="J96"/>
  <c i="5" r="BK130"/>
  <c r="J130"/>
  <c i="1" r="AN101"/>
  <c r="BD94"/>
  <c r="W33"/>
  <c r="BB94"/>
  <c r="AX94"/>
  <c r="AZ99"/>
  <c r="AV99"/>
  <c r="AT99"/>
  <c r="AU99"/>
  <c r="AZ95"/>
  <c r="AV95"/>
  <c r="AT95"/>
  <c r="AU95"/>
  <c r="AU94"/>
  <c i="2" r="J30"/>
  <c i="1" r="AG96"/>
  <c r="AN96"/>
  <c i="7" r="J30"/>
  <c i="1" r="AG102"/>
  <c r="AN102"/>
  <c r="AY95"/>
  <c r="AX95"/>
  <c r="BA94"/>
  <c r="AW94"/>
  <c r="AK30"/>
  <c r="W32"/>
  <c i="3" r="J32"/>
  <c i="1" r="AG97"/>
  <c r="AN97"/>
  <c i="5" r="J32"/>
  <c i="1" r="AG100"/>
  <c r="AN100"/>
  <c i="5" l="1" r="J98"/>
  <c r="J41"/>
  <c i="7" r="J39"/>
  <c i="2" r="J39"/>
  <c i="3" r="J41"/>
  <c i="8" r="J30"/>
  <c i="1" r="AG103"/>
  <c r="AN103"/>
  <c r="AZ94"/>
  <c r="W29"/>
  <c r="W30"/>
  <c i="4" r="J30"/>
  <c i="1" r="AG98"/>
  <c r="AN98"/>
  <c r="AG99"/>
  <c r="AN99"/>
  <c r="AG95"/>
  <c r="AN95"/>
  <c r="W31"/>
  <c i="8" l="1" r="J39"/>
  <c i="4" r="J39"/>
  <c i="1" r="AG94"/>
  <c r="AK26"/>
  <c r="AV94"/>
  <c r="AK29"/>
  <c l="1"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<sst xmlns="http://schemas.openxmlformats.org/spreadsheetml/2006/main">
  <si>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</si>
  <si>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</si>
  <si>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</si>
  <si>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</si>
  <si>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{8a6d7b12-3160-433f-8384-3818d8aa3064}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</si>
  <si>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</si>
  <si>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</si>
  <si>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</si>
  <si>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</si>
  <si>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</si>
  <si>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</si>
  <si>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</si>
  <si>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</si>
  <si>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</si>
  <si>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20250101/A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</si>
  <si>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</si>
  <si>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</si>
  <si>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Mladá Boleslav, obnova vodovodu a kanalizace - etapa A</t>
  </si>
  <si>
    <t>KSO:</t>
  </si>
  <si>
    <t>CC-CZ:</t>
  </si>
  <si>
    <t>Místo:</t>
  </si>
  <si>
    <t>Mladá Boleslav</t>
  </si>
  <si>
    <t>Datum:</t>
  </si>
  <si>
    <t>28. 1. 2026</t>
  </si>
  <si>
    <t>Zadavatel:</t>
  </si>
  <si>
    <t>IČ:</t>
  </si>
  <si>
    <t>VAK Mladá Boleslav a.s.</t>
  </si>
  <si>
    <t>DIČ:</t>
  </si>
  <si>
    <t>Uchazeč:</t>
  </si>
  <si>
    <t>Vyplň údaj</t>
  </si>
  <si>
    <t>Projektant:</t>
  </si>
  <si>
    <t>ŠINDLAR s.ro., Hradec Králové</t>
  </si>
  <si>
    <t>True</t>
  </si>
  <si>
    <t>Zpracovatel:</t>
  </si>
  <si>
    <t>Roman Bárta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</si>
  <si>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</si>
  <si>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</si>
  <si>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</si>
  <si>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</si>
  <si>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</si>
  <si>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</si>
  <si>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</si>
  <si>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</si>
  <si>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</si>
  <si>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</si>
  <si>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</si>
  <si>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</si>
  <si>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</si>
  <si>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</si>
  <si>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</si>
  <si>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</si>
  <si>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</si>
  <si>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</si>
  <si>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</si>
  <si>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</si>
  <si>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</si>
  <si>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</si>
  <si>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</si>
  <si>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</si>
  <si>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</si>
  <si>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</si>
  <si>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</si>
  <si>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</si>
  <si>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</si>
  <si>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</si>
  <si>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</si>
  <si>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</si>
  <si>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</si>
  <si>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</si>
  <si>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</si>
  <si>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</si>
  <si>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</si>
  <si>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</si>
  <si>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</si>
  <si>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</si>
  <si>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</si>
  <si>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</si>
  <si>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</si>
  <si>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</si>
  <si>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</si>
  <si>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</si>
  <si>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 01.1</t>
  </si>
  <si>
    <t>MB Žižkova etapa A, obnova vodovod</t>
  </si>
  <si>
    <t>STA</t>
  </si>
  <si>
    <t>1</t>
  </si>
  <si>
    <t>{02e27542-d9e0-4b53-b063-77dba325b280}</t>
  </si>
  <si>
    <t>2</t>
  </si>
  <si>
    <t>/</t>
  </si>
  <si>
    <t>Soupis</t>
  </si>
  <si>
    <t>###NOINSERT###</t>
  </si>
  <si>
    <t>01</t>
  </si>
  <si>
    <t>Provizorní zásobování</t>
  </si>
  <si>
    <t>{cb80bede-7e5b-42d7-970e-b39739e56b2c}</t>
  </si>
  <si>
    <t>SO 01.2</t>
  </si>
  <si>
    <t>MB Žižkova etapa A, obnova stávajících vdv přípojek</t>
  </si>
  <si>
    <t>{7911ba3a-3f1e-4e2f-85d5-6f4e1000b6aa}</t>
  </si>
  <si>
    <t>SO 01.3</t>
  </si>
  <si>
    <t>MB Žižkova etapa A, obnova kanalizace</t>
  </si>
  <si>
    <t>{53081ad3-f5f2-4de7-b71c-fd2569651ba5}</t>
  </si>
  <si>
    <t>Stoka BJ – část 1 (od ul. Laurinova po č.p. 495)</t>
  </si>
  <si>
    <t>{64d22e1b-6dc0-4ce6-8379-726f16e9fb75}</t>
  </si>
  <si>
    <t>02</t>
  </si>
  <si>
    <t>Stoka BJ - část 2 (od ul S.K.Neumana po ul Smetanova)</t>
  </si>
  <si>
    <t>{786eba93-43c2-4592-a399-8181f5bbe6e1}</t>
  </si>
  <si>
    <t>SO 01.4</t>
  </si>
  <si>
    <t>MB Žižkova etapa A, obnova stávajících knl přípojek</t>
  </si>
  <si>
    <t>{058a5967-db2d-4f91-9767-116eaa2f1799}</t>
  </si>
  <si>
    <t>05</t>
  </si>
  <si>
    <t>Obnova komunikace</t>
  </si>
  <si>
    <t>{af19d9a9-da89-4d7a-94fc-33dea80b7775}</t>
  </si>
  <si>
    <t>06</t>
  </si>
  <si>
    <t>Vedlejší a ostaní náklady</t>
  </si>
  <si>
    <t>{cdd3f80e-14c0-4c4a-9657-82606b6eed49}</t>
  </si>
  <si>
    <t>KRYCÍ LIST SOUPISU PRACÍ</t>
  </si>
  <si>
    <t>Objekt:</t>
  </si>
  <si>
    <t>SO 01.1 - MB Žižkova etapa A, obnova vodovod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</si>
  <si>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</si>
  <si>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</si>
  <si>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</si>
  <si>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</si>
  <si>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</si>
  <si>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</si>
  <si>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</si>
  <si>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</si>
  <si>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</si>
  <si>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</si>
  <si>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</si>
  <si>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</si>
  <si>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</si>
  <si>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</si>
  <si>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</si>
  <si>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</si>
  <si>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</si>
  <si>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</si>
  <si>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</si>
  <si>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</si>
  <si>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</si>
  <si>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</si>
  <si>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</si>
  <si>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</si>
  <si>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</si>
  <si>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</si>
  <si>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</si>
  <si>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</si>
  <si>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</si>
  <si>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</si>
  <si>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</si>
  <si>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</si>
  <si>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</si>
  <si>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</si>
  <si>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</si>
  <si>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m2</t>
  </si>
  <si>
    <t>CS ÚRS 2026 01</t>
  </si>
  <si>
    <t>4</t>
  </si>
  <si>
    <t>-1389010189</t>
  </si>
  <si>
    <t>VV</t>
  </si>
  <si>
    <t>D.2.3.5.</t>
  </si>
  <si>
    <t>3,8 "změřeno digitálně</t>
  </si>
  <si>
    <t>113107221</t>
  </si>
  <si>
    <t>Odstranění podkladů nebo krytů strojně plochy jednotlivě přes 200 m2 s přemístěním hmot na skládku na vzdálenost do 20 m nebo s naložením na dopravní prostředek z kameniva hrubého drceného, o tl. vrstvy do 100 mm</t>
  </si>
  <si>
    <t>-1544932441</t>
  </si>
  <si>
    <t>provizorní povrch</t>
  </si>
  <si>
    <t>289,62*1,0</t>
  </si>
  <si>
    <t>5,0*1,0</t>
  </si>
  <si>
    <t>Součet</t>
  </si>
  <si>
    <t>3</t>
  </si>
  <si>
    <t>113107223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</si>
  <si>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</si>
  <si>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1658647202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</si>
  <si>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</si>
  <si>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</si>
  <si>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-108374818</t>
  </si>
  <si>
    <t>2,5 "změřeno digitálně - dlažba</t>
  </si>
  <si>
    <t>5</t>
  </si>
  <si>
    <t>113107241</t>
  </si>
  <si>
    <t>Odstranění podkladů nebo krytů strojně plochy jednotlivě přes 200 m2 s přemístěním hmot na skládku na vzdálenost do 20 m nebo s naložením na dopravní prostředek živičných, o tl. vrstvy do 50 mm</t>
  </si>
  <si>
    <t>2074997076</t>
  </si>
  <si>
    <t>6</t>
  </si>
  <si>
    <t>113154525</t>
  </si>
  <si>
    <t>Frézování živičného podkladu nebo krytu s naložením hmot na dopravní prostředek plochy do 500 m2 pruhu šířky přes 0,5 m, tloušťky vrstvy 70 mm</t>
  </si>
  <si>
    <t>-369096443</t>
  </si>
  <si>
    <t>7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</si>
  <si>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</si>
  <si>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</si>
  <si>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</si>
  <si>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1116069151</t>
  </si>
  <si>
    <t>8</t>
  </si>
  <si>
    <t>115101201</t>
  </si>
  <si>
    <t>Čerpání vody na dopravní výšku do 10 m s uvažovaným průměrným přítokem do 500 l/min</t>
  </si>
  <si>
    <t>hod</t>
  </si>
  <si>
    <t>153780004</t>
  </si>
  <si>
    <t>100,0 "odborný odhad</t>
  </si>
  <si>
    <t>9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</si>
  <si>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</si>
  <si>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</si>
  <si>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1234417557</t>
  </si>
  <si>
    <t>5*1,0</t>
  </si>
  <si>
    <t>10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</si>
  <si>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</si>
  <si>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</si>
  <si>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-1582479505</t>
  </si>
  <si>
    <t>15*1,0</t>
  </si>
  <si>
    <t>11</t>
  </si>
  <si>
    <t>130001101</t>
  </si>
  <si>
    <t>Příplatek k cenám hloubených vykopávek za ztížení vykopávky v blízkosti podzemního vedení nebo výbušnin pro jakoukoliv třídu horniny</t>
  </si>
  <si>
    <t>m3</t>
  </si>
  <si>
    <t>-1831383975</t>
  </si>
  <si>
    <t>(5+15)*2*0,5*1,0*(1,58+0,15)</t>
  </si>
  <si>
    <t>132254205</t>
  </si>
  <si>
    <t>Hloubení zapažených rýh šířky přes 800 do 2 000 mm strojně s urovnáním dna do předepsaného profilu a spádu v hornině třídy těžitelnosti I skupiny 3 přes 500 do 1 000 m3</t>
  </si>
  <si>
    <t>-1923582549</t>
  </si>
  <si>
    <t>dle tabulky kubatur</t>
  </si>
  <si>
    <t>90 % celkového výkopu</t>
  </si>
  <si>
    <t>331,16*0,9</t>
  </si>
  <si>
    <t>289,62*((0,2+0,1)/2*1,0)*0,9</t>
  </si>
  <si>
    <t>13</t>
  </si>
  <si>
    <t>132454205</t>
  </si>
  <si>
    <t>Hloubení zapažených rýh šířky přes 800 do 2 000 mm strojně s urovnáním dna do předepsaného profilu a spádu v hornině třídy těžitelnosti II skupiny 5 přes 500 do 1 000 m3</t>
  </si>
  <si>
    <t>792985897</t>
  </si>
  <si>
    <t>10 % celkového výkopu</t>
  </si>
  <si>
    <t>331,16*0,1</t>
  </si>
  <si>
    <t>289,62*((0,2+0,1)/2*1,0)*0,1</t>
  </si>
  <si>
    <t>14</t>
  </si>
  <si>
    <t>139951103</t>
  </si>
  <si>
    <t>Bourání konstrukcí v hloubených vykopávkách strojně s přemístěním suti na hromady na vzdálenost do 20 m nebo s naložením na dopravní prostředek ze zdiva cihelného nebo smíšeného na maltu cementovou</t>
  </si>
  <si>
    <t>347851772</t>
  </si>
  <si>
    <t>vybourání stávající AŠ</t>
  </si>
  <si>
    <t>4*2,0*0,4*1,0</t>
  </si>
  <si>
    <t>1,0*0,4*1,6</t>
  </si>
  <si>
    <t>15</t>
  </si>
  <si>
    <t>151811131</t>
  </si>
  <si>
    <t>Zřízení pažicích boxů pro pažení a rozepření stěn rýh podzemního vedení hloubka výkopu do 4 m, šířka do 1,2 m</t>
  </si>
  <si>
    <t>812932835</t>
  </si>
  <si>
    <t>917,18</t>
  </si>
  <si>
    <t>16</t>
  </si>
  <si>
    <t>151811231</t>
  </si>
  <si>
    <t>Odstranění pažicích boxů pro pažení a rozepření stěn rýh podzemního vedení hloubka výkopu do 4 m, šířka do 1,2 m</t>
  </si>
  <si>
    <t>56388577</t>
  </si>
  <si>
    <t>dle položky zřízení</t>
  </si>
  <si>
    <t>17</t>
  </si>
  <si>
    <t>162701105-R</t>
  </si>
  <si>
    <t>Likvidace přebytečné zeminy v souladu s platnou legislativou o odpadech</t>
  </si>
  <si>
    <t>2105713163</t>
  </si>
  <si>
    <t>- vodorovný přesun sypaniny</t>
  </si>
  <si>
    <t>- poplatek za uložení</t>
  </si>
  <si>
    <t>337,143+37,46</t>
  </si>
  <si>
    <t>-106,19 "zásyp zeminou z výkopu</t>
  </si>
  <si>
    <t>18</t>
  </si>
  <si>
    <t>171251201-R</t>
  </si>
  <si>
    <t>Uložení sypaniny na skládky nebo meziskládky bez hutnění s upravením uložené sypaniny do předepsaného tvaru</t>
  </si>
  <si>
    <t>-324312721</t>
  </si>
  <si>
    <t>vodorovný přesun na mezideponii a zpět, naložení z mezideponie</t>
  </si>
  <si>
    <t>106,19</t>
  </si>
  <si>
    <t>19</t>
  </si>
  <si>
    <t>174151101</t>
  </si>
  <si>
    <t>Zásyp sypaninou z jakékoliv horniny strojně s uložením výkopku ve vrstvách se zhutněním jam, šachet, rýh nebo kolem objektů v těchto vykopávkách</t>
  </si>
  <si>
    <t>484548775</t>
  </si>
  <si>
    <t>106,19 "náhrada výkopku</t>
  </si>
  <si>
    <t>2,0*2,0*1,2 "náhrada výkopku, zasypání AŠ</t>
  </si>
  <si>
    <t>Mezisoučet</t>
  </si>
  <si>
    <t>zemina z výkopu</t>
  </si>
  <si>
    <t>106,19 "zemina z výkopu</t>
  </si>
  <si>
    <t>20</t>
  </si>
  <si>
    <t>M</t>
  </si>
  <si>
    <t>58331202r</t>
  </si>
  <si>
    <t>štěrkodrť netříděná do 100mm</t>
  </si>
  <si>
    <t>t</t>
  </si>
  <si>
    <t>1387886264</t>
  </si>
  <si>
    <t>P</t>
  </si>
  <si>
    <t>Poznámka k položce:_x000d_
Hmotnost 2 t/m3</t>
  </si>
  <si>
    <t>110,99*2,0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</si>
  <si>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</si>
  <si>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</si>
  <si>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-332585039</t>
  </si>
  <si>
    <t>72,57</t>
  </si>
  <si>
    <t>22</t>
  </si>
  <si>
    <t>58331201</t>
  </si>
  <si>
    <t>štěrkopísek netříděný</t>
  </si>
  <si>
    <t>1614247251</t>
  </si>
  <si>
    <t>72,57*2 'Přepočtené koeficientem množství</t>
  </si>
  <si>
    <t>Zakládání</t>
  </si>
  <si>
    <t>23</t>
  </si>
  <si>
    <t>211531111</t>
  </si>
  <si>
    <t>Výplň kamenivem do rýh odvodňovacích žeber nebo trativodů bez zhutnění, s úpravou povrchu výplně kamenivem hrubým drceným frakce 16 až 63 mm</t>
  </si>
  <si>
    <t>-498529839</t>
  </si>
  <si>
    <t>289,62*((0,2+0,1)/2*1,0)</t>
  </si>
  <si>
    <t>24</t>
  </si>
  <si>
    <t>212751105</t>
  </si>
  <si>
    <t>Trativody z drenážních a melioračních trubek pro meliorace, dočasné nebo odlehčovací drenáže se zřízením štěrkového lože pod trubky a s jejich obsypem v otevřeném výkopu trubka flexibilní PVC-U SN 4 celoperforovaná 360° DN 125</t>
  </si>
  <si>
    <t>452456632</t>
  </si>
  <si>
    <t>Vodorovné konstrukce</t>
  </si>
  <si>
    <t>25</t>
  </si>
  <si>
    <t>451573111</t>
  </si>
  <si>
    <t>Lože pod potrubí, stoky a drobné objekty v otevřeném výkopu z písku a štěrkopísku do 63 mm</t>
  </si>
  <si>
    <t>-274083632</t>
  </si>
  <si>
    <t>43,44</t>
  </si>
  <si>
    <t>26</t>
  </si>
  <si>
    <t>452313151</t>
  </si>
  <si>
    <t>Podkladní a zajišťovací konstrukce z betonu prostého v otevřeném výkopu bez zvýšených nároků na prostředí bloky pro potrubí z betonu tř. C 20/25</t>
  </si>
  <si>
    <t>1333516322</t>
  </si>
  <si>
    <t>výkres D.2.3.3.1</t>
  </si>
  <si>
    <t>2*0,3*0,4*0,55 "OB3</t>
  </si>
  <si>
    <t>Komunikace pozemní</t>
  </si>
  <si>
    <t>27</t>
  </si>
  <si>
    <t>564831111-R</t>
  </si>
  <si>
    <t>Podklad ze štěrkodrti ŠD s rozprostřením a zhutněním plochy přes 100 m2, po zhutnění tl. 100 mm</t>
  </si>
  <si>
    <t>-424996093</t>
  </si>
  <si>
    <t>bude použita štěrkodrť odtěžená z komunikace</t>
  </si>
  <si>
    <t>28</t>
  </si>
  <si>
    <t>564851011</t>
  </si>
  <si>
    <t>Podklad ze štěrkodrti ŠD s rozprostřením a zhutněním plochy jednotlivě do 100 m2, po zhutnění tl. 150 mm</t>
  </si>
  <si>
    <t>-1599632303</t>
  </si>
  <si>
    <t>29</t>
  </si>
  <si>
    <t>564871116</t>
  </si>
  <si>
    <t>Podklad ze štěrkodrti ŠD s rozprostřením a zhutněním plochy přes 100 m2, po zhutnění tl. 300 mm</t>
  </si>
  <si>
    <t>1126617182</t>
  </si>
  <si>
    <t>30</t>
  </si>
  <si>
    <t>564911411-R</t>
  </si>
  <si>
    <t>Podklad nebo podsyp z asfaltového recyklátu s rozprostřením a zhutněním plochy přes 100 m2, po zhutnění tl. 50 mm</t>
  </si>
  <si>
    <t>-1537098817</t>
  </si>
  <si>
    <t>bude použit recyklát odtěžený z komunikace</t>
  </si>
  <si>
    <t>31</t>
  </si>
  <si>
    <t>565155001</t>
  </si>
  <si>
    <t>Asfaltový beton vrstva podkladní ACP 16 z nemodifikovaného asfaltu s rozprostřením a zhutněním ACP 16 + v pruhu šířky do 1,5 m, po zhutnění tl. 70 mm</t>
  </si>
  <si>
    <t>1500370764</t>
  </si>
  <si>
    <t>32</t>
  </si>
  <si>
    <t>573111112</t>
  </si>
  <si>
    <t>Postřik infiltrační PI z asfaltu silničního s posypem kamenivem, v množství 1,00 kg/m2</t>
  </si>
  <si>
    <t>-1281087453</t>
  </si>
  <si>
    <t>33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</si>
  <si>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</si>
  <si>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</si>
  <si>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-2104361043</t>
  </si>
  <si>
    <t>z rozebrané dlažby</t>
  </si>
  <si>
    <t>34</t>
  </si>
  <si>
    <t>596211114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</si>
  <si>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Příplatek k cenám za dlažbu z prvků dvou barev</t>
  </si>
  <si>
    <t>1437073400</t>
  </si>
  <si>
    <t>Trubní vedení</t>
  </si>
  <si>
    <t>35</t>
  </si>
  <si>
    <t>850245121</t>
  </si>
  <si>
    <t>Výřez nebo výsek na potrubí z trub litinových tlakových nebo plastických hmot DN 80</t>
  </si>
  <si>
    <t>kus</t>
  </si>
  <si>
    <t>108055514</t>
  </si>
  <si>
    <t>36</t>
  </si>
  <si>
    <t>850265121</t>
  </si>
  <si>
    <t>Výřez nebo výsek na potrubí z trub litinových tlakových nebo plastických hmot DN 100</t>
  </si>
  <si>
    <t>636377724</t>
  </si>
  <si>
    <t>37</t>
  </si>
  <si>
    <t>850311811</t>
  </si>
  <si>
    <t>Bourání stávajícího potrubí z trub litinových hrdlových nebo přírubových v otevřeném výkopu DN do 150</t>
  </si>
  <si>
    <t>521524653</t>
  </si>
  <si>
    <t>274,32+10,3+5,0</t>
  </si>
  <si>
    <t>38</t>
  </si>
  <si>
    <t>850315121</t>
  </si>
  <si>
    <t>Výřez nebo výsek na potrubí z trub litinových tlakových nebo plastických hmot DN 150</t>
  </si>
  <si>
    <t>51367385</t>
  </si>
  <si>
    <t>39</t>
  </si>
  <si>
    <t>851241132</t>
  </si>
  <si>
    <t>Montáž potrubí z trub litinových tlakových hrdlových v otevřeném výkopu s těsnicím násuvným spojem DN 80</t>
  </si>
  <si>
    <t>-1417191806</t>
  </si>
  <si>
    <t>40</t>
  </si>
  <si>
    <t>55253015</t>
  </si>
  <si>
    <t>trouba vodovodní litinová hrdlová pozinkovaná s obalem z vyztužené cementové malty C 100 DN 80</t>
  </si>
  <si>
    <t>-1374181964</t>
  </si>
  <si>
    <t>41</t>
  </si>
  <si>
    <t>851261132</t>
  </si>
  <si>
    <t>Montáž potrubí z trub litinových tlakových hrdlových v otevřeném výkopu s těsnicím násuvným spojem DN 100</t>
  </si>
  <si>
    <t>626299957</t>
  </si>
  <si>
    <t>42</t>
  </si>
  <si>
    <t>55253016</t>
  </si>
  <si>
    <t>trouba vodovodní litinová hrdlová pozinkovaná s obalem z vyztužené cementové malty C 100 DN 100</t>
  </si>
  <si>
    <t>-608701498</t>
  </si>
  <si>
    <t>43</t>
  </si>
  <si>
    <t>857242122</t>
  </si>
  <si>
    <t>Montáž litinových tvarovek na potrubí litinovém tlakovém jednoosých na potrubí z trub přírubových v otevřeném výkopu, kanálu nebo v šachtě DN 80</t>
  </si>
  <si>
    <t>1288878856</t>
  </si>
  <si>
    <t>44</t>
  </si>
  <si>
    <t>55253892</t>
  </si>
  <si>
    <t>tvarovka přírubová s hrdlem z tvárné litiny,práškový epoxid tl 250µm EU-kus dl 130mm DN 80</t>
  </si>
  <si>
    <t>-716829594</t>
  </si>
  <si>
    <t>45</t>
  </si>
  <si>
    <t>857262122</t>
  </si>
  <si>
    <t>Montáž litinových tvarovek na potrubí litinovém tlakovém jednoosých na potrubí z trub přírubových v otevřeném výkopu, kanálu nebo v šachtě DN 100</t>
  </si>
  <si>
    <t>1008918298</t>
  </si>
  <si>
    <t>46</t>
  </si>
  <si>
    <t>55253893</t>
  </si>
  <si>
    <t>tvarovka přírubová s hrdlem z tvárné litiny,práškový epoxid tl 250µm EU-kus dl 130mm DN 100</t>
  </si>
  <si>
    <t>1263062408</t>
  </si>
  <si>
    <t>47</t>
  </si>
  <si>
    <t>857263131</t>
  </si>
  <si>
    <t>Montáž litinových tvarovek na potrubí litinovém tlakovém odbočných na potrubí z trub hrdlových v otevřeném výkopu, kanálu nebo v šachtě s integrovaným těsněním DN 100</t>
  </si>
  <si>
    <t>-330161005</t>
  </si>
  <si>
    <t>48</t>
  </si>
  <si>
    <t>55253745</t>
  </si>
  <si>
    <t>tvarovka hrdlová s přírubovou odbočkou z tvárné litiny,práškový epoxid tl 250µm MMA-kus DN 100/80</t>
  </si>
  <si>
    <t>-1246222542</t>
  </si>
  <si>
    <t>49</t>
  </si>
  <si>
    <t>857264122</t>
  </si>
  <si>
    <t>Montáž litinových tvarovek na potrubí litinovém tlakovém odbočných na potrubí z trub přírubových v otevřeném výkopu, kanálu nebo v šachtě DN 100</t>
  </si>
  <si>
    <t>-1482658506</t>
  </si>
  <si>
    <t>50</t>
  </si>
  <si>
    <t>55253517</t>
  </si>
  <si>
    <t>tvarovka přírubová litinová s přírubovou odbočkou,práškový epoxid tl 250µm T-kus DN 100/100</t>
  </si>
  <si>
    <t>101316619</t>
  </si>
  <si>
    <t>51</t>
  </si>
  <si>
    <t>55253592</t>
  </si>
  <si>
    <t>kříž přírubový litinový PN10/16 TT-kus DN 100/100</t>
  </si>
  <si>
    <t>251180478</t>
  </si>
  <si>
    <t>52</t>
  </si>
  <si>
    <t>857312122</t>
  </si>
  <si>
    <t>Montáž litinových tvarovek na potrubí litinovém tlakovém jednoosých na potrubí z trub přírubových v otevřeném výkopu, kanálu nebo v šachtě DN 150</t>
  </si>
  <si>
    <t>2093675118</t>
  </si>
  <si>
    <t>53</t>
  </si>
  <si>
    <t>55253616</t>
  </si>
  <si>
    <t>přechod přírubový,práškový epoxid tl 250µm FFR-kus litinový DN 150/80</t>
  </si>
  <si>
    <t>446923709</t>
  </si>
  <si>
    <t>54</t>
  </si>
  <si>
    <t>55253643</t>
  </si>
  <si>
    <t>přechod přírubový,práškový epoxid tl 250µm FFR-kus litinový DN 150/100</t>
  </si>
  <si>
    <t>-889542534</t>
  </si>
  <si>
    <t>55</t>
  </si>
  <si>
    <t>857314122</t>
  </si>
  <si>
    <t>Montáž litinových tvarovek na potrubí litinovém tlakovém odbočných na potrubí z trub přírubových v otevřeném výkopu, kanálu nebo v šachtě DN 150</t>
  </si>
  <si>
    <t>-1462040981</t>
  </si>
  <si>
    <t>56</t>
  </si>
  <si>
    <t>55253595</t>
  </si>
  <si>
    <t>kříž přírubový litinový PN10/16 TT-kus DN 150/150</t>
  </si>
  <si>
    <t>-47192219</t>
  </si>
  <si>
    <t>57</t>
  </si>
  <si>
    <t>871321211</t>
  </si>
  <si>
    <t>Montáž vodovodního potrubí z polyetylenu PE100 RC v otevřeném výkopu svařovaných elektrotvarovkou SDR 11/PN16 d 160 x 14,6 mm</t>
  </si>
  <si>
    <t>1531352744</t>
  </si>
  <si>
    <t>58</t>
  </si>
  <si>
    <t>28613118</t>
  </si>
  <si>
    <t>potrubí vodovodní jednovrstvé PE100 RC PN 16 SDR11 160x14,6mm</t>
  </si>
  <si>
    <t>839169726</t>
  </si>
  <si>
    <t>59</t>
  </si>
  <si>
    <t>891181811</t>
  </si>
  <si>
    <t>Demontáž vodovodních armatur na potrubí šoupátek nebo klapek uzavíracích v otevřeném výkopu nebo v šachtách DN 40</t>
  </si>
  <si>
    <t>51571660</t>
  </si>
  <si>
    <t>60</t>
  </si>
  <si>
    <t>891211811</t>
  </si>
  <si>
    <t>Demontáž vodovodních armatur na potrubí šoupátek nebo klapek uzavíracích v otevřeném výkopu nebo v šachtách DN 50</t>
  </si>
  <si>
    <t>523431709</t>
  </si>
  <si>
    <t>61</t>
  </si>
  <si>
    <t>891241112</t>
  </si>
  <si>
    <t>Montáž vodovodních armatur na potrubí šoupátek nebo klapek uzavíracích v otevřeném výkopu nebo v šachtách s osazením zemní soupravy (bez poklopů) DN 80</t>
  </si>
  <si>
    <t>-262622885</t>
  </si>
  <si>
    <t>62</t>
  </si>
  <si>
    <t>42221303</t>
  </si>
  <si>
    <t>šoupátko pitná voda litina GGG 50 krátká stavební dl PN10/16 DN 80x180mm</t>
  </si>
  <si>
    <t>-885883125</t>
  </si>
  <si>
    <t xml:space="preserve">NEOCEŇOVAT -  dodávka objednatele Vak MB</t>
  </si>
  <si>
    <t>63</t>
  </si>
  <si>
    <t>42291034</t>
  </si>
  <si>
    <t>souprava zemní teleskopická pro E1 šoupatka DN 65-80mm Rd 1,3-1,8m</t>
  </si>
  <si>
    <t>919394520</t>
  </si>
  <si>
    <t>64</t>
  </si>
  <si>
    <t>891241811</t>
  </si>
  <si>
    <t>Demontáž vodovodních armatur na potrubí šoupátek nebo klapek uzavíracích v otevřeném výkopu nebo v šachtách DN 80</t>
  </si>
  <si>
    <t>-1452853419</t>
  </si>
  <si>
    <t>65</t>
  </si>
  <si>
    <t>891241821</t>
  </si>
  <si>
    <t>Demontáž vodovodních armatur na potrubí šoupátek nebo klapek uzavíracích v šachtách s ručním kolečkem DN 80</t>
  </si>
  <si>
    <t>-1162460102</t>
  </si>
  <si>
    <t>66</t>
  </si>
  <si>
    <t>891249961</t>
  </si>
  <si>
    <t>Montáž opravných armatur na potrubí z trub litinových, ocelových nebo plastických hmot potrubních spojek hrdlo/hrdlo DN 80</t>
  </si>
  <si>
    <t>1223316954</t>
  </si>
  <si>
    <t>67</t>
  </si>
  <si>
    <t>55.709305614</t>
  </si>
  <si>
    <t xml:space="preserve">WAGA spojka   DN 80</t>
  </si>
  <si>
    <t>565494513</t>
  </si>
  <si>
    <t xml:space="preserve">Poznámka k položce:_x000d_
Rozsah d 84 - 105 / DN 80; jištění v tahu do  PN 16</t>
  </si>
  <si>
    <t>68</t>
  </si>
  <si>
    <t>55.709405620</t>
  </si>
  <si>
    <t xml:space="preserve">WAGA spojka redukovaná  DN 80 x 50</t>
  </si>
  <si>
    <t>-102334143</t>
  </si>
  <si>
    <t xml:space="preserve">Poznámka k položce:_x000d_
Rozsah d 84-105 x 52-69 / DN 80 x 50; jištění v tahu do  PN 16</t>
  </si>
  <si>
    <t>69</t>
  </si>
  <si>
    <t>891261112</t>
  </si>
  <si>
    <t>Montáž vodovodních armatur na potrubí šoupátek nebo klapek uzavíracích v otevřeném výkopu nebo v šachtách s osazením zemní soupravy (bez poklopů) DN 100</t>
  </si>
  <si>
    <t>1467388832</t>
  </si>
  <si>
    <t>70</t>
  </si>
  <si>
    <t>42221304</t>
  </si>
  <si>
    <t>šoupátko pitná voda litina GGG 50 krátká stavební dl PN10/16 DN 100x190mm</t>
  </si>
  <si>
    <t>-559977141</t>
  </si>
  <si>
    <t>71</t>
  </si>
  <si>
    <t>42291035</t>
  </si>
  <si>
    <t>souprava zemní teleskopická pro E1 šoupatka DN 100mm Rd 1,3-1,8m</t>
  </si>
  <si>
    <t>-1031672625</t>
  </si>
  <si>
    <t>72</t>
  </si>
  <si>
    <t>891261811</t>
  </si>
  <si>
    <t>Demontáž vodovodních armatur na potrubí šoupátek nebo klapek uzavíracích v otevřeném výkopu nebo v šachtách DN 100</t>
  </si>
  <si>
    <t>912729015</t>
  </si>
  <si>
    <t>73</t>
  </si>
  <si>
    <t>891269951</t>
  </si>
  <si>
    <t>Montáž opravných armatur na potrubí z trub litinových, ocelových nebo plastických hmot potrubních spojek hrdlo/příruba DN 100</t>
  </si>
  <si>
    <t>-598219404</t>
  </si>
  <si>
    <t>74</t>
  </si>
  <si>
    <t>55.709455624</t>
  </si>
  <si>
    <t>Waga spojka red. s přírubou DN 100 x 80</t>
  </si>
  <si>
    <t>-1998919593</t>
  </si>
  <si>
    <t xml:space="preserve">Poznámka k položce:_x000d_
Rozsah d 104 - 132 / DN 100 x 80; jištění v tahu do  PN 16</t>
  </si>
  <si>
    <t>75</t>
  </si>
  <si>
    <t>891311112</t>
  </si>
  <si>
    <t>Montáž vodovodních armatur na potrubí šoupátek nebo klapek uzavíracích v otevřeném výkopu nebo v šachtách s osazením zemní soupravy (bez poklopů) DN 150</t>
  </si>
  <si>
    <t>-1658091752</t>
  </si>
  <si>
    <t>76</t>
  </si>
  <si>
    <t>42221306</t>
  </si>
  <si>
    <t>šoupátko pitná voda litina GGG 50 krátká stavební dl PN10/16 DN 150x210mm</t>
  </si>
  <si>
    <t>-352785800</t>
  </si>
  <si>
    <t>77</t>
  </si>
  <si>
    <t>42291036</t>
  </si>
  <si>
    <t>souprava zemní teleskopická pro E1 šoupatka DN 125-150mm Rd 1,3-1,8m</t>
  </si>
  <si>
    <t>1205805289</t>
  </si>
  <si>
    <t>78</t>
  </si>
  <si>
    <t>891311811</t>
  </si>
  <si>
    <t>Demontáž vodovodních armatur na potrubí šoupátek nebo klapek uzavíracích v otevřeném výkopu nebo v šachtách DN 150</t>
  </si>
  <si>
    <t>-149433474</t>
  </si>
  <si>
    <t>79</t>
  </si>
  <si>
    <t>891319951</t>
  </si>
  <si>
    <t>Montáž opravných armatur na potrubí z trub litinových, ocelových nebo plastických hmot potrubních spojek hrdlo/příruba DN 150</t>
  </si>
  <si>
    <t>-941047507</t>
  </si>
  <si>
    <t>80</t>
  </si>
  <si>
    <t>55.709355620</t>
  </si>
  <si>
    <t xml:space="preserve">WAGA  spojka s přírubou   DN 150; Rozsah d 154 - 192 / DN 150; jištění v tahu do  PN 16</t>
  </si>
  <si>
    <t>-615708488</t>
  </si>
  <si>
    <t xml:space="preserve">Poznámka k položce:_x000d_
Rozsah d 154 - 192 / DN 150; jištění v tahu do  PN 16</t>
  </si>
  <si>
    <t>81</t>
  </si>
  <si>
    <t>892241111</t>
  </si>
  <si>
    <t>Tlakové zkoušky vodou na potrubí DN do 80</t>
  </si>
  <si>
    <t>2043885602</t>
  </si>
  <si>
    <t>82</t>
  </si>
  <si>
    <t>892271111</t>
  </si>
  <si>
    <t>Tlakové zkoušky vodou na potrubí DN 100 nebo 125</t>
  </si>
  <si>
    <t>-2026246810</t>
  </si>
  <si>
    <t>83</t>
  </si>
  <si>
    <t>892273122</t>
  </si>
  <si>
    <t>Proplach a dezinfekce vodovodního potrubí DN od 80 do 125</t>
  </si>
  <si>
    <t>-750326437</t>
  </si>
  <si>
    <t>274,32+10,3</t>
  </si>
  <si>
    <t>84</t>
  </si>
  <si>
    <t>892351111</t>
  </si>
  <si>
    <t>Tlakové zkoušky vodou na potrubí DN 150 nebo 200</t>
  </si>
  <si>
    <t>1587211265</t>
  </si>
  <si>
    <t>85</t>
  </si>
  <si>
    <t>892353122</t>
  </si>
  <si>
    <t>Proplach a dezinfekce vodovodního potrubí DN 150 nebo 200</t>
  </si>
  <si>
    <t>176726323</t>
  </si>
  <si>
    <t>86</t>
  </si>
  <si>
    <t>892372111</t>
  </si>
  <si>
    <t>Tlakové zkoušky vodou zabezpečení konců potrubí při tlakových zkouškách DN do 300</t>
  </si>
  <si>
    <t>-1942846817</t>
  </si>
  <si>
    <t>87</t>
  </si>
  <si>
    <t>899101211</t>
  </si>
  <si>
    <t>Demontáž poklopů litinových a ocelových včetně rámů, hmotnosti jednotlivě do 50 kg</t>
  </si>
  <si>
    <t>-97412254</t>
  </si>
  <si>
    <t>88</t>
  </si>
  <si>
    <t>899401112</t>
  </si>
  <si>
    <t>Osazení poklopů uličních s pevným rámem litinových šoupátkových</t>
  </si>
  <si>
    <t>-1887600638</t>
  </si>
  <si>
    <t>89</t>
  </si>
  <si>
    <t>42291352</t>
  </si>
  <si>
    <t>poklop litinový šoupátkový pro zemní soupravy osazení do terénu a do vozovky</t>
  </si>
  <si>
    <t>671664820</t>
  </si>
  <si>
    <t>90</t>
  </si>
  <si>
    <t>42210050</t>
  </si>
  <si>
    <t>deska podkladová uličního poklopu litinového šoupatového</t>
  </si>
  <si>
    <t>1159615147</t>
  </si>
  <si>
    <t>91</t>
  </si>
  <si>
    <t>899722113</t>
  </si>
  <si>
    <t>Krytí potrubí z plastů výstražnou fólií z PVC šířky přes 25 do 34 cm</t>
  </si>
  <si>
    <t>1669771393</t>
  </si>
  <si>
    <t>289,62</t>
  </si>
  <si>
    <t>92</t>
  </si>
  <si>
    <t>899913105-R</t>
  </si>
  <si>
    <t>Příplatek za nerezové šrouby a bandáže přírubových spojů</t>
  </si>
  <si>
    <t>1042739787</t>
  </si>
  <si>
    <t>včetně materiálu</t>
  </si>
  <si>
    <t>Ostatní konstrukce a práce, bourání</t>
  </si>
  <si>
    <t>93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</si>
  <si>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</si>
  <si>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</si>
  <si>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896154989</t>
  </si>
  <si>
    <t>z rozebraných obrub</t>
  </si>
  <si>
    <t>4,5</t>
  </si>
  <si>
    <t>94</t>
  </si>
  <si>
    <t>919731122</t>
  </si>
  <si>
    <t>Zarovnání styčné plochy podkladu nebo krytu podél vybourané části komunikace nebo zpevněné plochy živičné tl. přes 50 do 100 mm</t>
  </si>
  <si>
    <t>326083033</t>
  </si>
  <si>
    <t>289,62*2</t>
  </si>
  <si>
    <t>95</t>
  </si>
  <si>
    <t>919735112</t>
  </si>
  <si>
    <t>Řezání stávajícího živičného krytu nebo podkladu hloubky přes 50 do 100 mm</t>
  </si>
  <si>
    <t>48261445</t>
  </si>
  <si>
    <t>96</t>
  </si>
  <si>
    <t>979024443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</si>
  <si>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silničních</t>
  </si>
  <si>
    <t>-1980493630</t>
  </si>
  <si>
    <t>97</t>
  </si>
  <si>
    <t>979054451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</si>
  <si>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</si>
  <si>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-1821315374</t>
  </si>
  <si>
    <t>997</t>
  </si>
  <si>
    <t>Přesun sutě</t>
  </si>
  <si>
    <t>98</t>
  </si>
  <si>
    <t>997221551</t>
  </si>
  <si>
    <t>Vodorovná doprava suti bez naložení, ale se složením a s hrubým urovnáním ze sypkých materiálů, na vzdálenost do 1 km</t>
  </si>
  <si>
    <t>-366922738</t>
  </si>
  <si>
    <t>štěrk a recyklát z podkladních vrstev na meziskládku a zpět</t>
  </si>
  <si>
    <t>129,633*0,3*2</t>
  </si>
  <si>
    <t>28,873*2</t>
  </si>
  <si>
    <t>99</t>
  </si>
  <si>
    <t>997221559</t>
  </si>
  <si>
    <t>Vodorovná doprava suti bez naložení, ale se složením a s hrubým urovnáním ze sypkých materiálů, na vzdálenost Příplatek k ceně za každý další započatý 1 km přes 1 km</t>
  </si>
  <si>
    <t>1978845205</t>
  </si>
  <si>
    <t>129,633*0,3</t>
  </si>
  <si>
    <t>28,873</t>
  </si>
  <si>
    <t>100</t>
  </si>
  <si>
    <t>997221551-R</t>
  </si>
  <si>
    <t>Likvidace suti v souladu s platnou legislativou o odpadech</t>
  </si>
  <si>
    <t>-1615085375</t>
  </si>
  <si>
    <t>- vodorovný přesun</t>
  </si>
  <si>
    <t>129,633+0,725+47,434</t>
  </si>
  <si>
    <t>101</t>
  </si>
  <si>
    <t>997221611</t>
  </si>
  <si>
    <t>Nakládání na dopravní prostředky pro vodorovnou dopravu suti</t>
  </si>
  <si>
    <t>2070777808</t>
  </si>
  <si>
    <t>štěrkodrť a recyklát z meziskládky</t>
  </si>
  <si>
    <t>998</t>
  </si>
  <si>
    <t>Přesun hmot</t>
  </si>
  <si>
    <t>102</t>
  </si>
  <si>
    <t>998273102</t>
  </si>
  <si>
    <t>Přesun hmot pro trubní vedení hloubené z trub litinových pro vodovody nebo kanalizace v otevřeném výkopu dopravní vzdálenost do 15 m</t>
  </si>
  <si>
    <t>196578063</t>
  </si>
  <si>
    <t>OST</t>
  </si>
  <si>
    <t>Ostatní</t>
  </si>
  <si>
    <t>103</t>
  </si>
  <si>
    <t>8999905.R1</t>
  </si>
  <si>
    <t>Zkouška průchodnosti potrubí do DN 80</t>
  </si>
  <si>
    <t>262144</t>
  </si>
  <si>
    <t>-461016970</t>
  </si>
  <si>
    <t>104</t>
  </si>
  <si>
    <t>8999905.R1.1</t>
  </si>
  <si>
    <t>Zkouška průchodnosti potrubí do DN 100</t>
  </si>
  <si>
    <t>-1262286004</t>
  </si>
  <si>
    <t>105</t>
  </si>
  <si>
    <t>9000010.R</t>
  </si>
  <si>
    <t>Rozbor pitné vody dle vyhl.č.376/200 Sb.</t>
  </si>
  <si>
    <t>kpl</t>
  </si>
  <si>
    <t>-925463109</t>
  </si>
  <si>
    <t>Soupis:</t>
  </si>
  <si>
    <t>01 - Provizorní zásobování</t>
  </si>
  <si>
    <t>PSV - Práce a dodávky PSV</t>
  </si>
  <si>
    <t xml:space="preserve">    722 - Zdravotechnika - vnitřní vodovod</t>
  </si>
  <si>
    <t>1017701184</t>
  </si>
  <si>
    <t>55253615</t>
  </si>
  <si>
    <t>přechod přírubový,práškový epoxid tl 250µm FFR-kus litinový DN 150/50</t>
  </si>
  <si>
    <t>-289909176</t>
  </si>
  <si>
    <t>871161211</t>
  </si>
  <si>
    <t>Montáž vodovodního potrubí z polyetylenu PE100 RC v otevřeném výkopu svařovaných elektrotvarovkou SDR 11/PN16 d 32 x 3,0 mm</t>
  </si>
  <si>
    <t>-2126582833</t>
  </si>
  <si>
    <t>28613110</t>
  </si>
  <si>
    <t>potrubí vodovodní jednovrstvé PE100 RC PN 16 SDR11 32x3,0mm</t>
  </si>
  <si>
    <t>436434084</t>
  </si>
  <si>
    <t>871211211</t>
  </si>
  <si>
    <t>Montáž vodovodního potrubí z polyetylenu PE100 RC v otevřeném výkopu svařovaných elektrotvarovkou SDR 11/PN16 d 63 x 5,8 mm</t>
  </si>
  <si>
    <t>1633331847</t>
  </si>
  <si>
    <t>231,2+4,0</t>
  </si>
  <si>
    <t>28613113</t>
  </si>
  <si>
    <t>potrubí vodovodní jednovrstvé PE100 RC PN 16 SDR11 63x5,8mm</t>
  </si>
  <si>
    <t>-355813206</t>
  </si>
  <si>
    <t>877162001</t>
  </si>
  <si>
    <t>Montáž svěrných (mechanických) spojek na vodovodním potrubí spojek, kolen 90° nebo redukcí d 32</t>
  </si>
  <si>
    <t>-1539454671</t>
  </si>
  <si>
    <t>28654803</t>
  </si>
  <si>
    <t>spojka svěrná PP-B přímá pro PE potrubí d32</t>
  </si>
  <si>
    <t>1902306639</t>
  </si>
  <si>
    <t>877211101</t>
  </si>
  <si>
    <t>Montáž tvarovek na vodovodním plastovém potrubí z polyetylenu PE 100 elektrotvarovek SDR 11/PN16 spojek, oblouků nebo redukcí d 63</t>
  </si>
  <si>
    <t>686379962</t>
  </si>
  <si>
    <t>28615972</t>
  </si>
  <si>
    <t>elektrospojka SDR11 PE 100 PN16 D 63mm</t>
  </si>
  <si>
    <t>-408450872</t>
  </si>
  <si>
    <t>28653133</t>
  </si>
  <si>
    <t>nákružek lemový PE 100 SDR11 63mm</t>
  </si>
  <si>
    <t>514380385</t>
  </si>
  <si>
    <t>28654365</t>
  </si>
  <si>
    <t>příruba volná k lemovému nákružku z polypropylénu 63</t>
  </si>
  <si>
    <t>1795360171</t>
  </si>
  <si>
    <t>877211112</t>
  </si>
  <si>
    <t>Montáž tvarovek na vodovodním plastovém potrubí z polyetylenu PE 100 elektrotvarovek SDR 11/PN16 kolen 90° d 63</t>
  </si>
  <si>
    <t>1291951991</t>
  </si>
  <si>
    <t>28653055</t>
  </si>
  <si>
    <t>elektrokoleno 90° PE 100 D 63mm</t>
  </si>
  <si>
    <t>-968268508</t>
  </si>
  <si>
    <t>877211113</t>
  </si>
  <si>
    <t>Montáž tvarovek na vodovodním plastovém potrubí z polyetylenu PE 100 elektrotvarovek SDR 11/PN16 T-kusů d 63</t>
  </si>
  <si>
    <t>-1856176452</t>
  </si>
  <si>
    <t>28614958</t>
  </si>
  <si>
    <t>elektrotvarovka T-kus rovnoramenný PE 100 PN16 D 63mm</t>
  </si>
  <si>
    <t>-757404176</t>
  </si>
  <si>
    <t>877211118</t>
  </si>
  <si>
    <t>Montáž tvarovek na vodovodním plastovém potrubí z polyetylenu PE 100 elektrotvarovek SDR 11/PN16 záslepek d 63</t>
  </si>
  <si>
    <t>-198615576</t>
  </si>
  <si>
    <t>28615023</t>
  </si>
  <si>
    <t>elektrozáslepka SDR11 PE 100 PN16 D 63mm</t>
  </si>
  <si>
    <t>1507526428</t>
  </si>
  <si>
    <t>877211126</t>
  </si>
  <si>
    <t>Montáž tvarovek na vodovodním plastovém potrubí z polyetylenu PE 100 elektrotvarovek SDR 11/PN16 T-kusů navrtávacích s ventilem a 360° otočnou odbočkou d 63/32</t>
  </si>
  <si>
    <t>2087696340</t>
  </si>
  <si>
    <t>28614070</t>
  </si>
  <si>
    <t>tvarovka T-kus navrtávací s ventilem, s odbočkou 360° D 63-32mm</t>
  </si>
  <si>
    <t>1882666977</t>
  </si>
  <si>
    <t>877241101</t>
  </si>
  <si>
    <t>Montáž tvarovek na vodovodním plastovém potrubí z polyetylenu PE 100 elektrotvarovek SDR 11/PN16 spojek, oblouků nebo redukcí d 90</t>
  </si>
  <si>
    <t>1469517514</t>
  </si>
  <si>
    <t>28614977</t>
  </si>
  <si>
    <t>elektroredukce PE 100 PN16 D 90-63mm</t>
  </si>
  <si>
    <t>-1997361323</t>
  </si>
  <si>
    <t>891211322</t>
  </si>
  <si>
    <t>Montáž vodovodních armatur na potrubí šoupátek vevařovacích v otevřeném výkopu nebo v šachtách s ručním kolečkem svařovaných na tupo s PE konci SDR 11 PN16 DN 50/63</t>
  </si>
  <si>
    <t>1071844885</t>
  </si>
  <si>
    <t>42221147</t>
  </si>
  <si>
    <t>šoupátko s PE vevařovacími konci voda PN10 DN 50/63 PE 100</t>
  </si>
  <si>
    <t>237803341</t>
  </si>
  <si>
    <t>1080336697</t>
  </si>
  <si>
    <t>1959700396</t>
  </si>
  <si>
    <t>55.2118063</t>
  </si>
  <si>
    <t>Isiflo vnitřní podpůrná vsuvka, typ 180, rozměr 63</t>
  </si>
  <si>
    <t>-1452056781</t>
  </si>
  <si>
    <t>PSV</t>
  </si>
  <si>
    <t>Práce a dodávky PSV</t>
  </si>
  <si>
    <t>722</t>
  </si>
  <si>
    <t>Zdravotechnika - vnitřní vodovod</t>
  </si>
  <si>
    <t>722181242</t>
  </si>
  <si>
    <t>Ochrana potrubí termoizolačními trubicemi z pěnového polyetylenu PE přilepenými v příčných a podélných spojích, tloušťky izolace přes 13 do 20 mm, vnitřního průměru izolace DN přes 22 do 45 mm</t>
  </si>
  <si>
    <t>815507626</t>
  </si>
  <si>
    <t>722181243</t>
  </si>
  <si>
    <t>Ochrana potrubí termoizolačními trubicemi z pěnového polyetylenu PE přilepenými v příčných a podélných spojích, tloušťky izolace přes 13 do 20 mm, vnitřního průměru izolace DN přes 45 do 63 mm</t>
  </si>
  <si>
    <t>462354986</t>
  </si>
  <si>
    <t>998722101</t>
  </si>
  <si>
    <t>Přesun hmot pro vnitřní vodovod stanovený z hmotnosti přesunovaného materiálu vodorovná dopravní vzdálenost do 50 m základní v objektech výšky do 6 m</t>
  </si>
  <si>
    <t>-11598920</t>
  </si>
  <si>
    <t>-1563623061</t>
  </si>
  <si>
    <t>R099</t>
  </si>
  <si>
    <t>Kompletní demontáž suchovodu</t>
  </si>
  <si>
    <t>-748193319</t>
  </si>
  <si>
    <t>SO 01.2 - MB Žižkova etapa A, obnova stávajících vdv přípojek</t>
  </si>
  <si>
    <t>-1512687399</t>
  </si>
  <si>
    <t>14,98*1,6</t>
  </si>
  <si>
    <t>1700799243</t>
  </si>
  <si>
    <t>17,21*1,0</t>
  </si>
  <si>
    <t>-1146832265</t>
  </si>
  <si>
    <t>-469557122</t>
  </si>
  <si>
    <t>-1302604667</t>
  </si>
  <si>
    <t>14,98*1,0 "dlažba</t>
  </si>
  <si>
    <t>-691043988</t>
  </si>
  <si>
    <t>113201112</t>
  </si>
  <si>
    <t>Vytrhání obrub s vybouráním lože, s přemístěním hmot na skládku na vzdálenost do 3 m nebo s naložením na dopravní prostředek silničních ležatých</t>
  </si>
  <si>
    <t>-1800333711</t>
  </si>
  <si>
    <t>13*2,0</t>
  </si>
  <si>
    <t>836145238</t>
  </si>
  <si>
    <t>50,0 "odborný odhad</t>
  </si>
  <si>
    <t>-837095135</t>
  </si>
  <si>
    <t>-188423063</t>
  </si>
  <si>
    <t>16*1,0</t>
  </si>
  <si>
    <t>1977612380</t>
  </si>
  <si>
    <t>(5+16)*2*0,5*1,0*(1,6+0,15)</t>
  </si>
  <si>
    <t>1537696820</t>
  </si>
  <si>
    <t>40,04*0,9</t>
  </si>
  <si>
    <t>32,19*((0,2+0,1)/2*1,0)*0,9</t>
  </si>
  <si>
    <t>1758473458</t>
  </si>
  <si>
    <t>40,04*0,1</t>
  </si>
  <si>
    <t>32,19*((0,2+0,1)/2*1,0)*0,1</t>
  </si>
  <si>
    <t>480946361</t>
  </si>
  <si>
    <t>103,01</t>
  </si>
  <si>
    <t>2060508058</t>
  </si>
  <si>
    <t>826070440</t>
  </si>
  <si>
    <t>40,382+4,382</t>
  </si>
  <si>
    <t>-15,43 "zásyp zeminou z výkopu</t>
  </si>
  <si>
    <t>-1669835350</t>
  </si>
  <si>
    <t>15,43</t>
  </si>
  <si>
    <t>-1040136783</t>
  </si>
  <si>
    <t>15,43 "náhrada výkopku</t>
  </si>
  <si>
    <t>15,43 "zemina z výkopu</t>
  </si>
  <si>
    <t>-681561152</t>
  </si>
  <si>
    <t>15,43*2,0</t>
  </si>
  <si>
    <t>-403967106</t>
  </si>
  <si>
    <t>5,92</t>
  </si>
  <si>
    <t>2058653817</t>
  </si>
  <si>
    <t>5,92*2 'Přepočtené koeficientem množství</t>
  </si>
  <si>
    <t>168270616</t>
  </si>
  <si>
    <t>32,19*((0,2+0,1)/2*1,0)</t>
  </si>
  <si>
    <t>-1492459129</t>
  </si>
  <si>
    <t>376397204</t>
  </si>
  <si>
    <t>3,22</t>
  </si>
  <si>
    <t>-1212399071</t>
  </si>
  <si>
    <t>704392672</t>
  </si>
  <si>
    <t>144042778</t>
  </si>
  <si>
    <t>-487711760</t>
  </si>
  <si>
    <t>1467935018</t>
  </si>
  <si>
    <t>2021147512</t>
  </si>
  <si>
    <t>-1483091991</t>
  </si>
  <si>
    <t>-1276088231</t>
  </si>
  <si>
    <t>460265324</t>
  </si>
  <si>
    <t>-1999934449</t>
  </si>
  <si>
    <t>1473866886</t>
  </si>
  <si>
    <t>-1223966567</t>
  </si>
  <si>
    <t>55.2110132</t>
  </si>
  <si>
    <t>Isiflo spojka přímá opravná, typ 101, rozměr 32x32</t>
  </si>
  <si>
    <t>598459544</t>
  </si>
  <si>
    <t>891171324</t>
  </si>
  <si>
    <t>Montáž vodovodních armatur na potrubí šoupátek pro domovní přípojky s nástrčnými ISO konci PN16 DN 32</t>
  </si>
  <si>
    <t>1176592938</t>
  </si>
  <si>
    <t>55.281003203416</t>
  </si>
  <si>
    <t>ŠOUPÁTKO ISO-ZAK GGG 32/34</t>
  </si>
  <si>
    <t>-421911791</t>
  </si>
  <si>
    <t>55.631003203416</t>
  </si>
  <si>
    <t>PŘECHODKA PE/OCEL 32-3/4''</t>
  </si>
  <si>
    <t>-427676332</t>
  </si>
  <si>
    <t>55.960113018004</t>
  </si>
  <si>
    <t>SOUPRAVA ZEMNÍ TELESKOPICKÁ DOM. ŠOUPÁTKA-1,3-1,8 3/4"-2" (1,3-1,8m)</t>
  </si>
  <si>
    <t>-1721646911</t>
  </si>
  <si>
    <t>891269111</t>
  </si>
  <si>
    <t>Montáž vodovodních armatur na potrubí navrtávacích pasů s ventilem Jt 1 MPa, na potrubí z trub litinových, ocelových nebo plastických hmot DN 100</t>
  </si>
  <si>
    <t>-1764263097</t>
  </si>
  <si>
    <t>55.337110003400</t>
  </si>
  <si>
    <t>PAS NAVRTÁVACÍ HACOM ZAK UZAVÍRACÍ LITINA 100/34</t>
  </si>
  <si>
    <t>-1280530064</t>
  </si>
  <si>
    <t>916241113</t>
  </si>
  <si>
    <t>Osazení obrubníku kamenného se zřízením lože, s vyplněním a zatřením spár cementovou maltou ležatého s boční opěrou z betonu prostého, do lože z betonu prostého</t>
  </si>
  <si>
    <t>1743176741</t>
  </si>
  <si>
    <t>z vytrhaných obrub</t>
  </si>
  <si>
    <t>26,0</t>
  </si>
  <si>
    <t>1012562470</t>
  </si>
  <si>
    <t>17,21*2</t>
  </si>
  <si>
    <t>764263741</t>
  </si>
  <si>
    <t>884383550</t>
  </si>
  <si>
    <t>281652993</t>
  </si>
  <si>
    <t>-606483928</t>
  </si>
  <si>
    <t>7,572*0,3*2</t>
  </si>
  <si>
    <t>2,771*2</t>
  </si>
  <si>
    <t>-1090801040</t>
  </si>
  <si>
    <t>7,572*0,3</t>
  </si>
  <si>
    <t>2,771</t>
  </si>
  <si>
    <t>1134233711</t>
  </si>
  <si>
    <t>7,572+2,771+4,344</t>
  </si>
  <si>
    <t>1517979057</t>
  </si>
  <si>
    <t>184890163</t>
  </si>
  <si>
    <t>SO 01.3 - MB Žižkova etapa A, obnova kanalizace</t>
  </si>
  <si>
    <t>01 - Stoka BJ – část 1 (od ul. Laurinova po č.p. 495)</t>
  </si>
  <si>
    <t xml:space="preserve">    3 - Svislé a kompletní konstrukce</t>
  </si>
  <si>
    <t xml:space="preserve">    8 - Vedení trubní dálková a přípojná</t>
  </si>
  <si>
    <t>-1235442164</t>
  </si>
  <si>
    <t>D.2.3.4.</t>
  </si>
  <si>
    <t>125,39*1,25</t>
  </si>
  <si>
    <t>10,92*1,42</t>
  </si>
  <si>
    <t>-511638716</t>
  </si>
  <si>
    <t>331316462</t>
  </si>
  <si>
    <t>-1815277202</t>
  </si>
  <si>
    <t>377895271</t>
  </si>
  <si>
    <t>115101202-R</t>
  </si>
  <si>
    <t>Přečerpávání splašků po dobu výstavby na dopravní výšku do 10 m průměrný přítok přes 500 do 1 000 l/min</t>
  </si>
  <si>
    <t>1586505784</t>
  </si>
  <si>
    <t>136,31/5,0*24</t>
  </si>
  <si>
    <t>195935076</t>
  </si>
  <si>
    <t>3*1,25</t>
  </si>
  <si>
    <t>-1686543592</t>
  </si>
  <si>
    <t>3*1,42</t>
  </si>
  <si>
    <t>1458165114</t>
  </si>
  <si>
    <t>(3+3)*2*0,5*1,25*(3,02+0,15)</t>
  </si>
  <si>
    <t>(3)*2*0,5*1,42*(3,02+0,15)</t>
  </si>
  <si>
    <t>-884468535</t>
  </si>
  <si>
    <t>481,74*0,9</t>
  </si>
  <si>
    <t>135,39*((0,2+0,1)/2*1,25)*0,9</t>
  </si>
  <si>
    <t>10,92*((0,2+0,1)/2*1,42)*0,9</t>
  </si>
  <si>
    <t>-1973289134</t>
  </si>
  <si>
    <t>481,74*0,1</t>
  </si>
  <si>
    <t>135,39*((0,2+0,1)/2*1,25)*0,1</t>
  </si>
  <si>
    <t>10,92*((0,2+0,1)/2*1,42)*0,1</t>
  </si>
  <si>
    <t>151811132</t>
  </si>
  <si>
    <t>Zřízení pažicích boxů pro pažení a rozepření stěn rýh podzemního vedení hloubka výkopu do 4 m, šířka přes 1,2 do 2,5 m</t>
  </si>
  <si>
    <t>1331202971</t>
  </si>
  <si>
    <t>823,27</t>
  </si>
  <si>
    <t>151811232</t>
  </si>
  <si>
    <t>Odstranění pažicích boxů pro pažení a rozepření stěn rýh podzemního vedení hloubka výkopu do 4 m, šířka přes 1,2 do 2,5 m</t>
  </si>
  <si>
    <t>1942357275</t>
  </si>
  <si>
    <t>312321030</t>
  </si>
  <si>
    <t>458,506+50,946</t>
  </si>
  <si>
    <t>-170,21 "zásyp zeminou z výkopu</t>
  </si>
  <si>
    <t>138767987</t>
  </si>
  <si>
    <t>170,21</t>
  </si>
  <si>
    <t>1348270252</t>
  </si>
  <si>
    <t>170,21 "náhrada výkopku</t>
  </si>
  <si>
    <t>170,21 "zemina z výkopu</t>
  </si>
  <si>
    <t>2037366559</t>
  </si>
  <si>
    <t>170,21*2,0</t>
  </si>
  <si>
    <t>-898519972</t>
  </si>
  <si>
    <t>95,81</t>
  </si>
  <si>
    <t>-10,0</t>
  </si>
  <si>
    <t>-69569814</t>
  </si>
  <si>
    <t>85,81*2 'Přepočtené koeficientem množství</t>
  </si>
  <si>
    <t>1869898706</t>
  </si>
  <si>
    <t>135,39*((0,2+0,1)/2*1,25)</t>
  </si>
  <si>
    <t>10,92*((0,2+0,1)/2*1,42)</t>
  </si>
  <si>
    <t>2050637734</t>
  </si>
  <si>
    <t>Svislé a kompletní konstrukce</t>
  </si>
  <si>
    <t>359901111</t>
  </si>
  <si>
    <t>Vyčištění stok jakékoliv výšky</t>
  </si>
  <si>
    <t>2120411722</t>
  </si>
  <si>
    <t>359901211</t>
  </si>
  <si>
    <t>Monitoring stok (kamerový systém) jakékoli výšky nová kanalizace</t>
  </si>
  <si>
    <t>420024091</t>
  </si>
  <si>
    <t>-383586353</t>
  </si>
  <si>
    <t>D.2.3.9.</t>
  </si>
  <si>
    <t>6*0,6*1,25*0,1</t>
  </si>
  <si>
    <t>1*0,6*1,42*0,1</t>
  </si>
  <si>
    <t>452112112</t>
  </si>
  <si>
    <t>Osazení betonových dílců prstenců nebo rámů pod poklopy a mříže do malty, výšky do 100 mm</t>
  </si>
  <si>
    <t>1916654795</t>
  </si>
  <si>
    <t>59224187</t>
  </si>
  <si>
    <t>prstenec šachtový vyrovnávací betonový 625x120x100mm</t>
  </si>
  <si>
    <t>1416743351</t>
  </si>
  <si>
    <t>452112122</t>
  </si>
  <si>
    <t>Osazení betonových dílců prstenců nebo rámů pod poklopy a mříže do malty, výšky přes 100 do 200 mm</t>
  </si>
  <si>
    <t>619940817</t>
  </si>
  <si>
    <t>59224188</t>
  </si>
  <si>
    <t>prstenec šachtový vyrovnávací betonový 625x120x120mm</t>
  </si>
  <si>
    <t>-198388003</t>
  </si>
  <si>
    <t>452311131</t>
  </si>
  <si>
    <t>Podkladní a zajišťovací konstrukce z betonu prostého v otevřeném výkopu bez zvýšených nároků na prostředí desky pod potrubí, stoky a drobné objekty z betonu tř. C 12/15</t>
  </si>
  <si>
    <t>-428151874</t>
  </si>
  <si>
    <t>výkres D.2.3.4., D.2.3.9</t>
  </si>
  <si>
    <t>16,86-0,525 "pod potrubí</t>
  </si>
  <si>
    <t>výkres D.4.4</t>
  </si>
  <si>
    <t>pod šachty</t>
  </si>
  <si>
    <t>4*PI*0,8*0,8*0,1</t>
  </si>
  <si>
    <t>452312131</t>
  </si>
  <si>
    <t>Podkladní a zajišťovací konstrukce z betonu prostého v otevřeném výkopu bez zvýšených nároků na prostředí sedlové lože pod potrubí z betonu tř. C 12/15</t>
  </si>
  <si>
    <t>-1736501627</t>
  </si>
  <si>
    <t>výkres D.2.3.4</t>
  </si>
  <si>
    <t>(125,39-4*1,0-6*0,6)*(0,3+0,25+0,25)*0,094</t>
  </si>
  <si>
    <t>(10,92-1*0,6)*(0,4+0,25+0,25)*0,123</t>
  </si>
  <si>
    <t>-1610171092</t>
  </si>
  <si>
    <t>-983150615</t>
  </si>
  <si>
    <t>669852512</t>
  </si>
  <si>
    <t>-816588022</t>
  </si>
  <si>
    <t>57943297</t>
  </si>
  <si>
    <t>Vedení trubní dálková a přípojná</t>
  </si>
  <si>
    <t>810391811</t>
  </si>
  <si>
    <t>Bourání stávajícího potrubí z betonu v otevřeném výkopu DN přes 200 do 400</t>
  </si>
  <si>
    <t>-188210240</t>
  </si>
  <si>
    <t>831372121</t>
  </si>
  <si>
    <t>Montáž potrubí z trub kameninových hrdlových s integrovaným těsněním v otevřeném výkopu ve sklonu do 20 % DN 300</t>
  </si>
  <si>
    <t>138884411</t>
  </si>
  <si>
    <t>125,39</t>
  </si>
  <si>
    <t>-4*1,0</t>
  </si>
  <si>
    <t>-6*0,6</t>
  </si>
  <si>
    <t>59710707</t>
  </si>
  <si>
    <t>trouba kameninová glazovaná DN 300 dl 2,50m spojovací systém C Třída 240</t>
  </si>
  <si>
    <t>755024287</t>
  </si>
  <si>
    <t>831392121</t>
  </si>
  <si>
    <t>Montáž potrubí z trub kameninových hrdlových s integrovaným těsněním v otevřeném výkopu ve sklonu do 20 % DN 400</t>
  </si>
  <si>
    <t>-726585915</t>
  </si>
  <si>
    <t>59710706</t>
  </si>
  <si>
    <t>trouba kameninová glazovaná DN 400 dl 2,50m spojovací systém C Třída 200</t>
  </si>
  <si>
    <t>25780444</t>
  </si>
  <si>
    <t>831392193</t>
  </si>
  <si>
    <t>Montáž potrubí z trub kameninových hrdlových s integrovaným těsněním Příplatek k cenám za napojení dvou dříků trub o stejném průměru (max. rozdíl 12 mm) pomocí převlečné manžety (manžeta zahrnuta v ceně) DN 400</t>
  </si>
  <si>
    <t>-1901623810</t>
  </si>
  <si>
    <t>837371221</t>
  </si>
  <si>
    <t>Montáž kameninových tvarovek na potrubí z trub kameninových v otevřeném výkopu s integrovaným těsněním odbočných DN 300</t>
  </si>
  <si>
    <t>225102114</t>
  </si>
  <si>
    <t>59711774</t>
  </si>
  <si>
    <t>odbočka kameninová glazovaná jednoduchá kolmá DN 300/200 dl 600mm spojovací systém C/F tř.240</t>
  </si>
  <si>
    <t>1554121595</t>
  </si>
  <si>
    <t>59711770r</t>
  </si>
  <si>
    <t>odbočka kameninová glazovaná jednoduchá kolmá DN 300/150 dl 500mm spojovací systém C/F tř.240</t>
  </si>
  <si>
    <t>515682988</t>
  </si>
  <si>
    <t>837372221</t>
  </si>
  <si>
    <t>Montáž kameninových tvarovek na potrubí z trub kameninových v otevřeném výkopu s integrovaným těsněním jednoosých DN 300</t>
  </si>
  <si>
    <t>71781267</t>
  </si>
  <si>
    <t>59710849-r</t>
  </si>
  <si>
    <t>trouba kameninová glazovaná zkrácená (GZ) DN 300 dl 60(75)cm třída 240 spojovací systém C</t>
  </si>
  <si>
    <t>-664770882</t>
  </si>
  <si>
    <t>59710879-r</t>
  </si>
  <si>
    <t>trouba kameninová glazovaná zkrácená bez hrdla (GA) DN 300 dl 60(75)cm třída 240 spojovací systém C</t>
  </si>
  <si>
    <t>-911122980</t>
  </si>
  <si>
    <t>59711852</t>
  </si>
  <si>
    <t>ucpávka kameninová glazovaná DN 150 spojovací systém F</t>
  </si>
  <si>
    <t>1510717189</t>
  </si>
  <si>
    <t>59711854</t>
  </si>
  <si>
    <t>ucpávka kameninová glazovaná DN 200 spojovací systém C, tř.160</t>
  </si>
  <si>
    <t>-252887962</t>
  </si>
  <si>
    <t>837392221</t>
  </si>
  <si>
    <t>Montáž kameninových tvarovek na potrubí z trub kameninových v otevřeném výkopu s integrovaným těsněním jednoosých DN 400</t>
  </si>
  <si>
    <t>439738266</t>
  </si>
  <si>
    <t>59710884r</t>
  </si>
  <si>
    <t>trouba kameninová glazovaná zkrácená bez hrdla (GA) DN 400 dl 60(75)cm třída 200 spojovací systém C</t>
  </si>
  <si>
    <t>1636039737</t>
  </si>
  <si>
    <t>877315123</t>
  </si>
  <si>
    <t>Montáž navrtávacího sedla kanalizační přípojky v otevřeném výkopu pro hlavní potrubí betonové nebo kameninové, přípojka DN 150</t>
  </si>
  <si>
    <t>-324571802</t>
  </si>
  <si>
    <t>28651320</t>
  </si>
  <si>
    <t>sedlo kolmé mechanické jakékoli potrubí/KG DN 400/160</t>
  </si>
  <si>
    <t>-222013975</t>
  </si>
  <si>
    <t>890311851</t>
  </si>
  <si>
    <t>Bourání šachet a jímek strojně velikosti obestavěného prostoru do 1,5 m3 ze železobetonu</t>
  </si>
  <si>
    <t>-506063294</t>
  </si>
  <si>
    <t>4*0,6*0,6*3,0</t>
  </si>
  <si>
    <t>892372121</t>
  </si>
  <si>
    <t>Tlakové zkoušky vzduchem těsnícími vaky ucpávkovými DN 300</t>
  </si>
  <si>
    <t>úsek</t>
  </si>
  <si>
    <t>-97174679</t>
  </si>
  <si>
    <t>892392121</t>
  </si>
  <si>
    <t>Tlakové zkoušky vzduchem těsnícími vaky ucpávkovými DN 400</t>
  </si>
  <si>
    <t>-800850506</t>
  </si>
  <si>
    <t>892492121-R</t>
  </si>
  <si>
    <t>Tlaková zkouška kanalizačních šachet těsnícím vakem ucpávkovým</t>
  </si>
  <si>
    <t>329451181</t>
  </si>
  <si>
    <t>894411311</t>
  </si>
  <si>
    <t>Osazení betonových nebo železobetonových dílců pro šachty skruží rovných</t>
  </si>
  <si>
    <t>505559764</t>
  </si>
  <si>
    <t>59224160</t>
  </si>
  <si>
    <t>skruž betonová kanalizační se stupadly 100x25x12cm</t>
  </si>
  <si>
    <t>-1405133489</t>
  </si>
  <si>
    <t>Poznámka k položce:_x000d_
lité prvky dle platných standardů Vak MB</t>
  </si>
  <si>
    <t>59224161</t>
  </si>
  <si>
    <t>skruž betonová kanalizační se stupadly 100x50x12cm</t>
  </si>
  <si>
    <t>1184733055</t>
  </si>
  <si>
    <t>59224162</t>
  </si>
  <si>
    <t>skruž betonová kanalizační se stupadly 100x100x12cm</t>
  </si>
  <si>
    <t>-492552203</t>
  </si>
  <si>
    <t>894412411</t>
  </si>
  <si>
    <t>Osazení betonových nebo železobetonových dílců pro šachty skruží přechodových</t>
  </si>
  <si>
    <t>1387209740</t>
  </si>
  <si>
    <t>59224168</t>
  </si>
  <si>
    <t>skruž betonová přechodová 62,5/100x60x12cm stupadla poplastovaná kapsová</t>
  </si>
  <si>
    <t>2118315899</t>
  </si>
  <si>
    <t>894414111</t>
  </si>
  <si>
    <t>Osazení betonových nebo železobetonových dílců pro šachty skruží základových (dno)</t>
  </si>
  <si>
    <t>564676621</t>
  </si>
  <si>
    <t>59224337</t>
  </si>
  <si>
    <t>dno betonové šachty DN 1000 kanalizační výšky 60cm</t>
  </si>
  <si>
    <t>-1914201945</t>
  </si>
  <si>
    <t>59224348</t>
  </si>
  <si>
    <t>těsnění elastomerové pro spojení šachetních dílů DN 1000</t>
  </si>
  <si>
    <t>-537765900</t>
  </si>
  <si>
    <t>1650880485</t>
  </si>
  <si>
    <t>899131121</t>
  </si>
  <si>
    <t>Osazení samonivelačního poklopu v komunikaci za finišerem do čerstvého asfaltu šachtového s ošetřením podkladních vrstev hloubky do 25 cm</t>
  </si>
  <si>
    <t>-54046590</t>
  </si>
  <si>
    <t>55241033r</t>
  </si>
  <si>
    <t>poklop šachtový litinový kruhový DN 600 bez ventilace tř D400 v samonivelačním rámu pro intenzivní provoz s logem Vak MB</t>
  </si>
  <si>
    <t>287373613</t>
  </si>
  <si>
    <t>899623151</t>
  </si>
  <si>
    <t>Obetonování potrubí nebo zdiva stok betonem prostým v otevřeném výkopu, betonem tř. C 16/20</t>
  </si>
  <si>
    <t>1627148258</t>
  </si>
  <si>
    <t>zabetonování stávajícího potrubí</t>
  </si>
  <si>
    <t>0,2</t>
  </si>
  <si>
    <t>-135726249</t>
  </si>
  <si>
    <t>136,31*2</t>
  </si>
  <si>
    <t>-1573513483</t>
  </si>
  <si>
    <t>977151125</t>
  </si>
  <si>
    <t>Jádrové vrty diamantovými korunkami do stavebních materiálů (železobetonu, betonu, cihel, obkladů, dlažeb, kamene) průměru přes 180 do 200 mm</t>
  </si>
  <si>
    <t>-389853157</t>
  </si>
  <si>
    <t>-1548122923</t>
  </si>
  <si>
    <t>75,787*0,3*2</t>
  </si>
  <si>
    <t>16,88*2</t>
  </si>
  <si>
    <t>-1062571100</t>
  </si>
  <si>
    <t>75,787+27,731+43,619+8,294</t>
  </si>
  <si>
    <t>-570037442</t>
  </si>
  <si>
    <t>75,787*0,3</t>
  </si>
  <si>
    <t>16,88</t>
  </si>
  <si>
    <t>301185272</t>
  </si>
  <si>
    <t>998275101</t>
  </si>
  <si>
    <t>Přesun hmot pro trubní vedení hloubené z trub kameninových pro kanalizace v otevřeném výkopu dopravní vzdálenost do 15 m</t>
  </si>
  <si>
    <t>-745325172</t>
  </si>
  <si>
    <t>02 - Stoka BJ - část 2 (od ul S.K.Neumana po ul Smetanova)</t>
  </si>
  <si>
    <t>830354260</t>
  </si>
  <si>
    <t>115,0*1,25</t>
  </si>
  <si>
    <t>507547707</t>
  </si>
  <si>
    <t>921037638</t>
  </si>
  <si>
    <t>-1500895125</t>
  </si>
  <si>
    <t>-1736032582</t>
  </si>
  <si>
    <t>1975459518</t>
  </si>
  <si>
    <t>115,0/5,0*24</t>
  </si>
  <si>
    <t>-979895036</t>
  </si>
  <si>
    <t>7*1,25</t>
  </si>
  <si>
    <t>-573844755</t>
  </si>
  <si>
    <t>9*1,25</t>
  </si>
  <si>
    <t>909994487</t>
  </si>
  <si>
    <t>(7+9)*2*0,5*1,25*(2,96+0,15)</t>
  </si>
  <si>
    <t>2016180722</t>
  </si>
  <si>
    <t>378,62*0,9</t>
  </si>
  <si>
    <t>115,0*((0,2+0,1)/2*1,25)*0,9</t>
  </si>
  <si>
    <t>-2066387113</t>
  </si>
  <si>
    <t>378,62*0,1</t>
  </si>
  <si>
    <t>115,0*((0,2+0,1)/2*1,25)*0,1</t>
  </si>
  <si>
    <t>297222809</t>
  </si>
  <si>
    <t>680,55</t>
  </si>
  <si>
    <t>500748223</t>
  </si>
  <si>
    <t>-1161152046</t>
  </si>
  <si>
    <t>360,164+40,018</t>
  </si>
  <si>
    <t>-132,68 "zásyp zeminou z výkopu</t>
  </si>
  <si>
    <t>-408980082</t>
  </si>
  <si>
    <t>132,68</t>
  </si>
  <si>
    <t>-1972454257</t>
  </si>
  <si>
    <t>132,68 "náhrada výkopku</t>
  </si>
  <si>
    <t>132,68 "zemina z výkopu</t>
  </si>
  <si>
    <t>1519162670</t>
  </si>
  <si>
    <t>132,68*2,0</t>
  </si>
  <si>
    <t>1437533804</t>
  </si>
  <si>
    <t>80,65</t>
  </si>
  <si>
    <t>-8,227</t>
  </si>
  <si>
    <t>1057838560</t>
  </si>
  <si>
    <t>72,423*2 'Přepočtené koeficientem množství</t>
  </si>
  <si>
    <t>-1032232011</t>
  </si>
  <si>
    <t>115,0*((0,2+0,1)/2*1,25)</t>
  </si>
  <si>
    <t>-1922513181</t>
  </si>
  <si>
    <t>-695950990</t>
  </si>
  <si>
    <t>-2129210899</t>
  </si>
  <si>
    <t>-1719686485</t>
  </si>
  <si>
    <t>167038759</t>
  </si>
  <si>
    <t>-300713305</t>
  </si>
  <si>
    <t>-1366372740</t>
  </si>
  <si>
    <t>670137800</t>
  </si>
  <si>
    <t>1966383028</t>
  </si>
  <si>
    <t>14,22-0,45 "pod potrubí</t>
  </si>
  <si>
    <t>2*PI*0,8*0,8*0,1</t>
  </si>
  <si>
    <t>1521603240</t>
  </si>
  <si>
    <t>(115,0-2*1,0-6*0,6)*(0,3+0,25+0,25)*0,094</t>
  </si>
  <si>
    <t>-1983462324</t>
  </si>
  <si>
    <t>-1678705322</t>
  </si>
  <si>
    <t>118171317</t>
  </si>
  <si>
    <t>-1212683071</t>
  </si>
  <si>
    <t>-430459789</t>
  </si>
  <si>
    <t>-877429720</t>
  </si>
  <si>
    <t>-520703440</t>
  </si>
  <si>
    <t>115,0</t>
  </si>
  <si>
    <t>-2*1,0</t>
  </si>
  <si>
    <t>222995167</t>
  </si>
  <si>
    <t>831372193</t>
  </si>
  <si>
    <t>Montáž potrubí z trub kameninových hrdlových s integrovaným těsněním Příplatek k cenám za napojení dvou dříků trub o stejném průměru (max. rozdíl 12 mm) pomocí převlečné manžety (manžeta zahrnuta v ceně) DN 300</t>
  </si>
  <si>
    <t>-1450376196</t>
  </si>
  <si>
    <t>-776039740</t>
  </si>
  <si>
    <t>59711774r</t>
  </si>
  <si>
    <t>1131900031</t>
  </si>
  <si>
    <t>969951778</t>
  </si>
  <si>
    <t>1655741612</t>
  </si>
  <si>
    <t>1770889335</t>
  </si>
  <si>
    <t>-1104187866</t>
  </si>
  <si>
    <t>-1222440287</t>
  </si>
  <si>
    <t>-1367425891</t>
  </si>
  <si>
    <t>1785590243</t>
  </si>
  <si>
    <t>3*0,6*0,6*3,0</t>
  </si>
  <si>
    <t>-1658554845</t>
  </si>
  <si>
    <t>-444656083</t>
  </si>
  <si>
    <t>1626341971</t>
  </si>
  <si>
    <t>-584254694</t>
  </si>
  <si>
    <t>-1798082840</t>
  </si>
  <si>
    <t>1055926293</t>
  </si>
  <si>
    <t>252049000</t>
  </si>
  <si>
    <t>-1892154611</t>
  </si>
  <si>
    <t>-1177157277</t>
  </si>
  <si>
    <t>59224339</t>
  </si>
  <si>
    <t>dno betonové šachty DN 1000 kanalizační výšky 100cm</t>
  </si>
  <si>
    <t>-1062375304</t>
  </si>
  <si>
    <t>91545348</t>
  </si>
  <si>
    <t>-83737627</t>
  </si>
  <si>
    <t>424436837</t>
  </si>
  <si>
    <t>55241033-r</t>
  </si>
  <si>
    <t xml:space="preserve">poklop šachtový litinový kruhový DN 600 s ventilací tř D400 v samonivelačním rámu pro intenzivní provoz  s logem Vak MB</t>
  </si>
  <si>
    <t>-1769019344</t>
  </si>
  <si>
    <t>131422091</t>
  </si>
  <si>
    <t>-1326507886</t>
  </si>
  <si>
    <t>zabetonování odtoku z Š 3419</t>
  </si>
  <si>
    <t>-1402682833</t>
  </si>
  <si>
    <t>115,0*2</t>
  </si>
  <si>
    <t>1879387317</t>
  </si>
  <si>
    <t>936311111</t>
  </si>
  <si>
    <t>Zabetonování potrubí uloženého ve vynechaných otvorech ve dně nebo ve stěnách nádrží, z betonu se zvýšenými nároky na prostředí o ploše otvoru do 0,25 m2</t>
  </si>
  <si>
    <t>-316971092</t>
  </si>
  <si>
    <t>vyplnění mezikruží v Š 3419 sanační maltou odolnou agresivnímu prostředí</t>
  </si>
  <si>
    <t>(PI*0,5*(0,25*0,25-0,19*0,19))</t>
  </si>
  <si>
    <t>977151133</t>
  </si>
  <si>
    <t>Jádrové vrty diamantovými korunkami do stavebních materiálů (železobetonu, betonu, cihel, obkladů, dlažeb, kamene) průměru přes 450 do 500 mm</t>
  </si>
  <si>
    <t>561775667</t>
  </si>
  <si>
    <t>-1265728598</t>
  </si>
  <si>
    <t>63,25*0,3*2</t>
  </si>
  <si>
    <t>14,088*2</t>
  </si>
  <si>
    <t>63324650</t>
  </si>
  <si>
    <t>63,25+23,144+36,8+6,221+0,215</t>
  </si>
  <si>
    <t>-399018884</t>
  </si>
  <si>
    <t>63,25*0,3</t>
  </si>
  <si>
    <t>14,088</t>
  </si>
  <si>
    <t>-1552079292</t>
  </si>
  <si>
    <t>-2090794034</t>
  </si>
  <si>
    <t>SO 01.4 - MB Žižkova etapa A, obnova stávajících knl přípojek</t>
  </si>
  <si>
    <t>384871045</t>
  </si>
  <si>
    <t>43,76*1,7</t>
  </si>
  <si>
    <t>1161755983</t>
  </si>
  <si>
    <t>109,69*1,1</t>
  </si>
  <si>
    <t>500836911</t>
  </si>
  <si>
    <t>-1313503928</t>
  </si>
  <si>
    <t>165915909</t>
  </si>
  <si>
    <t>43,76*1,1 "dlažba</t>
  </si>
  <si>
    <t>1582559873</t>
  </si>
  <si>
    <t>-1647206435</t>
  </si>
  <si>
    <t>15*2,0</t>
  </si>
  <si>
    <t>1209820294</t>
  </si>
  <si>
    <t>119001401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</si>
  <si>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do 200 mm</t>
  </si>
  <si>
    <t>876475813</t>
  </si>
  <si>
    <t>15*1,1</t>
  </si>
  <si>
    <t>322335220</t>
  </si>
  <si>
    <t>12*1,1</t>
  </si>
  <si>
    <t>-2045727804</t>
  </si>
  <si>
    <t>60*1,1</t>
  </si>
  <si>
    <t>2138718716</t>
  </si>
  <si>
    <t>(15+12+60)*2*0,5*1,1*(2,5+0,15)</t>
  </si>
  <si>
    <t>2097111301</t>
  </si>
  <si>
    <t>356,38*0,9</t>
  </si>
  <si>
    <t>153,45*((0,2+0,1)/2*1,1)*0,9</t>
  </si>
  <si>
    <t>-1268978806</t>
  </si>
  <si>
    <t>356,38*0,1</t>
  </si>
  <si>
    <t>153,45*((0,2+0,1)/2*1,1)*0,1</t>
  </si>
  <si>
    <t>1943186147</t>
  </si>
  <si>
    <t>767,25</t>
  </si>
  <si>
    <t>167675506</t>
  </si>
  <si>
    <t>1045423294</t>
  </si>
  <si>
    <t>343,529</t>
  </si>
  <si>
    <t>-128,88 "zásyp zeminou z výkopu</t>
  </si>
  <si>
    <t>-1670973465</t>
  </si>
  <si>
    <t>128,88</t>
  </si>
  <si>
    <t>-1714727025</t>
  </si>
  <si>
    <t>128,88 "náhrada výkopku</t>
  </si>
  <si>
    <t>128,88 "zemina z výkopu</t>
  </si>
  <si>
    <t>-2049360008</t>
  </si>
  <si>
    <t>128,88*2,0</t>
  </si>
  <si>
    <t>-919139843</t>
  </si>
  <si>
    <t>77,59</t>
  </si>
  <si>
    <t>979308046</t>
  </si>
  <si>
    <t>77,59*2 'Přepočtené koeficientem množství</t>
  </si>
  <si>
    <t>-850738827</t>
  </si>
  <si>
    <t>153,45*((0,2+0,1)/2*1,1)</t>
  </si>
  <si>
    <t>1231130826</t>
  </si>
  <si>
    <t>1063826303</t>
  </si>
  <si>
    <t>2085851892</t>
  </si>
  <si>
    <t>výkres D.2.3.6</t>
  </si>
  <si>
    <t>24*0,6*0,5*0,4</t>
  </si>
  <si>
    <t>-848268907</t>
  </si>
  <si>
    <t>134361421</t>
  </si>
  <si>
    <t>1836846073</t>
  </si>
  <si>
    <t>866471449</t>
  </si>
  <si>
    <t>-21818875</t>
  </si>
  <si>
    <t>878106398</t>
  </si>
  <si>
    <t>831312121</t>
  </si>
  <si>
    <t>Montáž potrubí z trub kameninových hrdlových s integrovaným těsněním v otevřeném výkopu ve sklonu do 20 % DN 150</t>
  </si>
  <si>
    <t>1500028786</t>
  </si>
  <si>
    <t>59710675</t>
  </si>
  <si>
    <t>trouba kameninová glazovaná DN 150 dl 1,50m spojovací systém F</t>
  </si>
  <si>
    <t>-288565203</t>
  </si>
  <si>
    <t>831352121</t>
  </si>
  <si>
    <t>Montáž potrubí z trub kameninových hrdlových s integrovaným těsněním v otevřeném výkopu ve sklonu do 20 % DN 200</t>
  </si>
  <si>
    <t>-250964025</t>
  </si>
  <si>
    <t>5971067 r-6</t>
  </si>
  <si>
    <t>trouba kameninová glazovaná DN 200 dl 1,50m spojovací systém F tř. 240</t>
  </si>
  <si>
    <t>-664296781</t>
  </si>
  <si>
    <t>51,15*1,015 'Přepočtené koeficientem množství</t>
  </si>
  <si>
    <t>831352193</t>
  </si>
  <si>
    <t>Montáž potrubí z trub kameninových hrdlových s integrovaným těsněním Příplatek k cenám za napojení dvou dříků trub o stejném průměru (max. rozdíl 12 mm) pomocí převlečné manžety (manžeta zahrnuta v ceně) DN 200</t>
  </si>
  <si>
    <t>-1419391561</t>
  </si>
  <si>
    <t>837312221</t>
  </si>
  <si>
    <t>Montáž kameninových tvarovek na potrubí z trub kameninových v otevřeném výkopu s integrovaným těsněním jednoosých DN 150</t>
  </si>
  <si>
    <t>-1961372251</t>
  </si>
  <si>
    <t>59710964</t>
  </si>
  <si>
    <t>koleno kameninové glazované DN 150 30° spojovací systém F</t>
  </si>
  <si>
    <t>1136372084</t>
  </si>
  <si>
    <t>837352221</t>
  </si>
  <si>
    <t>Montáž kameninových tvarovek na potrubí z trub kameninových v otevřeném výkopu s integrovaným těsněním jednoosých DN 200</t>
  </si>
  <si>
    <t>1844539922</t>
  </si>
  <si>
    <t>59712514</t>
  </si>
  <si>
    <t>přechod kameninový glazovaný DN 150/200 pryžové/pryžové těsnění (spojovací systém F/F) třída pevnosti -/160</t>
  </si>
  <si>
    <t>-1693221209</t>
  </si>
  <si>
    <t>59710967</t>
  </si>
  <si>
    <t>koleno kameninové glazované DN 200 30° spojovací systém F tř. 240</t>
  </si>
  <si>
    <t>-2574165</t>
  </si>
  <si>
    <t>1612077874</t>
  </si>
  <si>
    <t>30,0</t>
  </si>
  <si>
    <t>-1918333471</t>
  </si>
  <si>
    <t>109,69*2</t>
  </si>
  <si>
    <t>-1223818389</t>
  </si>
  <si>
    <t>1540178065</t>
  </si>
  <si>
    <t xml:space="preserve">vyplnění mezikruží  sanační maltou odolnou agresivnímu prostředí</t>
  </si>
  <si>
    <t>(PI*0,25*(0,15*0,15-0,12*0,12))</t>
  </si>
  <si>
    <t>(PI*0,12*(0,11*0,11-0,09*0,09))</t>
  </si>
  <si>
    <t>977151126</t>
  </si>
  <si>
    <t>Jádrové vrty diamantovými korunkami do stavebních materiálů (železobetonu, betonu, cihel, obkladů, dlažeb, kamene) průměru přes 200 do 225 mm</t>
  </si>
  <si>
    <t>838195786</t>
  </si>
  <si>
    <t>977151128</t>
  </si>
  <si>
    <t>Jádrové vrty diamantovými korunkami do stavebních materiálů (železobetonu, betonu, cihel, obkladů, dlažeb, kamene) průměru přes 250 do 300 mm</t>
  </si>
  <si>
    <t>-1352224932</t>
  </si>
  <si>
    <t>-513764517</t>
  </si>
  <si>
    <t>-1513545759</t>
  </si>
  <si>
    <t>-1610614652</t>
  </si>
  <si>
    <t>53,09*0,3*2</t>
  </si>
  <si>
    <t>11,825*2</t>
  </si>
  <si>
    <t>-249419090</t>
  </si>
  <si>
    <t>53,09+13,959+19,426</t>
  </si>
  <si>
    <t>-1009895045</t>
  </si>
  <si>
    <t>53,09*0,3</t>
  </si>
  <si>
    <t>11,825</t>
  </si>
  <si>
    <t>1063472429</t>
  </si>
  <si>
    <t>-1461190947</t>
  </si>
  <si>
    <t>05 - Obnova komunikace</t>
  </si>
  <si>
    <t>113154553</t>
  </si>
  <si>
    <t>Frézování živičného podkladu nebo krytu s naložením hmot na dopravní prostředek plochy přes 2 000 do 10 000 m2 tloušťky vrstvy 50 mm</t>
  </si>
  <si>
    <t>1010702257</t>
  </si>
  <si>
    <t>D.2.3.4</t>
  </si>
  <si>
    <t>1/2 komunikace</t>
  </si>
  <si>
    <t>2674,0/2 "změřeno digitálně</t>
  </si>
  <si>
    <t>573211109</t>
  </si>
  <si>
    <t>Postřik spojovací PS bez posypu kamenivem z asfaltu silničního, v množství 0,50 kg/m2</t>
  </si>
  <si>
    <t>-2099045474</t>
  </si>
  <si>
    <t>577144131</t>
  </si>
  <si>
    <t>Asfaltový beton vrstva obrusná ACO 11 z modifikovaného asfaltu s rozprostřením a se zhutněním ACO 11+ v pruhu šířky přes do 1,5 do 3 m, po zhutnění tl. 50 mm</t>
  </si>
  <si>
    <t>-1168087924</t>
  </si>
  <si>
    <t>919112233</t>
  </si>
  <si>
    <t>Řezání dilatačních spár v živičném krytu vytvoření komůrky pro těsnící zálivku šířky 20 mm, hloubky 40 mm</t>
  </si>
  <si>
    <t>-1716107949</t>
  </si>
  <si>
    <t>65,5/2</t>
  </si>
  <si>
    <t>919122132</t>
  </si>
  <si>
    <t>Utěsnění dilatačních spár zálivkou za tepla v cementobetonovém nebo živičném krytu včetně adhezního nátěru s těsnicím profilem pod zálivkou, pro komůrky šířky 20 mm, hloubky 40 mm</t>
  </si>
  <si>
    <t>-161597172</t>
  </si>
  <si>
    <t>998225111</t>
  </si>
  <si>
    <t>Přesun hmot pro komunikace s krytem z kameniva, monolitickým betonovým nebo živičným dopravní vzdálenost do 200 m jakékoliv délky objektu</t>
  </si>
  <si>
    <t>-974629912</t>
  </si>
  <si>
    <t>06 - Vedlejší a ostaní náklady</t>
  </si>
  <si>
    <t>VRN - Vedlejší rozpočtové náklady</t>
  </si>
  <si>
    <t>VRN</t>
  </si>
  <si>
    <t>Vedlejší rozpočtové náklady</t>
  </si>
  <si>
    <t>01.1</t>
  </si>
  <si>
    <t>Zařízení staveniště, provozní vlivy</t>
  </si>
  <si>
    <t>Soub</t>
  </si>
  <si>
    <t>1024</t>
  </si>
  <si>
    <t>145820162</t>
  </si>
  <si>
    <t>viz technické podmínky</t>
  </si>
  <si>
    <t>01.3</t>
  </si>
  <si>
    <t>Fotodokumentace</t>
  </si>
  <si>
    <t>1886608710</t>
  </si>
  <si>
    <t>01.6</t>
  </si>
  <si>
    <t>Realizační dokumentace stavby pro části, kde zhotoviteli nepostačuje podrobnost zadávací dokumentace</t>
  </si>
  <si>
    <t>1469655330</t>
  </si>
  <si>
    <t>01.7</t>
  </si>
  <si>
    <t>Geometrické plány pro zřízení služebnosti inženýrské sítě pro celou stavbu</t>
  </si>
  <si>
    <t>1428724601</t>
  </si>
  <si>
    <t>01.8</t>
  </si>
  <si>
    <t>Doklady požadované k předání a převzetí díla</t>
  </si>
  <si>
    <t>-1471539403</t>
  </si>
  <si>
    <t>01.9</t>
  </si>
  <si>
    <t>Dokumentace skutečného provedení stavby zpracovaná projektantem stavby a geodetické zaměřování stavby odborným geodetem</t>
  </si>
  <si>
    <t>-381954809</t>
  </si>
  <si>
    <t>01.11</t>
  </si>
  <si>
    <t>Pasportizace stávajících objektů - inventarizační prohlídky</t>
  </si>
  <si>
    <t>1305414891</t>
  </si>
  <si>
    <t>01.12</t>
  </si>
  <si>
    <t>Vytyčení podzemních zařízení, rizika a zvláštní opatření</t>
  </si>
  <si>
    <t>1052359233</t>
  </si>
  <si>
    <t>01.13</t>
  </si>
  <si>
    <t>Zaškolení pracovníků provozovatele/objednatele</t>
  </si>
  <si>
    <t>1695678833</t>
  </si>
  <si>
    <t>01.14</t>
  </si>
  <si>
    <t>Vytyčení stavby, ochrana godetických bodů před poškozením</t>
  </si>
  <si>
    <t>-1726934244</t>
  </si>
  <si>
    <t>01.15</t>
  </si>
  <si>
    <t>Zajištění a osvětlení výkopů a překopů</t>
  </si>
  <si>
    <t>72307430</t>
  </si>
  <si>
    <t>01.17</t>
  </si>
  <si>
    <t>Zvláštní požadavky na zhotovení</t>
  </si>
  <si>
    <t>-1088340938</t>
  </si>
  <si>
    <t>01.20</t>
  </si>
  <si>
    <t>Dokumentace dopravně inženýrských opatření včetně projednání s dotčenými orgány</t>
  </si>
  <si>
    <t>1251336136</t>
  </si>
  <si>
    <t>Vypracování dokumentace dopravně inženýrských opatření</t>
  </si>
  <si>
    <t>pro zřízení, údržbu, přemístění a odstranění</t>
  </si>
  <si>
    <t>dopravního značení k dopravním omezením v místních komunikacích</t>
  </si>
  <si>
    <t>podle předpisů o pozemních komunikacích,</t>
  </si>
  <si>
    <t>01.21</t>
  </si>
  <si>
    <t>Dopravní značení na staveništi v místních komunikacích</t>
  </si>
  <si>
    <t>-2112326084</t>
  </si>
  <si>
    <t>Dopravně inženýrské opatření</t>
  </si>
  <si>
    <t>zřízení, údržba, přemístění a odstranění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</si>
</sst>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4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image" Target="../media/image1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20.jpg" /><Relationship Id="rId2" Type="http://schemas.openxmlformats.org/officeDocument/2006/relationships/image" Target="../media/image21.jpg" /><Relationship Id="rId3" Type="http://schemas.openxmlformats.org/officeDocument/2006/relationships/image" Target="../media/image22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24.jpg" /><Relationship Id="rId2" Type="http://schemas.openxmlformats.org/officeDocument/2006/relationships/image" Target="../media/image25.jpg" /><Relationship Id="rId3" Type="http://schemas.openxmlformats.org/officeDocument/2006/relationships/image" Target="../media/image2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image" Target="../media/image28.jpg" /><Relationship Id="rId2" Type="http://schemas.openxmlformats.org/officeDocument/2006/relationships/image" Target="../media/image29.jpg" /><Relationship Id="rId3" Type="http://schemas.openxmlformats.org/officeDocument/2006/relationships/image" Target="../media/image3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image" Target="../media/image32.jpg" /><Relationship Id="rId2" Type="http://schemas.openxmlformats.org/officeDocument/2006/relationships/image" Target="../media/image33.jpg" /><Relationship Id="rId3" Type="http://schemas.openxmlformats.org/officeDocument/2006/relationships/image" Target="../media/image3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5</xdr:row>
      <xdr:rowOff>220980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84</xdr:row>
      <xdr:rowOff>156845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6</xdr:row>
      <xdr:rowOff>80645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84</xdr:row>
      <xdr:rowOff>80645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112</xdr:row>
      <xdr:rowOff>0</xdr:rowOff>
    </xdr:from>
    <xdr:to>
      <xdr:col>9</xdr:col>
      <xdr:colOff>1215390</xdr:colOff>
      <xdr:row>115</xdr:row>
      <xdr:rowOff>80645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6</xdr:row>
      <xdr:rowOff>80645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84</xdr:row>
      <xdr:rowOff>80645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109</xdr:row>
      <xdr:rowOff>0</xdr:rowOff>
    </xdr:from>
    <xdr:to>
      <xdr:col>9</xdr:col>
      <xdr:colOff>1215390</xdr:colOff>
      <xdr:row>112</xdr:row>
      <xdr:rowOff>80645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6</xdr:row>
      <xdr:rowOff>80645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84</xdr:row>
      <xdr:rowOff>80645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111</xdr:row>
      <xdr:rowOff>0</xdr:rowOff>
    </xdr:from>
    <xdr:to>
      <xdr:col>9</xdr:col>
      <xdr:colOff>1215390</xdr:colOff>
      <xdr:row>114</xdr:row>
      <xdr:rowOff>80645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6</xdr:row>
      <xdr:rowOff>80645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84</xdr:row>
      <xdr:rowOff>80645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114</xdr:row>
      <xdr:rowOff>0</xdr:rowOff>
    </xdr:from>
    <xdr:to>
      <xdr:col>9</xdr:col>
      <xdr:colOff>1215390</xdr:colOff>
      <xdr:row>117</xdr:row>
      <xdr:rowOff>80645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6</xdr:row>
      <xdr:rowOff>80645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84</xdr:row>
      <xdr:rowOff>80645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114</xdr:row>
      <xdr:rowOff>0</xdr:rowOff>
    </xdr:from>
    <xdr:to>
      <xdr:col>9</xdr:col>
      <xdr:colOff>1215390</xdr:colOff>
      <xdr:row>117</xdr:row>
      <xdr:rowOff>80645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6</xdr:row>
      <xdr:rowOff>80645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84</xdr:row>
      <xdr:rowOff>80645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111</xdr:row>
      <xdr:rowOff>0</xdr:rowOff>
    </xdr:from>
    <xdr:to>
      <xdr:col>9</xdr:col>
      <xdr:colOff>1215390</xdr:colOff>
      <xdr:row>114</xdr:row>
      <xdr:rowOff>80645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6</xdr:row>
      <xdr:rowOff>80645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84</xdr:row>
      <xdr:rowOff>80645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107</xdr:row>
      <xdr:rowOff>0</xdr:rowOff>
    </xdr:from>
    <xdr:to>
      <xdr:col>9</xdr:col>
      <xdr:colOff>1215390</xdr:colOff>
      <xdr:row>110</xdr:row>
      <xdr:rowOff>80645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6</xdr:row>
      <xdr:rowOff>80645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84</xdr:row>
      <xdr:rowOff>80645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103</xdr:row>
      <xdr:rowOff>0</xdr:rowOff>
    </xdr:from>
    <xdr:to>
      <xdr:col>9</xdr:col>
      <xdr:colOff>1215390</xdr:colOff>
      <xdr:row>106</xdr:row>
      <xdr:rowOff>80645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="1" customFormat="1" ht="36.96" customHeight="1">
      <c r="AR2" s="18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2"/>
      <c r="D4" s="23" t="s">
        <v>9</v>
      </c>
      <c r="AR4" s="22"/>
      <c r="AS4" s="24" t="s">
        <v>10</v>
      </c>
      <c r="BE4" s="25" t="s">
        <v>11</v>
      </c>
      <c r="BS4" s="19" t="s">
        <v>12</v>
      </c>
    </row>
    <row r="5" s="1" customFormat="1" ht="12" customHeight="1">
      <c r="B5" s="22"/>
      <c r="D5" s="26" t="s">
        <v>13</v>
      </c>
      <c r="K5" s="27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2"/>
      <c r="BE5" s="28" t="s">
        <v>15</v>
      </c>
      <c r="BS5" s="19" t="s">
        <v>6</v>
      </c>
    </row>
    <row r="6" s="1" customFormat="1" ht="36.96" customHeight="1">
      <c r="B6" s="22"/>
      <c r="D6" s="29" t="s">
        <v>16</v>
      </c>
      <c r="K6" s="30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2"/>
      <c r="BE6" s="31"/>
      <c r="BS6" s="19" t="s">
        <v>6</v>
      </c>
    </row>
    <row r="7" s="1" customFormat="1" ht="12" customHeight="1">
      <c r="B7" s="22"/>
      <c r="D7" s="32" t="s">
        <v>18</v>
      </c>
      <c r="K7" s="27" t="s">
        <v>1</v>
      </c>
      <c r="AK7" s="32" t="s">
        <v>19</v>
      </c>
      <c r="AN7" s="27" t="s">
        <v>1</v>
      </c>
      <c r="AR7" s="22"/>
      <c r="BE7" s="31"/>
      <c r="BS7" s="19" t="s">
        <v>6</v>
      </c>
    </row>
    <row r="8" s="1" customFormat="1" ht="12" customHeight="1">
      <c r="B8" s="22"/>
      <c r="D8" s="32" t="s">
        <v>20</v>
      </c>
      <c r="K8" s="27" t="s">
        <v>21</v>
      </c>
      <c r="AK8" s="32" t="s">
        <v>22</v>
      </c>
      <c r="AN8" s="33" t="s">
        <v>23</v>
      </c>
      <c r="AR8" s="22"/>
      <c r="BE8" s="31"/>
      <c r="BS8" s="19" t="s">
        <v>6</v>
      </c>
    </row>
    <row r="9" s="1" customFormat="1" ht="14.4" customHeight="1">
      <c r="B9" s="22"/>
      <c r="AR9" s="22"/>
      <c r="BE9" s="31"/>
      <c r="BS9" s="19" t="s">
        <v>6</v>
      </c>
    </row>
    <row r="10" s="1" customFormat="1" ht="12" customHeight="1">
      <c r="B10" s="22"/>
      <c r="D10" s="32" t="s">
        <v>24</v>
      </c>
      <c r="AK10" s="32" t="s">
        <v>25</v>
      </c>
      <c r="AN10" s="27" t="s">
        <v>1</v>
      </c>
      <c r="AR10" s="22"/>
      <c r="BE10" s="31"/>
      <c r="BS10" s="19" t="s">
        <v>6</v>
      </c>
    </row>
    <row r="11" s="1" customFormat="1" ht="18.48" customHeight="1">
      <c r="B11" s="22"/>
      <c r="E11" s="27" t="s">
        <v>26</v>
      </c>
      <c r="AK11" s="32" t="s">
        <v>27</v>
      </c>
      <c r="AN11" s="27" t="s">
        <v>1</v>
      </c>
      <c r="AR11" s="22"/>
      <c r="BE11" s="31"/>
      <c r="BS11" s="19" t="s">
        <v>6</v>
      </c>
    </row>
    <row r="12" s="1" customFormat="1" ht="6.96" customHeight="1">
      <c r="B12" s="22"/>
      <c r="AR12" s="22"/>
      <c r="BE12" s="31"/>
      <c r="BS12" s="19" t="s">
        <v>6</v>
      </c>
    </row>
    <row r="13" s="1" customFormat="1" ht="12" customHeight="1">
      <c r="B13" s="22"/>
      <c r="D13" s="32" t="s">
        <v>28</v>
      </c>
      <c r="AK13" s="32" t="s">
        <v>25</v>
      </c>
      <c r="AN13" s="34" t="s">
        <v>29</v>
      </c>
      <c r="AR13" s="22"/>
      <c r="BE13" s="31"/>
      <c r="BS13" s="19" t="s">
        <v>6</v>
      </c>
    </row>
    <row r="14">
      <c r="B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N14" s="34" t="s">
        <v>29</v>
      </c>
      <c r="AR14" s="22"/>
      <c r="BE14" s="31"/>
      <c r="BS14" s="19" t="s">
        <v>6</v>
      </c>
    </row>
    <row r="15" s="1" customFormat="1" ht="6.96" customHeight="1">
      <c r="B15" s="22"/>
      <c r="AR15" s="22"/>
      <c r="BE15" s="31"/>
      <c r="BS15" s="19" t="s">
        <v>3</v>
      </c>
    </row>
    <row r="16" s="1" customFormat="1" ht="12" customHeight="1">
      <c r="B16" s="22"/>
      <c r="D16" s="32" t="s">
        <v>30</v>
      </c>
      <c r="AK16" s="32" t="s">
        <v>25</v>
      </c>
      <c r="AN16" s="27" t="s">
        <v>1</v>
      </c>
      <c r="AR16" s="22"/>
      <c r="BE16" s="31"/>
      <c r="BS16" s="19" t="s">
        <v>3</v>
      </c>
    </row>
    <row r="17" s="1" customFormat="1" ht="18.48" customHeight="1">
      <c r="B17" s="22"/>
      <c r="E17" s="27" t="s">
        <v>31</v>
      </c>
      <c r="AK17" s="32" t="s">
        <v>27</v>
      </c>
      <c r="AN17" s="27" t="s">
        <v>1</v>
      </c>
      <c r="AR17" s="22"/>
      <c r="BE17" s="31"/>
      <c r="BS17" s="19" t="s">
        <v>32</v>
      </c>
    </row>
    <row r="18" s="1" customFormat="1" ht="6.96" customHeight="1">
      <c r="B18" s="22"/>
      <c r="AR18" s="22"/>
      <c r="BE18" s="31"/>
      <c r="BS18" s="19" t="s">
        <v>6</v>
      </c>
    </row>
    <row r="19" s="1" customFormat="1" ht="12" customHeight="1">
      <c r="B19" s="22"/>
      <c r="D19" s="32" t="s">
        <v>33</v>
      </c>
      <c r="AK19" s="32" t="s">
        <v>25</v>
      </c>
      <c r="AN19" s="27" t="s">
        <v>1</v>
      </c>
      <c r="AR19" s="22"/>
      <c r="BE19" s="31"/>
      <c r="BS19" s="19" t="s">
        <v>6</v>
      </c>
    </row>
    <row r="20" s="1" customFormat="1" ht="18.48" customHeight="1">
      <c r="B20" s="22"/>
      <c r="E20" s="27" t="s">
        <v>34</v>
      </c>
      <c r="AK20" s="32" t="s">
        <v>27</v>
      </c>
      <c r="AN20" s="27" t="s">
        <v>1</v>
      </c>
      <c r="AR20" s="22"/>
      <c r="BE20" s="31"/>
      <c r="BS20" s="19" t="s">
        <v>3</v>
      </c>
    </row>
    <row r="21" s="1" customFormat="1" ht="6.96" customHeight="1">
      <c r="B21" s="22"/>
      <c r="AR21" s="22"/>
      <c r="BE21" s="31"/>
    </row>
    <row r="22" s="1" customFormat="1" ht="12" customHeight="1">
      <c r="B22" s="22"/>
      <c r="D22" s="32" t="s">
        <v>35</v>
      </c>
      <c r="AR22" s="22"/>
      <c r="BE22" s="31"/>
    </row>
    <row r="23" s="1" customFormat="1" ht="47.25" customHeight="1">
      <c r="B23" s="22"/>
      <c r="E23" s="36" t="s">
        <v>36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R23" s="22"/>
      <c r="BE23" s="31"/>
    </row>
    <row r="24" s="1" customFormat="1" ht="6.96" customHeight="1">
      <c r="B24" s="22"/>
      <c r="AR24" s="22"/>
      <c r="BE24" s="31"/>
    </row>
    <row r="25" s="1" customFormat="1" ht="6.96" customHeight="1">
      <c r="B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R25" s="22"/>
      <c r="BE25" s="31"/>
    </row>
    <row r="26" s="2" customFormat="1" ht="25.92" customHeight="1">
      <c r="A26" s="38"/>
      <c r="B26" s="39"/>
      <c r="C26" s="38"/>
      <c r="D26" s="40" t="s">
        <v>37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8"/>
      <c r="AQ26" s="38"/>
      <c r="AR26" s="39"/>
      <c r="BE26" s="31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9"/>
      <c r="BE27" s="31"/>
    </row>
    <row r="28" s="2" customForma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38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39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40</v>
      </c>
      <c r="AL28" s="43"/>
      <c r="AM28" s="43"/>
      <c r="AN28" s="43"/>
      <c r="AO28" s="43"/>
      <c r="AP28" s="38"/>
      <c r="AQ28" s="38"/>
      <c r="AR28" s="39"/>
      <c r="BE28" s="31"/>
    </row>
    <row r="29" s="3" customFormat="1" ht="14.4" customHeight="1">
      <c r="A29" s="3"/>
      <c r="B29" s="44"/>
      <c r="C29" s="3"/>
      <c r="D29" s="32" t="s">
        <v>41</v>
      </c>
      <c r="E29" s="3"/>
      <c r="F29" s="32" t="s">
        <v>42</v>
      </c>
      <c r="G29" s="3"/>
      <c r="H29" s="3"/>
      <c r="I29" s="3"/>
      <c r="J29" s="3"/>
      <c r="K29" s="3"/>
      <c r="L29" s="45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6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6">
        <f>ROUND(AV94, 2)</f>
        <v>0</v>
      </c>
      <c r="AL29" s="3"/>
      <c r="AM29" s="3"/>
      <c r="AN29" s="3"/>
      <c r="AO29" s="3"/>
      <c r="AP29" s="3"/>
      <c r="AQ29" s="3"/>
      <c r="AR29" s="44"/>
      <c r="BE29" s="47"/>
    </row>
    <row r="30" s="3" customFormat="1" ht="14.4" customHeight="1">
      <c r="A30" s="3"/>
      <c r="B30" s="44"/>
      <c r="C30" s="3"/>
      <c r="D30" s="3"/>
      <c r="E30" s="3"/>
      <c r="F30" s="32" t="s">
        <v>43</v>
      </c>
      <c r="G30" s="3"/>
      <c r="H30" s="3"/>
      <c r="I30" s="3"/>
      <c r="J30" s="3"/>
      <c r="K30" s="3"/>
      <c r="L30" s="45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6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6">
        <f>ROUND(AW94, 2)</f>
        <v>0</v>
      </c>
      <c r="AL30" s="3"/>
      <c r="AM30" s="3"/>
      <c r="AN30" s="3"/>
      <c r="AO30" s="3"/>
      <c r="AP30" s="3"/>
      <c r="AQ30" s="3"/>
      <c r="AR30" s="44"/>
      <c r="BE30" s="47"/>
    </row>
    <row r="31" hidden="1" s="3" customFormat="1" ht="14.4" customHeight="1">
      <c r="A31" s="3"/>
      <c r="B31" s="44"/>
      <c r="C31" s="3"/>
      <c r="D31" s="3"/>
      <c r="E31" s="3"/>
      <c r="F31" s="32" t="s">
        <v>44</v>
      </c>
      <c r="G31" s="3"/>
      <c r="H31" s="3"/>
      <c r="I31" s="3"/>
      <c r="J31" s="3"/>
      <c r="K31" s="3"/>
      <c r="L31" s="45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6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6">
        <v>0</v>
      </c>
      <c r="AL31" s="3"/>
      <c r="AM31" s="3"/>
      <c r="AN31" s="3"/>
      <c r="AO31" s="3"/>
      <c r="AP31" s="3"/>
      <c r="AQ31" s="3"/>
      <c r="AR31" s="44"/>
      <c r="BE31" s="47"/>
    </row>
    <row r="32" hidden="1" s="3" customFormat="1" ht="14.4" customHeight="1">
      <c r="A32" s="3"/>
      <c r="B32" s="44"/>
      <c r="C32" s="3"/>
      <c r="D32" s="3"/>
      <c r="E32" s="3"/>
      <c r="F32" s="32" t="s">
        <v>45</v>
      </c>
      <c r="G32" s="3"/>
      <c r="H32" s="3"/>
      <c r="I32" s="3"/>
      <c r="J32" s="3"/>
      <c r="K32" s="3"/>
      <c r="L32" s="45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6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6">
        <v>0</v>
      </c>
      <c r="AL32" s="3"/>
      <c r="AM32" s="3"/>
      <c r="AN32" s="3"/>
      <c r="AO32" s="3"/>
      <c r="AP32" s="3"/>
      <c r="AQ32" s="3"/>
      <c r="AR32" s="44"/>
      <c r="BE32" s="47"/>
    </row>
    <row r="33" hidden="1" s="3" customFormat="1" ht="14.4" customHeight="1">
      <c r="A33" s="3"/>
      <c r="B33" s="44"/>
      <c r="C33" s="3"/>
      <c r="D33" s="3"/>
      <c r="E33" s="3"/>
      <c r="F33" s="32" t="s">
        <v>46</v>
      </c>
      <c r="G33" s="3"/>
      <c r="H33" s="3"/>
      <c r="I33" s="3"/>
      <c r="J33" s="3"/>
      <c r="K33" s="3"/>
      <c r="L33" s="45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6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6">
        <v>0</v>
      </c>
      <c r="AL33" s="3"/>
      <c r="AM33" s="3"/>
      <c r="AN33" s="3"/>
      <c r="AO33" s="3"/>
      <c r="AP33" s="3"/>
      <c r="AQ33" s="3"/>
      <c r="AR33" s="44"/>
      <c r="BE33" s="47"/>
    </row>
    <row r="34" s="2" customFormat="1" ht="6.96" customHeight="1">
      <c r="A34" s="38"/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9"/>
      <c r="BE34" s="31"/>
    </row>
    <row r="35" s="2" customFormat="1" ht="25.92" customHeight="1">
      <c r="A35" s="38"/>
      <c r="B35" s="39"/>
      <c r="C35" s="48"/>
      <c r="D35" s="49" t="s">
        <v>47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48</v>
      </c>
      <c r="U35" s="50"/>
      <c r="V35" s="50"/>
      <c r="W35" s="50"/>
      <c r="X35" s="52" t="s">
        <v>49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39"/>
      <c r="BE35" s="38"/>
    </row>
    <row r="36" s="2" customFormat="1" ht="6.96" customHeight="1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9"/>
      <c r="BE36" s="38"/>
    </row>
    <row r="37" s="2" customFormat="1" ht="14.4" customHeight="1">
      <c r="A37" s="38"/>
      <c r="B37" s="39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9"/>
      <c r="BE37" s="38"/>
    </row>
    <row r="38" s="1" customFormat="1" ht="14.4" customHeight="1">
      <c r="B38" s="22"/>
      <c r="AR38" s="22"/>
    </row>
    <row r="39" s="1" customFormat="1" ht="14.4" customHeight="1">
      <c r="B39" s="22"/>
      <c r="AR39" s="22"/>
    </row>
    <row r="40" s="1" customFormat="1" ht="14.4" customHeight="1">
      <c r="B40" s="22"/>
      <c r="AR40" s="22"/>
    </row>
    <row r="41" s="1" customFormat="1" ht="14.4" customHeight="1">
      <c r="B41" s="22"/>
      <c r="AR41" s="22"/>
    </row>
    <row r="42" s="1" customFormat="1" ht="14.4" customHeight="1">
      <c r="B42" s="22"/>
      <c r="AR42" s="22"/>
    </row>
    <row r="43" s="1" customFormat="1" ht="14.4" customHeight="1">
      <c r="B43" s="22"/>
      <c r="AR43" s="22"/>
    </row>
    <row r="44" s="1" customFormat="1" ht="14.4" customHeight="1">
      <c r="B44" s="22"/>
      <c r="AR44" s="22"/>
    </row>
    <row r="45" s="1" customFormat="1" ht="14.4" customHeight="1">
      <c r="B45" s="22"/>
      <c r="AR45" s="22"/>
    </row>
    <row r="46" s="1" customFormat="1" ht="14.4" customHeight="1">
      <c r="B46" s="22"/>
      <c r="AR46" s="22"/>
    </row>
    <row r="47" s="1" customFormat="1" ht="14.4" customHeight="1">
      <c r="B47" s="22"/>
      <c r="AR47" s="22"/>
    </row>
    <row r="48" s="1" customFormat="1" ht="14.4" customHeight="1">
      <c r="B48" s="22"/>
      <c r="AR48" s="22"/>
    </row>
    <row r="49" s="2" customFormat="1" ht="14.4" customHeight="1">
      <c r="B49" s="55"/>
      <c r="D49" s="56" t="s">
        <v>50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6" t="s">
        <v>51</v>
      </c>
      <c r="AI49" s="57"/>
      <c r="AJ49" s="57"/>
      <c r="AK49" s="57"/>
      <c r="AL49" s="57"/>
      <c r="AM49" s="57"/>
      <c r="AN49" s="57"/>
      <c r="AO49" s="57"/>
      <c r="AR49" s="55"/>
    </row>
    <row r="50">
      <c r="B50" s="22"/>
      <c r="AR50" s="22"/>
    </row>
    <row r="51">
      <c r="B51" s="22"/>
      <c r="AR51" s="22"/>
    </row>
    <row r="52">
      <c r="B52" s="22"/>
      <c r="AR52" s="22"/>
    </row>
    <row r="53">
      <c r="B53" s="22"/>
      <c r="AR53" s="22"/>
    </row>
    <row r="54">
      <c r="B54" s="22"/>
      <c r="AR54" s="22"/>
    </row>
    <row r="55">
      <c r="B55" s="22"/>
      <c r="AR55" s="22"/>
    </row>
    <row r="56">
      <c r="B56" s="22"/>
      <c r="AR56" s="22"/>
    </row>
    <row r="57">
      <c r="B57" s="22"/>
      <c r="AR57" s="22"/>
    </row>
    <row r="58">
      <c r="B58" s="22"/>
      <c r="AR58" s="22"/>
    </row>
    <row r="59">
      <c r="B59" s="22"/>
      <c r="AR59" s="22"/>
    </row>
    <row r="60" s="2" customFormat="1">
      <c r="A60" s="38"/>
      <c r="B60" s="39"/>
      <c r="C60" s="38"/>
      <c r="D60" s="58" t="s">
        <v>52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58" t="s">
        <v>53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58" t="s">
        <v>52</v>
      </c>
      <c r="AI60" s="41"/>
      <c r="AJ60" s="41"/>
      <c r="AK60" s="41"/>
      <c r="AL60" s="41"/>
      <c r="AM60" s="58" t="s">
        <v>53</v>
      </c>
      <c r="AN60" s="41"/>
      <c r="AO60" s="41"/>
      <c r="AP60" s="38"/>
      <c r="AQ60" s="38"/>
      <c r="AR60" s="39"/>
      <c r="BE60" s="38"/>
    </row>
    <row r="61">
      <c r="B61" s="22"/>
      <c r="AR61" s="22"/>
    </row>
    <row r="62">
      <c r="B62" s="22"/>
      <c r="AR62" s="22"/>
    </row>
    <row r="63">
      <c r="B63" s="22"/>
      <c r="AR63" s="22"/>
    </row>
    <row r="64" s="2" customFormat="1">
      <c r="A64" s="38"/>
      <c r="B64" s="39"/>
      <c r="C64" s="38"/>
      <c r="D64" s="56" t="s">
        <v>54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6" t="s">
        <v>55</v>
      </c>
      <c r="AI64" s="59"/>
      <c r="AJ64" s="59"/>
      <c r="AK64" s="59"/>
      <c r="AL64" s="59"/>
      <c r="AM64" s="59"/>
      <c r="AN64" s="59"/>
      <c r="AO64" s="59"/>
      <c r="AP64" s="38"/>
      <c r="AQ64" s="38"/>
      <c r="AR64" s="39"/>
      <c r="BE64" s="38"/>
    </row>
    <row r="65">
      <c r="B65" s="22"/>
      <c r="AR65" s="22"/>
    </row>
    <row r="66">
      <c r="B66" s="22"/>
      <c r="AR66" s="22"/>
    </row>
    <row r="67">
      <c r="B67" s="22"/>
      <c r="AR67" s="22"/>
    </row>
    <row r="68">
      <c r="B68" s="22"/>
      <c r="AR68" s="22"/>
    </row>
    <row r="69">
      <c r="B69" s="22"/>
      <c r="AR69" s="22"/>
    </row>
    <row r="70">
      <c r="B70" s="22"/>
      <c r="AR70" s="22"/>
    </row>
    <row r="71">
      <c r="B71" s="22"/>
      <c r="AR71" s="22"/>
    </row>
    <row r="72">
      <c r="B72" s="22"/>
      <c r="AR72" s="22"/>
    </row>
    <row r="73">
      <c r="B73" s="22"/>
      <c r="AR73" s="22"/>
    </row>
    <row r="74">
      <c r="B74" s="22"/>
      <c r="AR74" s="22"/>
    </row>
    <row r="75" s="2" customFormat="1">
      <c r="A75" s="38"/>
      <c r="B75" s="39"/>
      <c r="C75" s="38"/>
      <c r="D75" s="58" t="s">
        <v>52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58" t="s">
        <v>53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58" t="s">
        <v>52</v>
      </c>
      <c r="AI75" s="41"/>
      <c r="AJ75" s="41"/>
      <c r="AK75" s="41"/>
      <c r="AL75" s="41"/>
      <c r="AM75" s="58" t="s">
        <v>53</v>
      </c>
      <c r="AN75" s="41"/>
      <c r="AO75" s="41"/>
      <c r="AP75" s="38"/>
      <c r="AQ75" s="38"/>
      <c r="AR75" s="39"/>
      <c r="BE75" s="38"/>
    </row>
    <row r="76" s="2" customFormat="1">
      <c r="A76" s="38"/>
      <c r="B76" s="39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9"/>
      <c r="BE76" s="38"/>
    </row>
    <row r="77" s="2" customFormat="1" ht="6.96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39"/>
      <c r="B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39"/>
      <c r="BE81" s="38"/>
    </row>
    <row r="82" s="2" customFormat="1" ht="24.96" customHeight="1">
      <c r="A82" s="38"/>
      <c r="B82" s="39"/>
      <c r="C82" s="23" t="s">
        <v>56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9"/>
      <c r="B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9"/>
      <c r="BE83" s="38"/>
    </row>
    <row r="84" s="4" customFormat="1" ht="12" customHeight="1">
      <c r="A84" s="4"/>
      <c r="B84" s="64"/>
      <c r="C84" s="32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20250101/A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4"/>
      <c r="BE84" s="4"/>
    </row>
    <row r="85" s="5" customFormat="1" ht="36.96" customHeight="1">
      <c r="A85" s="5"/>
      <c r="B85" s="65"/>
      <c r="C85" s="66" t="s">
        <v>16</v>
      </c>
      <c r="D85" s="5"/>
      <c r="E85" s="5"/>
      <c r="F85" s="5"/>
      <c r="G85" s="5"/>
      <c r="H85" s="5"/>
      <c r="I85" s="5"/>
      <c r="J85" s="5"/>
      <c r="K85" s="5"/>
      <c r="L85" s="67" t="str">
        <f>K6</f>
        <v>Mladá Boleslav, obnova vodovodu a kanalizace - etapa A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5"/>
      <c r="BE85" s="5"/>
    </row>
    <row r="86" s="2" customFormat="1" ht="6.96" customHeight="1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9"/>
      <c r="BE86" s="38"/>
    </row>
    <row r="87" s="2" customFormat="1" ht="12" customHeight="1">
      <c r="A87" s="38"/>
      <c r="B87" s="39"/>
      <c r="C87" s="32" t="s">
        <v>20</v>
      </c>
      <c r="D87" s="38"/>
      <c r="E87" s="38"/>
      <c r="F87" s="38"/>
      <c r="G87" s="38"/>
      <c r="H87" s="38"/>
      <c r="I87" s="38"/>
      <c r="J87" s="38"/>
      <c r="K87" s="38"/>
      <c r="L87" s="68" t="str">
        <f>IF(K8="","",K8)</f>
        <v>Mladá Boleslav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2" t="s">
        <v>22</v>
      </c>
      <c r="AJ87" s="38"/>
      <c r="AK87" s="38"/>
      <c r="AL87" s="38"/>
      <c r="AM87" s="69" t="str">
        <f>IF(AN8= "","",AN8)</f>
        <v>28. 1. 2026</v>
      </c>
      <c r="AN87" s="69"/>
      <c r="AO87" s="38"/>
      <c r="AP87" s="38"/>
      <c r="AQ87" s="38"/>
      <c r="AR87" s="39"/>
      <c r="B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9"/>
      <c r="BE88" s="38"/>
    </row>
    <row r="89" s="2" customFormat="1" ht="25.65" customHeight="1">
      <c r="A89" s="38"/>
      <c r="B89" s="39"/>
      <c r="C89" s="32" t="s">
        <v>24</v>
      </c>
      <c r="D89" s="38"/>
      <c r="E89" s="38"/>
      <c r="F89" s="38"/>
      <c r="G89" s="38"/>
      <c r="H89" s="38"/>
      <c r="I89" s="38"/>
      <c r="J89" s="38"/>
      <c r="K89" s="38"/>
      <c r="L89" s="4" t="str">
        <f>IF(E11= "","",E11)</f>
        <v>VAK Mladá Boleslav a.s.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2" t="s">
        <v>30</v>
      </c>
      <c r="AJ89" s="38"/>
      <c r="AK89" s="38"/>
      <c r="AL89" s="38"/>
      <c r="AM89" s="70" t="str">
        <f>IF(E17="","",E17)</f>
        <v>ŠINDLAR s.ro., Hradec Králové</v>
      </c>
      <c r="AN89" s="4"/>
      <c r="AO89" s="4"/>
      <c r="AP89" s="4"/>
      <c r="AQ89" s="38"/>
      <c r="AR89" s="39"/>
      <c r="AS89" s="71" t="s">
        <v>57</v>
      </c>
      <c r="AT89" s="72"/>
      <c r="AU89" s="73"/>
      <c r="AV89" s="73"/>
      <c r="AW89" s="73"/>
      <c r="AX89" s="73"/>
      <c r="AY89" s="73"/>
      <c r="AZ89" s="73"/>
      <c r="BA89" s="73"/>
      <c r="BB89" s="73"/>
      <c r="BC89" s="73"/>
      <c r="BD89" s="74"/>
      <c r="BE89" s="38"/>
    </row>
    <row r="90" s="2" customFormat="1" ht="15.15" customHeight="1">
      <c r="A90" s="38"/>
      <c r="B90" s="39"/>
      <c r="C90" s="32" t="s">
        <v>28</v>
      </c>
      <c r="D90" s="38"/>
      <c r="E90" s="38"/>
      <c r="F90" s="38"/>
      <c r="G90" s="38"/>
      <c r="H90" s="38"/>
      <c r="I90" s="38"/>
      <c r="J90" s="38"/>
      <c r="K90" s="38"/>
      <c r="L90" s="4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2" t="s">
        <v>33</v>
      </c>
      <c r="AJ90" s="38"/>
      <c r="AK90" s="38"/>
      <c r="AL90" s="38"/>
      <c r="AM90" s="70" t="str">
        <f>IF(E20="","",E20)</f>
        <v>Roman Bárta</v>
      </c>
      <c r="AN90" s="4"/>
      <c r="AO90" s="4"/>
      <c r="AP90" s="4"/>
      <c r="AQ90" s="38"/>
      <c r="AR90" s="39"/>
      <c r="AS90" s="75"/>
      <c r="AT90" s="76"/>
      <c r="AU90" s="77"/>
      <c r="AV90" s="77"/>
      <c r="AW90" s="77"/>
      <c r="AX90" s="77"/>
      <c r="AY90" s="77"/>
      <c r="AZ90" s="77"/>
      <c r="BA90" s="77"/>
      <c r="BB90" s="77"/>
      <c r="BC90" s="77"/>
      <c r="BD90" s="78"/>
      <c r="BE90" s="38"/>
    </row>
    <row r="91" s="2" customFormat="1" ht="10.8" customHeight="1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9"/>
      <c r="AS91" s="75"/>
      <c r="AT91" s="76"/>
      <c r="AU91" s="77"/>
      <c r="AV91" s="77"/>
      <c r="AW91" s="77"/>
      <c r="AX91" s="77"/>
      <c r="AY91" s="77"/>
      <c r="AZ91" s="77"/>
      <c r="BA91" s="77"/>
      <c r="BB91" s="77"/>
      <c r="BC91" s="77"/>
      <c r="BD91" s="78"/>
      <c r="BE91" s="38"/>
    </row>
    <row r="92" s="2" customFormat="1" ht="29.28" customHeight="1">
      <c r="A92" s="38"/>
      <c r="B92" s="39"/>
      <c r="C92" s="79" t="s">
        <v>58</v>
      </c>
      <c r="D92" s="80"/>
      <c r="E92" s="80"/>
      <c r="F92" s="80"/>
      <c r="G92" s="80"/>
      <c r="H92" s="81"/>
      <c r="I92" s="82" t="s">
        <v>59</v>
      </c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3" t="s">
        <v>60</v>
      </c>
      <c r="AH92" s="80"/>
      <c r="AI92" s="80"/>
      <c r="AJ92" s="80"/>
      <c r="AK92" s="80"/>
      <c r="AL92" s="80"/>
      <c r="AM92" s="80"/>
      <c r="AN92" s="82" t="s">
        <v>61</v>
      </c>
      <c r="AO92" s="80"/>
      <c r="AP92" s="84"/>
      <c r="AQ92" s="85" t="s">
        <v>62</v>
      </c>
      <c r="AR92" s="39"/>
      <c r="AS92" s="86" t="s">
        <v>63</v>
      </c>
      <c r="AT92" s="87" t="s">
        <v>64</v>
      </c>
      <c r="AU92" s="87" t="s">
        <v>65</v>
      </c>
      <c r="AV92" s="87" t="s">
        <v>66</v>
      </c>
      <c r="AW92" s="87" t="s">
        <v>67</v>
      </c>
      <c r="AX92" s="87" t="s">
        <v>68</v>
      </c>
      <c r="AY92" s="87" t="s">
        <v>69</v>
      </c>
      <c r="AZ92" s="87" t="s">
        <v>70</v>
      </c>
      <c r="BA92" s="87" t="s">
        <v>71</v>
      </c>
      <c r="BB92" s="87" t="s">
        <v>72</v>
      </c>
      <c r="BC92" s="87" t="s">
        <v>73</v>
      </c>
      <c r="BD92" s="88" t="s">
        <v>74</v>
      </c>
      <c r="BE92" s="38"/>
    </row>
    <row r="93" s="2" customFormat="1" ht="10.8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9"/>
      <c r="AS93" s="89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1"/>
      <c r="BE93" s="38"/>
    </row>
    <row r="94" s="6" customFormat="1" ht="32.4" customHeight="1">
      <c r="A94" s="6"/>
      <c r="B94" s="92"/>
      <c r="C94" s="93" t="s">
        <v>75</v>
      </c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5">
        <f>ROUND(AG95+AG98+AG99+SUM(AG102:AG104),2)</f>
        <v>0</v>
      </c>
      <c r="AH94" s="95"/>
      <c r="AI94" s="95"/>
      <c r="AJ94" s="95"/>
      <c r="AK94" s="95"/>
      <c r="AL94" s="95"/>
      <c r="AM94" s="95"/>
      <c r="AN94" s="96">
        <f>SUM(AG94,AT94)</f>
        <v>0</v>
      </c>
      <c r="AO94" s="96"/>
      <c r="AP94" s="96"/>
      <c r="AQ94" s="97" t="s">
        <v>1</v>
      </c>
      <c r="AR94" s="92"/>
      <c r="AS94" s="98">
        <f>ROUND(AS95+AS98+AS99+SUM(AS102:AS104),2)</f>
        <v>0</v>
      </c>
      <c r="AT94" s="99">
        <f>ROUND(SUM(AV94:AW94),2)</f>
        <v>0</v>
      </c>
      <c r="AU94" s="100">
        <f>ROUND(AU95+AU98+AU99+SUM(AU102:AU104),5)</f>
        <v>0</v>
      </c>
      <c r="AV94" s="99">
        <f>ROUND(AZ94*L29,2)</f>
        <v>0</v>
      </c>
      <c r="AW94" s="99">
        <f>ROUND(BA94*L30,2)</f>
        <v>0</v>
      </c>
      <c r="AX94" s="99">
        <f>ROUND(BB94*L29,2)</f>
        <v>0</v>
      </c>
      <c r="AY94" s="99">
        <f>ROUND(BC94*L30,2)</f>
        <v>0</v>
      </c>
      <c r="AZ94" s="99">
        <f>ROUND(AZ95+AZ98+AZ99+SUM(AZ102:AZ104),2)</f>
        <v>0</v>
      </c>
      <c r="BA94" s="99">
        <f>ROUND(BA95+BA98+BA99+SUM(BA102:BA104),2)</f>
        <v>0</v>
      </c>
      <c r="BB94" s="99">
        <f>ROUND(BB95+BB98+BB99+SUM(BB102:BB104),2)</f>
        <v>0</v>
      </c>
      <c r="BC94" s="99">
        <f>ROUND(BC95+BC98+BC99+SUM(BC102:BC104),2)</f>
        <v>0</v>
      </c>
      <c r="BD94" s="101">
        <f>ROUND(BD95+BD98+BD99+SUM(BD102:BD104),2)</f>
        <v>0</v>
      </c>
      <c r="BE94" s="6"/>
      <c r="BS94" s="102" t="s">
        <v>76</v>
      </c>
      <c r="BT94" s="102" t="s">
        <v>77</v>
      </c>
      <c r="BU94" s="103" t="s">
        <v>78</v>
      </c>
      <c r="BV94" s="102" t="s">
        <v>79</v>
      </c>
      <c r="BW94" s="102" t="s">
        <v>4</v>
      </c>
      <c r="BX94" s="102" t="s">
        <v>80</v>
      </c>
      <c r="CL94" s="102" t="s">
        <v>1</v>
      </c>
    </row>
    <row r="95" s="7" customFormat="1" ht="24.75" customHeight="1">
      <c r="A95" s="7"/>
      <c r="B95" s="104"/>
      <c r="C95" s="105"/>
      <c r="D95" s="106" t="s">
        <v>81</v>
      </c>
      <c r="E95" s="106"/>
      <c r="F95" s="106"/>
      <c r="G95" s="106"/>
      <c r="H95" s="106"/>
      <c r="I95" s="107"/>
      <c r="J95" s="106" t="s">
        <v>82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ROUND(SUM(AG96:AG97),2)</f>
        <v>0</v>
      </c>
      <c r="AH95" s="107"/>
      <c r="AI95" s="107"/>
      <c r="AJ95" s="107"/>
      <c r="AK95" s="107"/>
      <c r="AL95" s="107"/>
      <c r="AM95" s="107"/>
      <c r="AN95" s="109">
        <f>SUM(AG95,AT95)</f>
        <v>0</v>
      </c>
      <c r="AO95" s="107"/>
      <c r="AP95" s="107"/>
      <c r="AQ95" s="110" t="s">
        <v>83</v>
      </c>
      <c r="AR95" s="104"/>
      <c r="AS95" s="111">
        <f>ROUND(SUM(AS96:AS97),2)</f>
        <v>0</v>
      </c>
      <c r="AT95" s="112">
        <f>ROUND(SUM(AV95:AW95),2)</f>
        <v>0</v>
      </c>
      <c r="AU95" s="113">
        <f>ROUND(SUM(AU96:AU97),5)</f>
        <v>0</v>
      </c>
      <c r="AV95" s="112">
        <f>ROUND(AZ95*L29,2)</f>
        <v>0</v>
      </c>
      <c r="AW95" s="112">
        <f>ROUND(BA95*L30,2)</f>
        <v>0</v>
      </c>
      <c r="AX95" s="112">
        <f>ROUND(BB95*L29,2)</f>
        <v>0</v>
      </c>
      <c r="AY95" s="112">
        <f>ROUND(BC95*L30,2)</f>
        <v>0</v>
      </c>
      <c r="AZ95" s="112">
        <f>ROUND(SUM(AZ96:AZ97),2)</f>
        <v>0</v>
      </c>
      <c r="BA95" s="112">
        <f>ROUND(SUM(BA96:BA97),2)</f>
        <v>0</v>
      </c>
      <c r="BB95" s="112">
        <f>ROUND(SUM(BB96:BB97),2)</f>
        <v>0</v>
      </c>
      <c r="BC95" s="112">
        <f>ROUND(SUM(BC96:BC97),2)</f>
        <v>0</v>
      </c>
      <c r="BD95" s="114">
        <f>ROUND(SUM(BD96:BD97),2)</f>
        <v>0</v>
      </c>
      <c r="BE95" s="7"/>
      <c r="BS95" s="115" t="s">
        <v>76</v>
      </c>
      <c r="BT95" s="115" t="s">
        <v>84</v>
      </c>
      <c r="BV95" s="115" t="s">
        <v>79</v>
      </c>
      <c r="BW95" s="115" t="s">
        <v>85</v>
      </c>
      <c r="BX95" s="115" t="s">
        <v>4</v>
      </c>
      <c r="CL95" s="115" t="s">
        <v>1</v>
      </c>
      <c r="CM95" s="115" t="s">
        <v>86</v>
      </c>
    </row>
    <row r="96" s="4" customFormat="1" ht="16.5" customHeight="1">
      <c r="A96" s="116" t="s">
        <v>87</v>
      </c>
      <c r="B96" s="64"/>
      <c r="C96" s="10"/>
      <c r="D96" s="10"/>
      <c r="E96" s="117" t="s">
        <v>81</v>
      </c>
      <c r="F96" s="117"/>
      <c r="G96" s="117"/>
      <c r="H96" s="117"/>
      <c r="I96" s="117"/>
      <c r="J96" s="10"/>
      <c r="K96" s="117" t="s">
        <v>82</v>
      </c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8">
        <f>'SO 01.1 - MB Žižkova etap...'!J30</f>
        <v>0</v>
      </c>
      <c r="AH96" s="10"/>
      <c r="AI96" s="10"/>
      <c r="AJ96" s="10"/>
      <c r="AK96" s="10"/>
      <c r="AL96" s="10"/>
      <c r="AM96" s="10"/>
      <c r="AN96" s="118">
        <f>SUM(AG96,AT96)</f>
        <v>0</v>
      </c>
      <c r="AO96" s="10"/>
      <c r="AP96" s="10"/>
      <c r="AQ96" s="119" t="s">
        <v>88</v>
      </c>
      <c r="AR96" s="64"/>
      <c r="AS96" s="120">
        <v>0</v>
      </c>
      <c r="AT96" s="121">
        <f>ROUND(SUM(AV96:AW96),2)</f>
        <v>0</v>
      </c>
      <c r="AU96" s="122">
        <f>'SO 01.1 - MB Žižkova etap...'!P126</f>
        <v>0</v>
      </c>
      <c r="AV96" s="121">
        <f>'SO 01.1 - MB Žižkova etap...'!J33</f>
        <v>0</v>
      </c>
      <c r="AW96" s="121">
        <f>'SO 01.1 - MB Žižkova etap...'!J34</f>
        <v>0</v>
      </c>
      <c r="AX96" s="121">
        <f>'SO 01.1 - MB Žižkova etap...'!J35</f>
        <v>0</v>
      </c>
      <c r="AY96" s="121">
        <f>'SO 01.1 - MB Žižkova etap...'!J36</f>
        <v>0</v>
      </c>
      <c r="AZ96" s="121">
        <f>'SO 01.1 - MB Žižkova etap...'!F33</f>
        <v>0</v>
      </c>
      <c r="BA96" s="121">
        <f>'SO 01.1 - MB Žižkova etap...'!F34</f>
        <v>0</v>
      </c>
      <c r="BB96" s="121">
        <f>'SO 01.1 - MB Žižkova etap...'!F35</f>
        <v>0</v>
      </c>
      <c r="BC96" s="121">
        <f>'SO 01.1 - MB Žižkova etap...'!F36</f>
        <v>0</v>
      </c>
      <c r="BD96" s="123">
        <f>'SO 01.1 - MB Žižkova etap...'!F37</f>
        <v>0</v>
      </c>
      <c r="BE96" s="4"/>
      <c r="BT96" s="27" t="s">
        <v>86</v>
      </c>
      <c r="BU96" s="27" t="s">
        <v>89</v>
      </c>
      <c r="BV96" s="27" t="s">
        <v>79</v>
      </c>
      <c r="BW96" s="27" t="s">
        <v>85</v>
      </c>
      <c r="BX96" s="27" t="s">
        <v>4</v>
      </c>
      <c r="CL96" s="27" t="s">
        <v>1</v>
      </c>
      <c r="CM96" s="27" t="s">
        <v>86</v>
      </c>
    </row>
    <row r="97" s="4" customFormat="1" ht="16.5" customHeight="1">
      <c r="A97" s="116" t="s">
        <v>87</v>
      </c>
      <c r="B97" s="64"/>
      <c r="C97" s="10"/>
      <c r="D97" s="10"/>
      <c r="E97" s="117" t="s">
        <v>90</v>
      </c>
      <c r="F97" s="117"/>
      <c r="G97" s="117"/>
      <c r="H97" s="117"/>
      <c r="I97" s="117"/>
      <c r="J97" s="10"/>
      <c r="K97" s="117" t="s">
        <v>91</v>
      </c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8">
        <f>'01 - Provizorní zásobování'!J32</f>
        <v>0</v>
      </c>
      <c r="AH97" s="10"/>
      <c r="AI97" s="10"/>
      <c r="AJ97" s="10"/>
      <c r="AK97" s="10"/>
      <c r="AL97" s="10"/>
      <c r="AM97" s="10"/>
      <c r="AN97" s="118">
        <f>SUM(AG97,AT97)</f>
        <v>0</v>
      </c>
      <c r="AO97" s="10"/>
      <c r="AP97" s="10"/>
      <c r="AQ97" s="119" t="s">
        <v>88</v>
      </c>
      <c r="AR97" s="64"/>
      <c r="AS97" s="120">
        <v>0</v>
      </c>
      <c r="AT97" s="121">
        <f>ROUND(SUM(AV97:AW97),2)</f>
        <v>0</v>
      </c>
      <c r="AU97" s="122">
        <f>'01 - Provizorní zásobování'!P125</f>
        <v>0</v>
      </c>
      <c r="AV97" s="121">
        <f>'01 - Provizorní zásobování'!J35</f>
        <v>0</v>
      </c>
      <c r="AW97" s="121">
        <f>'01 - Provizorní zásobování'!J36</f>
        <v>0</v>
      </c>
      <c r="AX97" s="121">
        <f>'01 - Provizorní zásobování'!J37</f>
        <v>0</v>
      </c>
      <c r="AY97" s="121">
        <f>'01 - Provizorní zásobování'!J38</f>
        <v>0</v>
      </c>
      <c r="AZ97" s="121">
        <f>'01 - Provizorní zásobování'!F35</f>
        <v>0</v>
      </c>
      <c r="BA97" s="121">
        <f>'01 - Provizorní zásobování'!F36</f>
        <v>0</v>
      </c>
      <c r="BB97" s="121">
        <f>'01 - Provizorní zásobování'!F37</f>
        <v>0</v>
      </c>
      <c r="BC97" s="121">
        <f>'01 - Provizorní zásobování'!F38</f>
        <v>0</v>
      </c>
      <c r="BD97" s="123">
        <f>'01 - Provizorní zásobování'!F39</f>
        <v>0</v>
      </c>
      <c r="BE97" s="4"/>
      <c r="BT97" s="27" t="s">
        <v>86</v>
      </c>
      <c r="BV97" s="27" t="s">
        <v>79</v>
      </c>
      <c r="BW97" s="27" t="s">
        <v>92</v>
      </c>
      <c r="BX97" s="27" t="s">
        <v>85</v>
      </c>
      <c r="CL97" s="27" t="s">
        <v>1</v>
      </c>
    </row>
    <row r="98" s="7" customFormat="1" ht="24.75" customHeight="1">
      <c r="A98" s="116" t="s">
        <v>87</v>
      </c>
      <c r="B98" s="104"/>
      <c r="C98" s="105"/>
      <c r="D98" s="106" t="s">
        <v>93</v>
      </c>
      <c r="E98" s="106"/>
      <c r="F98" s="106"/>
      <c r="G98" s="106"/>
      <c r="H98" s="106"/>
      <c r="I98" s="107"/>
      <c r="J98" s="106" t="s">
        <v>94</v>
      </c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9">
        <f>'SO 01.2 - MB Žižkova etap...'!J30</f>
        <v>0</v>
      </c>
      <c r="AH98" s="107"/>
      <c r="AI98" s="107"/>
      <c r="AJ98" s="107"/>
      <c r="AK98" s="107"/>
      <c r="AL98" s="107"/>
      <c r="AM98" s="107"/>
      <c r="AN98" s="109">
        <f>SUM(AG98,AT98)</f>
        <v>0</v>
      </c>
      <c r="AO98" s="107"/>
      <c r="AP98" s="107"/>
      <c r="AQ98" s="110" t="s">
        <v>83</v>
      </c>
      <c r="AR98" s="104"/>
      <c r="AS98" s="111">
        <v>0</v>
      </c>
      <c r="AT98" s="112">
        <f>ROUND(SUM(AV98:AW98),2)</f>
        <v>0</v>
      </c>
      <c r="AU98" s="113">
        <f>'SO 01.2 - MB Žižkova etap...'!P125</f>
        <v>0</v>
      </c>
      <c r="AV98" s="112">
        <f>'SO 01.2 - MB Žižkova etap...'!J33</f>
        <v>0</v>
      </c>
      <c r="AW98" s="112">
        <f>'SO 01.2 - MB Žižkova etap...'!J34</f>
        <v>0</v>
      </c>
      <c r="AX98" s="112">
        <f>'SO 01.2 - MB Žižkova etap...'!J35</f>
        <v>0</v>
      </c>
      <c r="AY98" s="112">
        <f>'SO 01.2 - MB Žižkova etap...'!J36</f>
        <v>0</v>
      </c>
      <c r="AZ98" s="112">
        <f>'SO 01.2 - MB Žižkova etap...'!F33</f>
        <v>0</v>
      </c>
      <c r="BA98" s="112">
        <f>'SO 01.2 - MB Žižkova etap...'!F34</f>
        <v>0</v>
      </c>
      <c r="BB98" s="112">
        <f>'SO 01.2 - MB Žižkova etap...'!F35</f>
        <v>0</v>
      </c>
      <c r="BC98" s="112">
        <f>'SO 01.2 - MB Žižkova etap...'!F36</f>
        <v>0</v>
      </c>
      <c r="BD98" s="114">
        <f>'SO 01.2 - MB Žižkova etap...'!F37</f>
        <v>0</v>
      </c>
      <c r="BE98" s="7"/>
      <c r="BT98" s="115" t="s">
        <v>84</v>
      </c>
      <c r="BV98" s="115" t="s">
        <v>79</v>
      </c>
      <c r="BW98" s="115" t="s">
        <v>95</v>
      </c>
      <c r="BX98" s="115" t="s">
        <v>4</v>
      </c>
      <c r="CL98" s="115" t="s">
        <v>1</v>
      </c>
      <c r="CM98" s="115" t="s">
        <v>86</v>
      </c>
    </row>
    <row r="99" s="7" customFormat="1" ht="24.75" customHeight="1">
      <c r="A99" s="7"/>
      <c r="B99" s="104"/>
      <c r="C99" s="105"/>
      <c r="D99" s="106" t="s">
        <v>96</v>
      </c>
      <c r="E99" s="106"/>
      <c r="F99" s="106"/>
      <c r="G99" s="106"/>
      <c r="H99" s="106"/>
      <c r="I99" s="107"/>
      <c r="J99" s="106" t="s">
        <v>97</v>
      </c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8">
        <f>ROUND(SUM(AG100:AG101),2)</f>
        <v>0</v>
      </c>
      <c r="AH99" s="107"/>
      <c r="AI99" s="107"/>
      <c r="AJ99" s="107"/>
      <c r="AK99" s="107"/>
      <c r="AL99" s="107"/>
      <c r="AM99" s="107"/>
      <c r="AN99" s="109">
        <f>SUM(AG99,AT99)</f>
        <v>0</v>
      </c>
      <c r="AO99" s="107"/>
      <c r="AP99" s="107"/>
      <c r="AQ99" s="110" t="s">
        <v>83</v>
      </c>
      <c r="AR99" s="104"/>
      <c r="AS99" s="111">
        <f>ROUND(SUM(AS100:AS101),2)</f>
        <v>0</v>
      </c>
      <c r="AT99" s="112">
        <f>ROUND(SUM(AV99:AW99),2)</f>
        <v>0</v>
      </c>
      <c r="AU99" s="113">
        <f>ROUND(SUM(AU100:AU101),5)</f>
        <v>0</v>
      </c>
      <c r="AV99" s="112">
        <f>ROUND(AZ99*L29,2)</f>
        <v>0</v>
      </c>
      <c r="AW99" s="112">
        <f>ROUND(BA99*L30,2)</f>
        <v>0</v>
      </c>
      <c r="AX99" s="112">
        <f>ROUND(BB99*L29,2)</f>
        <v>0</v>
      </c>
      <c r="AY99" s="112">
        <f>ROUND(BC99*L30,2)</f>
        <v>0</v>
      </c>
      <c r="AZ99" s="112">
        <f>ROUND(SUM(AZ100:AZ101),2)</f>
        <v>0</v>
      </c>
      <c r="BA99" s="112">
        <f>ROUND(SUM(BA100:BA101),2)</f>
        <v>0</v>
      </c>
      <c r="BB99" s="112">
        <f>ROUND(SUM(BB100:BB101),2)</f>
        <v>0</v>
      </c>
      <c r="BC99" s="112">
        <f>ROUND(SUM(BC100:BC101),2)</f>
        <v>0</v>
      </c>
      <c r="BD99" s="114">
        <f>ROUND(SUM(BD100:BD101),2)</f>
        <v>0</v>
      </c>
      <c r="BE99" s="7"/>
      <c r="BS99" s="115" t="s">
        <v>76</v>
      </c>
      <c r="BT99" s="115" t="s">
        <v>84</v>
      </c>
      <c r="BU99" s="115" t="s">
        <v>78</v>
      </c>
      <c r="BV99" s="115" t="s">
        <v>79</v>
      </c>
      <c r="BW99" s="115" t="s">
        <v>98</v>
      </c>
      <c r="BX99" s="115" t="s">
        <v>4</v>
      </c>
      <c r="CL99" s="115" t="s">
        <v>1</v>
      </c>
      <c r="CM99" s="115" t="s">
        <v>86</v>
      </c>
    </row>
    <row r="100" s="4" customFormat="1" ht="23.25" customHeight="1">
      <c r="A100" s="116" t="s">
        <v>87</v>
      </c>
      <c r="B100" s="64"/>
      <c r="C100" s="10"/>
      <c r="D100" s="10"/>
      <c r="E100" s="117" t="s">
        <v>90</v>
      </c>
      <c r="F100" s="117"/>
      <c r="G100" s="117"/>
      <c r="H100" s="117"/>
      <c r="I100" s="117"/>
      <c r="J100" s="10"/>
      <c r="K100" s="117" t="s">
        <v>99</v>
      </c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8">
        <f>'01 - Stoka BJ – část 1 (o...'!J32</f>
        <v>0</v>
      </c>
      <c r="AH100" s="10"/>
      <c r="AI100" s="10"/>
      <c r="AJ100" s="10"/>
      <c r="AK100" s="10"/>
      <c r="AL100" s="10"/>
      <c r="AM100" s="10"/>
      <c r="AN100" s="118">
        <f>SUM(AG100,AT100)</f>
        <v>0</v>
      </c>
      <c r="AO100" s="10"/>
      <c r="AP100" s="10"/>
      <c r="AQ100" s="119" t="s">
        <v>88</v>
      </c>
      <c r="AR100" s="64"/>
      <c r="AS100" s="120">
        <v>0</v>
      </c>
      <c r="AT100" s="121">
        <f>ROUND(SUM(AV100:AW100),2)</f>
        <v>0</v>
      </c>
      <c r="AU100" s="122">
        <f>'01 - Stoka BJ – část 1 (o...'!P130</f>
        <v>0</v>
      </c>
      <c r="AV100" s="121">
        <f>'01 - Stoka BJ – část 1 (o...'!J35</f>
        <v>0</v>
      </c>
      <c r="AW100" s="121">
        <f>'01 - Stoka BJ – část 1 (o...'!J36</f>
        <v>0</v>
      </c>
      <c r="AX100" s="121">
        <f>'01 - Stoka BJ – část 1 (o...'!J37</f>
        <v>0</v>
      </c>
      <c r="AY100" s="121">
        <f>'01 - Stoka BJ – část 1 (o...'!J38</f>
        <v>0</v>
      </c>
      <c r="AZ100" s="121">
        <f>'01 - Stoka BJ – část 1 (o...'!F35</f>
        <v>0</v>
      </c>
      <c r="BA100" s="121">
        <f>'01 - Stoka BJ – část 1 (o...'!F36</f>
        <v>0</v>
      </c>
      <c r="BB100" s="121">
        <f>'01 - Stoka BJ – část 1 (o...'!F37</f>
        <v>0</v>
      </c>
      <c r="BC100" s="121">
        <f>'01 - Stoka BJ – část 1 (o...'!F38</f>
        <v>0</v>
      </c>
      <c r="BD100" s="123">
        <f>'01 - Stoka BJ – část 1 (o...'!F39</f>
        <v>0</v>
      </c>
      <c r="BE100" s="4"/>
      <c r="BT100" s="27" t="s">
        <v>86</v>
      </c>
      <c r="BV100" s="27" t="s">
        <v>79</v>
      </c>
      <c r="BW100" s="27" t="s">
        <v>100</v>
      </c>
      <c r="BX100" s="27" t="s">
        <v>98</v>
      </c>
      <c r="CL100" s="27" t="s">
        <v>1</v>
      </c>
    </row>
    <row r="101" s="4" customFormat="1" ht="23.25" customHeight="1">
      <c r="A101" s="116" t="s">
        <v>87</v>
      </c>
      <c r="B101" s="64"/>
      <c r="C101" s="10"/>
      <c r="D101" s="10"/>
      <c r="E101" s="117" t="s">
        <v>101</v>
      </c>
      <c r="F101" s="117"/>
      <c r="G101" s="117"/>
      <c r="H101" s="117"/>
      <c r="I101" s="117"/>
      <c r="J101" s="10"/>
      <c r="K101" s="117" t="s">
        <v>102</v>
      </c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8">
        <f>'02 - Stoka BJ - část 2 (o...'!J32</f>
        <v>0</v>
      </c>
      <c r="AH101" s="10"/>
      <c r="AI101" s="10"/>
      <c r="AJ101" s="10"/>
      <c r="AK101" s="10"/>
      <c r="AL101" s="10"/>
      <c r="AM101" s="10"/>
      <c r="AN101" s="118">
        <f>SUM(AG101,AT101)</f>
        <v>0</v>
      </c>
      <c r="AO101" s="10"/>
      <c r="AP101" s="10"/>
      <c r="AQ101" s="119" t="s">
        <v>88</v>
      </c>
      <c r="AR101" s="64"/>
      <c r="AS101" s="120">
        <v>0</v>
      </c>
      <c r="AT101" s="121">
        <f>ROUND(SUM(AV101:AW101),2)</f>
        <v>0</v>
      </c>
      <c r="AU101" s="122">
        <f>'02 - Stoka BJ - část 2 (o...'!P130</f>
        <v>0</v>
      </c>
      <c r="AV101" s="121">
        <f>'02 - Stoka BJ - část 2 (o...'!J35</f>
        <v>0</v>
      </c>
      <c r="AW101" s="121">
        <f>'02 - Stoka BJ - část 2 (o...'!J36</f>
        <v>0</v>
      </c>
      <c r="AX101" s="121">
        <f>'02 - Stoka BJ - část 2 (o...'!J37</f>
        <v>0</v>
      </c>
      <c r="AY101" s="121">
        <f>'02 - Stoka BJ - část 2 (o...'!J38</f>
        <v>0</v>
      </c>
      <c r="AZ101" s="121">
        <f>'02 - Stoka BJ - část 2 (o...'!F35</f>
        <v>0</v>
      </c>
      <c r="BA101" s="121">
        <f>'02 - Stoka BJ - část 2 (o...'!F36</f>
        <v>0</v>
      </c>
      <c r="BB101" s="121">
        <f>'02 - Stoka BJ - část 2 (o...'!F37</f>
        <v>0</v>
      </c>
      <c r="BC101" s="121">
        <f>'02 - Stoka BJ - část 2 (o...'!F38</f>
        <v>0</v>
      </c>
      <c r="BD101" s="123">
        <f>'02 - Stoka BJ - část 2 (o...'!F39</f>
        <v>0</v>
      </c>
      <c r="BE101" s="4"/>
      <c r="BT101" s="27" t="s">
        <v>86</v>
      </c>
      <c r="BV101" s="27" t="s">
        <v>79</v>
      </c>
      <c r="BW101" s="27" t="s">
        <v>103</v>
      </c>
      <c r="BX101" s="27" t="s">
        <v>98</v>
      </c>
      <c r="CL101" s="27" t="s">
        <v>1</v>
      </c>
    </row>
    <row r="102" s="7" customFormat="1" ht="24.75" customHeight="1">
      <c r="A102" s="116" t="s">
        <v>87</v>
      </c>
      <c r="B102" s="104"/>
      <c r="C102" s="105"/>
      <c r="D102" s="106" t="s">
        <v>104</v>
      </c>
      <c r="E102" s="106"/>
      <c r="F102" s="106"/>
      <c r="G102" s="106"/>
      <c r="H102" s="106"/>
      <c r="I102" s="107"/>
      <c r="J102" s="106" t="s">
        <v>105</v>
      </c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9">
        <f>'SO 01.4 - MB Žižkova etap...'!J30</f>
        <v>0</v>
      </c>
      <c r="AH102" s="107"/>
      <c r="AI102" s="107"/>
      <c r="AJ102" s="107"/>
      <c r="AK102" s="107"/>
      <c r="AL102" s="107"/>
      <c r="AM102" s="107"/>
      <c r="AN102" s="109">
        <f>SUM(AG102,AT102)</f>
        <v>0</v>
      </c>
      <c r="AO102" s="107"/>
      <c r="AP102" s="107"/>
      <c r="AQ102" s="110" t="s">
        <v>83</v>
      </c>
      <c r="AR102" s="104"/>
      <c r="AS102" s="111">
        <v>0</v>
      </c>
      <c r="AT102" s="112">
        <f>ROUND(SUM(AV102:AW102),2)</f>
        <v>0</v>
      </c>
      <c r="AU102" s="113">
        <f>'SO 01.4 - MB Žižkova etap...'!P125</f>
        <v>0</v>
      </c>
      <c r="AV102" s="112">
        <f>'SO 01.4 - MB Žižkova etap...'!J33</f>
        <v>0</v>
      </c>
      <c r="AW102" s="112">
        <f>'SO 01.4 - MB Žižkova etap...'!J34</f>
        <v>0</v>
      </c>
      <c r="AX102" s="112">
        <f>'SO 01.4 - MB Žižkova etap...'!J35</f>
        <v>0</v>
      </c>
      <c r="AY102" s="112">
        <f>'SO 01.4 - MB Žižkova etap...'!J36</f>
        <v>0</v>
      </c>
      <c r="AZ102" s="112">
        <f>'SO 01.4 - MB Žižkova etap...'!F33</f>
        <v>0</v>
      </c>
      <c r="BA102" s="112">
        <f>'SO 01.4 - MB Žižkova etap...'!F34</f>
        <v>0</v>
      </c>
      <c r="BB102" s="112">
        <f>'SO 01.4 - MB Žižkova etap...'!F35</f>
        <v>0</v>
      </c>
      <c r="BC102" s="112">
        <f>'SO 01.4 - MB Žižkova etap...'!F36</f>
        <v>0</v>
      </c>
      <c r="BD102" s="114">
        <f>'SO 01.4 - MB Žižkova etap...'!F37</f>
        <v>0</v>
      </c>
      <c r="BE102" s="7"/>
      <c r="BT102" s="115" t="s">
        <v>84</v>
      </c>
      <c r="BV102" s="115" t="s">
        <v>79</v>
      </c>
      <c r="BW102" s="115" t="s">
        <v>106</v>
      </c>
      <c r="BX102" s="115" t="s">
        <v>4</v>
      </c>
      <c r="CL102" s="115" t="s">
        <v>1</v>
      </c>
      <c r="CM102" s="115" t="s">
        <v>86</v>
      </c>
    </row>
    <row r="103" s="7" customFormat="1" ht="16.5" customHeight="1">
      <c r="A103" s="116" t="s">
        <v>87</v>
      </c>
      <c r="B103" s="104"/>
      <c r="C103" s="105"/>
      <c r="D103" s="106" t="s">
        <v>107</v>
      </c>
      <c r="E103" s="106"/>
      <c r="F103" s="106"/>
      <c r="G103" s="106"/>
      <c r="H103" s="106"/>
      <c r="I103" s="107"/>
      <c r="J103" s="106" t="s">
        <v>108</v>
      </c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9">
        <f>'05 - Obnova komunikace'!J30</f>
        <v>0</v>
      </c>
      <c r="AH103" s="107"/>
      <c r="AI103" s="107"/>
      <c r="AJ103" s="107"/>
      <c r="AK103" s="107"/>
      <c r="AL103" s="107"/>
      <c r="AM103" s="107"/>
      <c r="AN103" s="109">
        <f>SUM(AG103,AT103)</f>
        <v>0</v>
      </c>
      <c r="AO103" s="107"/>
      <c r="AP103" s="107"/>
      <c r="AQ103" s="110" t="s">
        <v>83</v>
      </c>
      <c r="AR103" s="104"/>
      <c r="AS103" s="111">
        <v>0</v>
      </c>
      <c r="AT103" s="112">
        <f>ROUND(SUM(AV103:AW103),2)</f>
        <v>0</v>
      </c>
      <c r="AU103" s="113">
        <f>'05 - Obnova komunikace'!P121</f>
        <v>0</v>
      </c>
      <c r="AV103" s="112">
        <f>'05 - Obnova komunikace'!J33</f>
        <v>0</v>
      </c>
      <c r="AW103" s="112">
        <f>'05 - Obnova komunikace'!J34</f>
        <v>0</v>
      </c>
      <c r="AX103" s="112">
        <f>'05 - Obnova komunikace'!J35</f>
        <v>0</v>
      </c>
      <c r="AY103" s="112">
        <f>'05 - Obnova komunikace'!J36</f>
        <v>0</v>
      </c>
      <c r="AZ103" s="112">
        <f>'05 - Obnova komunikace'!F33</f>
        <v>0</v>
      </c>
      <c r="BA103" s="112">
        <f>'05 - Obnova komunikace'!F34</f>
        <v>0</v>
      </c>
      <c r="BB103" s="112">
        <f>'05 - Obnova komunikace'!F35</f>
        <v>0</v>
      </c>
      <c r="BC103" s="112">
        <f>'05 - Obnova komunikace'!F36</f>
        <v>0</v>
      </c>
      <c r="BD103" s="114">
        <f>'05 - Obnova komunikace'!F37</f>
        <v>0</v>
      </c>
      <c r="BE103" s="7"/>
      <c r="BT103" s="115" t="s">
        <v>84</v>
      </c>
      <c r="BV103" s="115" t="s">
        <v>79</v>
      </c>
      <c r="BW103" s="115" t="s">
        <v>109</v>
      </c>
      <c r="BX103" s="115" t="s">
        <v>4</v>
      </c>
      <c r="CL103" s="115" t="s">
        <v>1</v>
      </c>
      <c r="CM103" s="115" t="s">
        <v>86</v>
      </c>
    </row>
    <row r="104" s="7" customFormat="1" ht="16.5" customHeight="1">
      <c r="A104" s="116" t="s">
        <v>87</v>
      </c>
      <c r="B104" s="104"/>
      <c r="C104" s="105"/>
      <c r="D104" s="106" t="s">
        <v>110</v>
      </c>
      <c r="E104" s="106"/>
      <c r="F104" s="106"/>
      <c r="G104" s="106"/>
      <c r="H104" s="106"/>
      <c r="I104" s="107"/>
      <c r="J104" s="106" t="s">
        <v>111</v>
      </c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9">
        <f>'06 - Vedlejší a ostaní ná...'!J30</f>
        <v>0</v>
      </c>
      <c r="AH104" s="107"/>
      <c r="AI104" s="107"/>
      <c r="AJ104" s="107"/>
      <c r="AK104" s="107"/>
      <c r="AL104" s="107"/>
      <c r="AM104" s="107"/>
      <c r="AN104" s="109">
        <f>SUM(AG104,AT104)</f>
        <v>0</v>
      </c>
      <c r="AO104" s="107"/>
      <c r="AP104" s="107"/>
      <c r="AQ104" s="110" t="s">
        <v>83</v>
      </c>
      <c r="AR104" s="104"/>
      <c r="AS104" s="124">
        <v>0</v>
      </c>
      <c r="AT104" s="125">
        <f>ROUND(SUM(AV104:AW104),2)</f>
        <v>0</v>
      </c>
      <c r="AU104" s="126">
        <f>'06 - Vedlejší a ostaní ná...'!P117</f>
        <v>0</v>
      </c>
      <c r="AV104" s="125">
        <f>'06 - Vedlejší a ostaní ná...'!J33</f>
        <v>0</v>
      </c>
      <c r="AW104" s="125">
        <f>'06 - Vedlejší a ostaní ná...'!J34</f>
        <v>0</v>
      </c>
      <c r="AX104" s="125">
        <f>'06 - Vedlejší a ostaní ná...'!J35</f>
        <v>0</v>
      </c>
      <c r="AY104" s="125">
        <f>'06 - Vedlejší a ostaní ná...'!J36</f>
        <v>0</v>
      </c>
      <c r="AZ104" s="125">
        <f>'06 - Vedlejší a ostaní ná...'!F33</f>
        <v>0</v>
      </c>
      <c r="BA104" s="125">
        <f>'06 - Vedlejší a ostaní ná...'!F34</f>
        <v>0</v>
      </c>
      <c r="BB104" s="125">
        <f>'06 - Vedlejší a ostaní ná...'!F35</f>
        <v>0</v>
      </c>
      <c r="BC104" s="125">
        <f>'06 - Vedlejší a ostaní ná...'!F36</f>
        <v>0</v>
      </c>
      <c r="BD104" s="127">
        <f>'06 - Vedlejší a ostaní ná...'!F37</f>
        <v>0</v>
      </c>
      <c r="BE104" s="7"/>
      <c r="BT104" s="115" t="s">
        <v>84</v>
      </c>
      <c r="BV104" s="115" t="s">
        <v>79</v>
      </c>
      <c r="BW104" s="115" t="s">
        <v>112</v>
      </c>
      <c r="BX104" s="115" t="s">
        <v>4</v>
      </c>
      <c r="CL104" s="115" t="s">
        <v>1</v>
      </c>
      <c r="CM104" s="115" t="s">
        <v>86</v>
      </c>
    </row>
    <row r="105" s="2" customFormat="1" ht="30" customHeight="1">
      <c r="A105" s="38"/>
      <c r="B105" s="39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9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="2" customFormat="1" ht="6.96" customHeight="1">
      <c r="A106" s="38"/>
      <c r="B106" s="60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39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</sheetData>
  <mergeCells count="78">
    <mergeCell ref="C92:G92"/>
    <mergeCell ref="D103:H103"/>
    <mergeCell ref="D98:H98"/>
    <mergeCell ref="D102:H102"/>
    <mergeCell ref="D104:H104"/>
    <mergeCell ref="D95:H95"/>
    <mergeCell ref="D99:H99"/>
    <mergeCell ref="E100:I100"/>
    <mergeCell ref="E97:I97"/>
    <mergeCell ref="E101:I101"/>
    <mergeCell ref="E96:I96"/>
    <mergeCell ref="I92:AF92"/>
    <mergeCell ref="J99:AF99"/>
    <mergeCell ref="J98:AF98"/>
    <mergeCell ref="J102:AF102"/>
    <mergeCell ref="J103:AF103"/>
    <mergeCell ref="J104:AF104"/>
    <mergeCell ref="J95:AF95"/>
    <mergeCell ref="K100:AF100"/>
    <mergeCell ref="K101:AF101"/>
    <mergeCell ref="K96:AF96"/>
    <mergeCell ref="K97:AF97"/>
    <mergeCell ref="L85:AJ85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98:AM98"/>
    <mergeCell ref="AG103:AM103"/>
    <mergeCell ref="AG102:AM102"/>
    <mergeCell ref="AG92:AM92"/>
    <mergeCell ref="AG97:AM97"/>
    <mergeCell ref="AG101:AM101"/>
    <mergeCell ref="AG100:AM100"/>
    <mergeCell ref="AG104:AM104"/>
    <mergeCell ref="AG95:AM95"/>
    <mergeCell ref="AG99:AM99"/>
    <mergeCell ref="AG96:AM96"/>
    <mergeCell ref="AM87:AN87"/>
    <mergeCell ref="AM90:AP90"/>
    <mergeCell ref="AM89:AP89"/>
    <mergeCell ref="AN95:AP95"/>
    <mergeCell ref="AN104:AP104"/>
    <mergeCell ref="AN98:AP98"/>
    <mergeCell ref="AN103:AP103"/>
    <mergeCell ref="AN97:AP97"/>
    <mergeCell ref="AN100:AP100"/>
    <mergeCell ref="AN101:AP101"/>
    <mergeCell ref="AN92:AP92"/>
    <mergeCell ref="AN96:AP96"/>
    <mergeCell ref="AN99:AP99"/>
    <mergeCell ref="AN102:AP102"/>
    <mergeCell ref="AS89:AT91"/>
    <mergeCell ref="AG94:AM94"/>
    <mergeCell ref="AN94:AP94"/>
  </mergeCells>
  <hyperlinks>
    <hyperlink ref="A96" location="'SO 01.1 - MB Žižkova etap...'!C2" display="/"/>
    <hyperlink ref="A97" location="'01 - Provizorní zásobování'!C2" display="/"/>
    <hyperlink ref="A98" location="'SO 01.2 - MB Žižkova etap...'!C2" display="/"/>
    <hyperlink ref="A100" location="'01 - Stoka BJ – část 1 (o...'!C2" display="/"/>
    <hyperlink ref="A101" location="'02 - Stoka BJ - část 2 (o...'!C2" display="/"/>
    <hyperlink ref="A102" location="'SO 01.4 - MB Žižkova etap...'!C2" display="/"/>
    <hyperlink ref="A103" location="'05 - Obnova komunikace'!C2" display="/"/>
    <hyperlink ref="A104" location="'06 - Vedlejší a ostaní ná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.667969" style="1" customWidth="1"/>
    <col min="13" max="13" width="10.83203" style="1" customWidth="1"/>
    <col min="15" max="15" width="14.16016" style="1" customWidth="1"/>
    <col min="16" max="16" width="14.16016" style="1" customWidth="1"/>
    <col min="17" max="17" width="14.16016" style="1" customWidth="1"/>
    <col min="18" max="18" width="14.16016" style="1" customWidth="1"/>
    <col min="19" max="19" width="14.16016" style="1" customWidth="1"/>
    <col min="20" max="20" width="14.16016" style="1" customWidth="1"/>
    <col min="21" max="21" width="16.33203" style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113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Mladá Boleslav, obnova vodovodu a kanalizace - etapa A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114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115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28. 1. 2026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34</v>
      </c>
      <c r="F24" s="38"/>
      <c r="G24" s="38"/>
      <c r="H24" s="38"/>
      <c r="I24" s="32" t="s">
        <v>27</v>
      </c>
      <c r="J24" s="27" t="s">
        <v>1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71.25" customHeight="1">
      <c r="A27" s="130"/>
      <c r="B27" s="131"/>
      <c r="C27" s="130"/>
      <c r="D27" s="130"/>
      <c r="E27" s="36" t="s">
        <v>36</v>
      </c>
      <c r="F27" s="36"/>
      <c r="G27" s="36"/>
      <c r="H27" s="36"/>
      <c r="I27" s="130"/>
      <c r="J27" s="130"/>
      <c r="K27" s="130"/>
      <c r="L27" s="132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3" t="s">
        <v>37</v>
      </c>
      <c r="E30" s="38"/>
      <c r="F30" s="38"/>
      <c r="G30" s="38"/>
      <c r="H30" s="38"/>
      <c r="I30" s="38"/>
      <c r="J30" s="96">
        <f>ROUND(J126,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39</v>
      </c>
      <c r="G32" s="38"/>
      <c r="H32" s="38"/>
      <c r="I32" s="43" t="s">
        <v>38</v>
      </c>
      <c r="J32" s="43" t="s">
        <v>40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4" t="s">
        <v>41</v>
      </c>
      <c r="E33" s="32" t="s">
        <v>42</v>
      </c>
      <c r="F33" s="135">
        <f>ROUND((SUM(BE126:BE378)),  2)</f>
        <v>0</v>
      </c>
      <c r="G33" s="38"/>
      <c r="H33" s="38"/>
      <c r="I33" s="136">
        <v>0.20999999999999999</v>
      </c>
      <c r="J33" s="135">
        <f>ROUND(((SUM(BE126:BE378))*I33),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43</v>
      </c>
      <c r="F34" s="135">
        <f>ROUND((SUM(BF126:BF378)),  2)</f>
        <v>0</v>
      </c>
      <c r="G34" s="38"/>
      <c r="H34" s="38"/>
      <c r="I34" s="136">
        <v>0.12</v>
      </c>
      <c r="J34" s="135">
        <f>ROUND(((SUM(BF126:BF378))*I34),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44</v>
      </c>
      <c r="F35" s="135">
        <f>ROUND((SUM(BG126:BG378)),  2)</f>
        <v>0</v>
      </c>
      <c r="G35" s="38"/>
      <c r="H35" s="38"/>
      <c r="I35" s="136">
        <v>0.20999999999999999</v>
      </c>
      <c r="J35" s="135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45</v>
      </c>
      <c r="F36" s="135">
        <f>ROUND((SUM(BH126:BH378)),  2)</f>
        <v>0</v>
      </c>
      <c r="G36" s="38"/>
      <c r="H36" s="38"/>
      <c r="I36" s="136">
        <v>0.12</v>
      </c>
      <c r="J36" s="135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46</v>
      </c>
      <c r="F37" s="135">
        <f>ROUND((SUM(BI126:BI378)),  2)</f>
        <v>0</v>
      </c>
      <c r="G37" s="38"/>
      <c r="H37" s="38"/>
      <c r="I37" s="136">
        <v>0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7"/>
      <c r="D39" s="138" t="s">
        <v>47</v>
      </c>
      <c r="E39" s="81"/>
      <c r="F39" s="81"/>
      <c r="G39" s="139" t="s">
        <v>48</v>
      </c>
      <c r="H39" s="140" t="s">
        <v>49</v>
      </c>
      <c r="I39" s="81"/>
      <c r="J39" s="141">
        <f>SUM(J30:J37)</f>
        <v>0</v>
      </c>
      <c r="K39" s="142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50</v>
      </c>
      <c r="E50" s="57"/>
      <c r="F50" s="57"/>
      <c r="G50" s="56" t="s">
        <v>51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52</v>
      </c>
      <c r="E61" s="41"/>
      <c r="F61" s="143" t="s">
        <v>53</v>
      </c>
      <c r="G61" s="58" t="s">
        <v>52</v>
      </c>
      <c r="H61" s="41"/>
      <c r="I61" s="41"/>
      <c r="J61" s="144" t="s">
        <v>53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54</v>
      </c>
      <c r="E65" s="59"/>
      <c r="F65" s="59"/>
      <c r="G65" s="56" t="s">
        <v>55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52</v>
      </c>
      <c r="E76" s="41"/>
      <c r="F76" s="143" t="s">
        <v>53</v>
      </c>
      <c r="G76" s="58" t="s">
        <v>52</v>
      </c>
      <c r="H76" s="41"/>
      <c r="I76" s="41"/>
      <c r="J76" s="144" t="s">
        <v>53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116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Mladá Boleslav, obnova vodovodu a kanalizace - etapa A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114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SO 01.1 - MB Žižkova etapa A, obnova vodovod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Mladá Boleslav</v>
      </c>
      <c r="G89" s="38"/>
      <c r="H89" s="38"/>
      <c r="I89" s="32" t="s">
        <v>22</v>
      </c>
      <c r="J89" s="69" t="str">
        <f>IF(J12="","",J12)</f>
        <v>28. 1. 2026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38"/>
      <c r="E91" s="38"/>
      <c r="F91" s="27" t="str">
        <f>E15</f>
        <v>VAK Mladá Boleslav a.s.</v>
      </c>
      <c r="G91" s="38"/>
      <c r="H91" s="38"/>
      <c r="I91" s="32" t="s">
        <v>30</v>
      </c>
      <c r="J91" s="36" t="str">
        <f>E21</f>
        <v>ŠINDLAR s.ro., Hradec Králové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Roman Bárta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5" t="s">
        <v>117</v>
      </c>
      <c r="D94" s="137"/>
      <c r="E94" s="137"/>
      <c r="F94" s="137"/>
      <c r="G94" s="137"/>
      <c r="H94" s="137"/>
      <c r="I94" s="137"/>
      <c r="J94" s="146" t="s">
        <v>118</v>
      </c>
      <c r="K94" s="137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7" t="s">
        <v>119</v>
      </c>
      <c r="D96" s="38"/>
      <c r="E96" s="38"/>
      <c r="F96" s="38"/>
      <c r="G96" s="38"/>
      <c r="H96" s="38"/>
      <c r="I96" s="38"/>
      <c r="J96" s="96">
        <f>J126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120</v>
      </c>
    </row>
    <row r="97" s="9" customFormat="1" ht="24.96" customHeight="1">
      <c r="A97" s="9"/>
      <c r="B97" s="148"/>
      <c r="C97" s="9"/>
      <c r="D97" s="149" t="s">
        <v>121</v>
      </c>
      <c r="E97" s="150"/>
      <c r="F97" s="150"/>
      <c r="G97" s="150"/>
      <c r="H97" s="150"/>
      <c r="I97" s="150"/>
      <c r="J97" s="151">
        <f>J127</f>
        <v>0</v>
      </c>
      <c r="K97" s="9"/>
      <c r="L97" s="14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2"/>
      <c r="C98" s="10"/>
      <c r="D98" s="153" t="s">
        <v>122</v>
      </c>
      <c r="E98" s="154"/>
      <c r="F98" s="154"/>
      <c r="G98" s="154"/>
      <c r="H98" s="154"/>
      <c r="I98" s="154"/>
      <c r="J98" s="155">
        <f>J128</f>
        <v>0</v>
      </c>
      <c r="K98" s="10"/>
      <c r="L98" s="15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2"/>
      <c r="C99" s="10"/>
      <c r="D99" s="153" t="s">
        <v>123</v>
      </c>
      <c r="E99" s="154"/>
      <c r="F99" s="154"/>
      <c r="G99" s="154"/>
      <c r="H99" s="154"/>
      <c r="I99" s="154"/>
      <c r="J99" s="155">
        <f>J220</f>
        <v>0</v>
      </c>
      <c r="K99" s="10"/>
      <c r="L99" s="15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2"/>
      <c r="C100" s="10"/>
      <c r="D100" s="153" t="s">
        <v>124</v>
      </c>
      <c r="E100" s="154"/>
      <c r="F100" s="154"/>
      <c r="G100" s="154"/>
      <c r="H100" s="154"/>
      <c r="I100" s="154"/>
      <c r="J100" s="155">
        <f>J225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125</v>
      </c>
      <c r="E101" s="154"/>
      <c r="F101" s="154"/>
      <c r="G101" s="154"/>
      <c r="H101" s="154"/>
      <c r="I101" s="154"/>
      <c r="J101" s="155">
        <f>J234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126</v>
      </c>
      <c r="E102" s="154"/>
      <c r="F102" s="154"/>
      <c r="G102" s="154"/>
      <c r="H102" s="154"/>
      <c r="I102" s="154"/>
      <c r="J102" s="155">
        <f>J260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127</v>
      </c>
      <c r="E103" s="154"/>
      <c r="F103" s="154"/>
      <c r="G103" s="154"/>
      <c r="H103" s="154"/>
      <c r="I103" s="154"/>
      <c r="J103" s="155">
        <f>J344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2"/>
      <c r="C104" s="10"/>
      <c r="D104" s="153" t="s">
        <v>128</v>
      </c>
      <c r="E104" s="154"/>
      <c r="F104" s="154"/>
      <c r="G104" s="154"/>
      <c r="H104" s="154"/>
      <c r="I104" s="154"/>
      <c r="J104" s="155">
        <f>J354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2"/>
      <c r="C105" s="10"/>
      <c r="D105" s="153" t="s">
        <v>129</v>
      </c>
      <c r="E105" s="154"/>
      <c r="F105" s="154"/>
      <c r="G105" s="154"/>
      <c r="H105" s="154"/>
      <c r="I105" s="154"/>
      <c r="J105" s="155">
        <f>J373</f>
        <v>0</v>
      </c>
      <c r="K105" s="10"/>
      <c r="L105" s="15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48"/>
      <c r="C106" s="9"/>
      <c r="D106" s="149" t="s">
        <v>130</v>
      </c>
      <c r="E106" s="150"/>
      <c r="F106" s="150"/>
      <c r="G106" s="150"/>
      <c r="H106" s="150"/>
      <c r="I106" s="150"/>
      <c r="J106" s="151">
        <f>J375</f>
        <v>0</v>
      </c>
      <c r="K106" s="9"/>
      <c r="L106" s="148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8"/>
      <c r="B107" s="39"/>
      <c r="C107" s="38"/>
      <c r="D107" s="38"/>
      <c r="E107" s="38"/>
      <c r="F107" s="38"/>
      <c r="G107" s="38"/>
      <c r="H107" s="38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0"/>
      <c r="C108" s="61"/>
      <c r="D108" s="61"/>
      <c r="E108" s="61"/>
      <c r="F108" s="61"/>
      <c r="G108" s="61"/>
      <c r="H108" s="61"/>
      <c r="I108" s="61"/>
      <c r="J108" s="61"/>
      <c r="K108" s="61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2"/>
      <c r="C112" s="63"/>
      <c r="D112" s="63"/>
      <c r="E112" s="63"/>
      <c r="F112" s="63"/>
      <c r="G112" s="63"/>
      <c r="H112" s="63"/>
      <c r="I112" s="63"/>
      <c r="J112" s="63"/>
      <c r="K112" s="63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131</v>
      </c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38"/>
      <c r="D116" s="38"/>
      <c r="E116" s="129" t="str">
        <f>E7</f>
        <v>Mladá Boleslav, obnova vodovodu a kanalizace - etapa A</v>
      </c>
      <c r="F116" s="32"/>
      <c r="G116" s="32"/>
      <c r="H116" s="32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114</v>
      </c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38"/>
      <c r="D118" s="38"/>
      <c r="E118" s="67" t="str">
        <f>E9</f>
        <v>SO 01.1 - MB Žižkova etapa A, obnova vodovod</v>
      </c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38"/>
      <c r="E120" s="38"/>
      <c r="F120" s="27" t="str">
        <f>F12</f>
        <v>Mladá Boleslav</v>
      </c>
      <c r="G120" s="38"/>
      <c r="H120" s="38"/>
      <c r="I120" s="32" t="s">
        <v>22</v>
      </c>
      <c r="J120" s="69" t="str">
        <f>IF(J12="","",J12)</f>
        <v>28. 1. 2026</v>
      </c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25.65" customHeight="1">
      <c r="A122" s="38"/>
      <c r="B122" s="39"/>
      <c r="C122" s="32" t="s">
        <v>24</v>
      </c>
      <c r="D122" s="38"/>
      <c r="E122" s="38"/>
      <c r="F122" s="27" t="str">
        <f>E15</f>
        <v>VAK Mladá Boleslav a.s.</v>
      </c>
      <c r="G122" s="38"/>
      <c r="H122" s="38"/>
      <c r="I122" s="32" t="s">
        <v>30</v>
      </c>
      <c r="J122" s="36" t="str">
        <f>E21</f>
        <v>ŠINDLAR s.ro., Hradec Králové</v>
      </c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28</v>
      </c>
      <c r="D123" s="38"/>
      <c r="E123" s="38"/>
      <c r="F123" s="27" t="str">
        <f>IF(E18="","",E18)</f>
        <v>Vyplň údaj</v>
      </c>
      <c r="G123" s="38"/>
      <c r="H123" s="38"/>
      <c r="I123" s="32" t="s">
        <v>33</v>
      </c>
      <c r="J123" s="36" t="str">
        <f>E24</f>
        <v>Roman Bárta</v>
      </c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38"/>
      <c r="D124" s="38"/>
      <c r="E124" s="38"/>
      <c r="F124" s="38"/>
      <c r="G124" s="38"/>
      <c r="H124" s="38"/>
      <c r="I124" s="38"/>
      <c r="J124" s="38"/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56"/>
      <c r="B125" s="157"/>
      <c r="C125" s="158" t="s">
        <v>132</v>
      </c>
      <c r="D125" s="159" t="s">
        <v>62</v>
      </c>
      <c r="E125" s="159" t="s">
        <v>58</v>
      </c>
      <c r="F125" s="159" t="s">
        <v>59</v>
      </c>
      <c r="G125" s="159" t="s">
        <v>133</v>
      </c>
      <c r="H125" s="159" t="s">
        <v>134</v>
      </c>
      <c r="I125" s="159" t="s">
        <v>135</v>
      </c>
      <c r="J125" s="159" t="s">
        <v>118</v>
      </c>
      <c r="K125" s="160" t="s">
        <v>136</v>
      </c>
      <c r="L125" s="161"/>
      <c r="M125" s="86" t="s">
        <v>1</v>
      </c>
      <c r="N125" s="87" t="s">
        <v>41</v>
      </c>
      <c r="O125" s="87" t="s">
        <v>137</v>
      </c>
      <c r="P125" s="87" t="s">
        <v>138</v>
      </c>
      <c r="Q125" s="87" t="s">
        <v>139</v>
      </c>
      <c r="R125" s="87" t="s">
        <v>140</v>
      </c>
      <c r="S125" s="87" t="s">
        <v>141</v>
      </c>
      <c r="T125" s="88" t="s">
        <v>142</v>
      </c>
      <c r="U125" s="156"/>
      <c r="V125" s="156"/>
      <c r="W125" s="156"/>
      <c r="X125" s="156"/>
      <c r="Y125" s="156"/>
      <c r="Z125" s="156"/>
      <c r="AA125" s="156"/>
      <c r="AB125" s="156"/>
      <c r="AC125" s="156"/>
      <c r="AD125" s="156"/>
      <c r="AE125" s="156"/>
    </row>
    <row r="126" s="2" customFormat="1" ht="22.8" customHeight="1">
      <c r="A126" s="38"/>
      <c r="B126" s="39"/>
      <c r="C126" s="93" t="s">
        <v>143</v>
      </c>
      <c r="D126" s="38"/>
      <c r="E126" s="38"/>
      <c r="F126" s="38"/>
      <c r="G126" s="38"/>
      <c r="H126" s="38"/>
      <c r="I126" s="38"/>
      <c r="J126" s="162">
        <f>BK126</f>
        <v>0</v>
      </c>
      <c r="K126" s="38"/>
      <c r="L126" s="39"/>
      <c r="M126" s="89"/>
      <c r="N126" s="73"/>
      <c r="O126" s="90"/>
      <c r="P126" s="163">
        <f>P127+P375</f>
        <v>0</v>
      </c>
      <c r="Q126" s="90"/>
      <c r="R126" s="163">
        <f>R127+R375</f>
        <v>520.47901060000004</v>
      </c>
      <c r="S126" s="90"/>
      <c r="T126" s="164">
        <f>T127+T375</f>
        <v>271.74286000000001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9" t="s">
        <v>76</v>
      </c>
      <c r="AU126" s="19" t="s">
        <v>120</v>
      </c>
      <c r="BK126" s="165">
        <f>BK127+BK375</f>
        <v>0</v>
      </c>
    </row>
    <row r="127" s="12" customFormat="1" ht="25.92" customHeight="1">
      <c r="A127" s="12"/>
      <c r="B127" s="166"/>
      <c r="C127" s="12"/>
      <c r="D127" s="167" t="s">
        <v>76</v>
      </c>
      <c r="E127" s="168" t="s">
        <v>144</v>
      </c>
      <c r="F127" s="168" t="s">
        <v>145</v>
      </c>
      <c r="G127" s="12"/>
      <c r="H127" s="12"/>
      <c r="I127" s="169"/>
      <c r="J127" s="170">
        <f>BK127</f>
        <v>0</v>
      </c>
      <c r="K127" s="12"/>
      <c r="L127" s="166"/>
      <c r="M127" s="171"/>
      <c r="N127" s="172"/>
      <c r="O127" s="172"/>
      <c r="P127" s="173">
        <f>P128+P220+P225+P234+P260+P344+P354+P373</f>
        <v>0</v>
      </c>
      <c r="Q127" s="172"/>
      <c r="R127" s="173">
        <f>R128+R220+R225+R234+R260+R344+R354+R373</f>
        <v>520.47901060000004</v>
      </c>
      <c r="S127" s="172"/>
      <c r="T127" s="174">
        <f>T128+T220+T225+T234+T260+T344+T354+T373</f>
        <v>271.74286000000001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7" t="s">
        <v>84</v>
      </c>
      <c r="AT127" s="175" t="s">
        <v>76</v>
      </c>
      <c r="AU127" s="175" t="s">
        <v>77</v>
      </c>
      <c r="AY127" s="167" t="s">
        <v>146</v>
      </c>
      <c r="BK127" s="176">
        <f>BK128+BK220+BK225+BK234+BK260+BK344+BK354+BK373</f>
        <v>0</v>
      </c>
    </row>
    <row r="128" s="12" customFormat="1" ht="22.8" customHeight="1">
      <c r="A128" s="12"/>
      <c r="B128" s="166"/>
      <c r="C128" s="12"/>
      <c r="D128" s="167" t="s">
        <v>76</v>
      </c>
      <c r="E128" s="177" t="s">
        <v>84</v>
      </c>
      <c r="F128" s="177" t="s">
        <v>147</v>
      </c>
      <c r="G128" s="12"/>
      <c r="H128" s="12"/>
      <c r="I128" s="169"/>
      <c r="J128" s="178">
        <f>BK128</f>
        <v>0</v>
      </c>
      <c r="K128" s="12"/>
      <c r="L128" s="166"/>
      <c r="M128" s="171"/>
      <c r="N128" s="172"/>
      <c r="O128" s="172"/>
      <c r="P128" s="173">
        <f>SUM(P129:P219)</f>
        <v>0</v>
      </c>
      <c r="Q128" s="172"/>
      <c r="R128" s="173">
        <f>SUM(R129:R219)</f>
        <v>368.39885679999998</v>
      </c>
      <c r="S128" s="172"/>
      <c r="T128" s="174">
        <f>SUM(T129:T219)</f>
        <v>258.66028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7" t="s">
        <v>84</v>
      </c>
      <c r="AT128" s="175" t="s">
        <v>76</v>
      </c>
      <c r="AU128" s="175" t="s">
        <v>84</v>
      </c>
      <c r="AY128" s="167" t="s">
        <v>146</v>
      </c>
      <c r="BK128" s="176">
        <f>SUM(BK129:BK219)</f>
        <v>0</v>
      </c>
    </row>
    <row r="129" s="2" customFormat="1" ht="62.7" customHeight="1">
      <c r="A129" s="38"/>
      <c r="B129" s="179"/>
      <c r="C129" s="180" t="s">
        <v>84</v>
      </c>
      <c r="D129" s="180" t="s">
        <v>148</v>
      </c>
      <c r="E129" s="181" t="s">
        <v>149</v>
      </c>
      <c r="F129" s="182" t="s">
        <v>150</v>
      </c>
      <c r="G129" s="183" t="s">
        <v>151</v>
      </c>
      <c r="H129" s="184">
        <v>3.7999999999999998</v>
      </c>
      <c r="I129" s="185"/>
      <c r="J129" s="186">
        <f>ROUND(I129*H129,2)</f>
        <v>0</v>
      </c>
      <c r="K129" s="182" t="s">
        <v>152</v>
      </c>
      <c r="L129" s="39"/>
      <c r="M129" s="187" t="s">
        <v>1</v>
      </c>
      <c r="N129" s="188" t="s">
        <v>42</v>
      </c>
      <c r="O129" s="77"/>
      <c r="P129" s="189">
        <f>O129*H129</f>
        <v>0</v>
      </c>
      <c r="Q129" s="189">
        <v>0</v>
      </c>
      <c r="R129" s="189">
        <f>Q129*H129</f>
        <v>0</v>
      </c>
      <c r="S129" s="189">
        <v>0.26000000000000001</v>
      </c>
      <c r="T129" s="190">
        <f>S129*H129</f>
        <v>0.98799999999999999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1" t="s">
        <v>153</v>
      </c>
      <c r="AT129" s="191" t="s">
        <v>148</v>
      </c>
      <c r="AU129" s="191" t="s">
        <v>86</v>
      </c>
      <c r="AY129" s="19" t="s">
        <v>146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84</v>
      </c>
      <c r="BK129" s="192">
        <f>ROUND(I129*H129,2)</f>
        <v>0</v>
      </c>
      <c r="BL129" s="19" t="s">
        <v>153</v>
      </c>
      <c r="BM129" s="191" t="s">
        <v>154</v>
      </c>
    </row>
    <row r="130" s="13" customFormat="1">
      <c r="A130" s="13"/>
      <c r="B130" s="193"/>
      <c r="C130" s="13"/>
      <c r="D130" s="194" t="s">
        <v>155</v>
      </c>
      <c r="E130" s="195" t="s">
        <v>1</v>
      </c>
      <c r="F130" s="196" t="s">
        <v>156</v>
      </c>
      <c r="G130" s="13"/>
      <c r="H130" s="195" t="s">
        <v>1</v>
      </c>
      <c r="I130" s="197"/>
      <c r="J130" s="13"/>
      <c r="K130" s="13"/>
      <c r="L130" s="193"/>
      <c r="M130" s="198"/>
      <c r="N130" s="199"/>
      <c r="O130" s="199"/>
      <c r="P130" s="199"/>
      <c r="Q130" s="199"/>
      <c r="R130" s="199"/>
      <c r="S130" s="199"/>
      <c r="T130" s="20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5" t="s">
        <v>155</v>
      </c>
      <c r="AU130" s="195" t="s">
        <v>86</v>
      </c>
      <c r="AV130" s="13" t="s">
        <v>84</v>
      </c>
      <c r="AW130" s="13" t="s">
        <v>32</v>
      </c>
      <c r="AX130" s="13" t="s">
        <v>77</v>
      </c>
      <c r="AY130" s="195" t="s">
        <v>146</v>
      </c>
    </row>
    <row r="131" s="14" customFormat="1">
      <c r="A131" s="14"/>
      <c r="B131" s="201"/>
      <c r="C131" s="14"/>
      <c r="D131" s="194" t="s">
        <v>155</v>
      </c>
      <c r="E131" s="202" t="s">
        <v>1</v>
      </c>
      <c r="F131" s="203" t="s">
        <v>157</v>
      </c>
      <c r="G131" s="14"/>
      <c r="H131" s="204">
        <v>3.7999999999999998</v>
      </c>
      <c r="I131" s="205"/>
      <c r="J131" s="14"/>
      <c r="K131" s="14"/>
      <c r="L131" s="201"/>
      <c r="M131" s="206"/>
      <c r="N131" s="207"/>
      <c r="O131" s="207"/>
      <c r="P131" s="207"/>
      <c r="Q131" s="207"/>
      <c r="R131" s="207"/>
      <c r="S131" s="207"/>
      <c r="T131" s="208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02" t="s">
        <v>155</v>
      </c>
      <c r="AU131" s="202" t="s">
        <v>86</v>
      </c>
      <c r="AV131" s="14" t="s">
        <v>86</v>
      </c>
      <c r="AW131" s="14" t="s">
        <v>32</v>
      </c>
      <c r="AX131" s="14" t="s">
        <v>84</v>
      </c>
      <c r="AY131" s="202" t="s">
        <v>146</v>
      </c>
    </row>
    <row r="132" s="2" customFormat="1" ht="62.7" customHeight="1">
      <c r="A132" s="38"/>
      <c r="B132" s="179"/>
      <c r="C132" s="180" t="s">
        <v>86</v>
      </c>
      <c r="D132" s="180" t="s">
        <v>148</v>
      </c>
      <c r="E132" s="181" t="s">
        <v>158</v>
      </c>
      <c r="F132" s="182" t="s">
        <v>159</v>
      </c>
      <c r="G132" s="183" t="s">
        <v>151</v>
      </c>
      <c r="H132" s="184">
        <v>294.62</v>
      </c>
      <c r="I132" s="185"/>
      <c r="J132" s="186">
        <f>ROUND(I132*H132,2)</f>
        <v>0</v>
      </c>
      <c r="K132" s="182" t="s">
        <v>152</v>
      </c>
      <c r="L132" s="39"/>
      <c r="M132" s="187" t="s">
        <v>1</v>
      </c>
      <c r="N132" s="188" t="s">
        <v>42</v>
      </c>
      <c r="O132" s="77"/>
      <c r="P132" s="189">
        <f>O132*H132</f>
        <v>0</v>
      </c>
      <c r="Q132" s="189">
        <v>0</v>
      </c>
      <c r="R132" s="189">
        <f>Q132*H132</f>
        <v>0</v>
      </c>
      <c r="S132" s="189">
        <v>0.17000000000000001</v>
      </c>
      <c r="T132" s="190">
        <f>S132*H132</f>
        <v>50.085400000000007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1" t="s">
        <v>153</v>
      </c>
      <c r="AT132" s="191" t="s">
        <v>148</v>
      </c>
      <c r="AU132" s="191" t="s">
        <v>86</v>
      </c>
      <c r="AY132" s="19" t="s">
        <v>146</v>
      </c>
      <c r="BE132" s="192">
        <f>IF(N132="základní",J132,0)</f>
        <v>0</v>
      </c>
      <c r="BF132" s="192">
        <f>IF(N132="snížená",J132,0)</f>
        <v>0</v>
      </c>
      <c r="BG132" s="192">
        <f>IF(N132="zákl. přenesená",J132,0)</f>
        <v>0</v>
      </c>
      <c r="BH132" s="192">
        <f>IF(N132="sníž. přenesená",J132,0)</f>
        <v>0</v>
      </c>
      <c r="BI132" s="192">
        <f>IF(N132="nulová",J132,0)</f>
        <v>0</v>
      </c>
      <c r="BJ132" s="19" t="s">
        <v>84</v>
      </c>
      <c r="BK132" s="192">
        <f>ROUND(I132*H132,2)</f>
        <v>0</v>
      </c>
      <c r="BL132" s="19" t="s">
        <v>153</v>
      </c>
      <c r="BM132" s="191" t="s">
        <v>160</v>
      </c>
    </row>
    <row r="133" s="13" customFormat="1">
      <c r="A133" s="13"/>
      <c r="B133" s="193"/>
      <c r="C133" s="13"/>
      <c r="D133" s="194" t="s">
        <v>155</v>
      </c>
      <c r="E133" s="195" t="s">
        <v>1</v>
      </c>
      <c r="F133" s="196" t="s">
        <v>156</v>
      </c>
      <c r="G133" s="13"/>
      <c r="H133" s="195" t="s">
        <v>1</v>
      </c>
      <c r="I133" s="197"/>
      <c r="J133" s="13"/>
      <c r="K133" s="13"/>
      <c r="L133" s="193"/>
      <c r="M133" s="198"/>
      <c r="N133" s="199"/>
      <c r="O133" s="199"/>
      <c r="P133" s="199"/>
      <c r="Q133" s="199"/>
      <c r="R133" s="199"/>
      <c r="S133" s="199"/>
      <c r="T133" s="20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5" t="s">
        <v>155</v>
      </c>
      <c r="AU133" s="195" t="s">
        <v>86</v>
      </c>
      <c r="AV133" s="13" t="s">
        <v>84</v>
      </c>
      <c r="AW133" s="13" t="s">
        <v>32</v>
      </c>
      <c r="AX133" s="13" t="s">
        <v>77</v>
      </c>
      <c r="AY133" s="195" t="s">
        <v>146</v>
      </c>
    </row>
    <row r="134" s="13" customFormat="1">
      <c r="A134" s="13"/>
      <c r="B134" s="193"/>
      <c r="C134" s="13"/>
      <c r="D134" s="194" t="s">
        <v>155</v>
      </c>
      <c r="E134" s="195" t="s">
        <v>1</v>
      </c>
      <c r="F134" s="196" t="s">
        <v>161</v>
      </c>
      <c r="G134" s="13"/>
      <c r="H134" s="195" t="s">
        <v>1</v>
      </c>
      <c r="I134" s="197"/>
      <c r="J134" s="13"/>
      <c r="K134" s="13"/>
      <c r="L134" s="193"/>
      <c r="M134" s="198"/>
      <c r="N134" s="199"/>
      <c r="O134" s="199"/>
      <c r="P134" s="199"/>
      <c r="Q134" s="199"/>
      <c r="R134" s="199"/>
      <c r="S134" s="199"/>
      <c r="T134" s="20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5" t="s">
        <v>155</v>
      </c>
      <c r="AU134" s="195" t="s">
        <v>86</v>
      </c>
      <c r="AV134" s="13" t="s">
        <v>84</v>
      </c>
      <c r="AW134" s="13" t="s">
        <v>32</v>
      </c>
      <c r="AX134" s="13" t="s">
        <v>77</v>
      </c>
      <c r="AY134" s="195" t="s">
        <v>146</v>
      </c>
    </row>
    <row r="135" s="14" customFormat="1">
      <c r="A135" s="14"/>
      <c r="B135" s="201"/>
      <c r="C135" s="14"/>
      <c r="D135" s="194" t="s">
        <v>155</v>
      </c>
      <c r="E135" s="202" t="s">
        <v>1</v>
      </c>
      <c r="F135" s="203" t="s">
        <v>162</v>
      </c>
      <c r="G135" s="14"/>
      <c r="H135" s="204">
        <v>289.62</v>
      </c>
      <c r="I135" s="205"/>
      <c r="J135" s="14"/>
      <c r="K135" s="14"/>
      <c r="L135" s="201"/>
      <c r="M135" s="206"/>
      <c r="N135" s="207"/>
      <c r="O135" s="207"/>
      <c r="P135" s="207"/>
      <c r="Q135" s="207"/>
      <c r="R135" s="207"/>
      <c r="S135" s="207"/>
      <c r="T135" s="20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2" t="s">
        <v>155</v>
      </c>
      <c r="AU135" s="202" t="s">
        <v>86</v>
      </c>
      <c r="AV135" s="14" t="s">
        <v>86</v>
      </c>
      <c r="AW135" s="14" t="s">
        <v>32</v>
      </c>
      <c r="AX135" s="14" t="s">
        <v>77</v>
      </c>
      <c r="AY135" s="202" t="s">
        <v>146</v>
      </c>
    </row>
    <row r="136" s="14" customFormat="1">
      <c r="A136" s="14"/>
      <c r="B136" s="201"/>
      <c r="C136" s="14"/>
      <c r="D136" s="194" t="s">
        <v>155</v>
      </c>
      <c r="E136" s="202" t="s">
        <v>1</v>
      </c>
      <c r="F136" s="203" t="s">
        <v>163</v>
      </c>
      <c r="G136" s="14"/>
      <c r="H136" s="204">
        <v>5</v>
      </c>
      <c r="I136" s="205"/>
      <c r="J136" s="14"/>
      <c r="K136" s="14"/>
      <c r="L136" s="201"/>
      <c r="M136" s="206"/>
      <c r="N136" s="207"/>
      <c r="O136" s="207"/>
      <c r="P136" s="207"/>
      <c r="Q136" s="207"/>
      <c r="R136" s="207"/>
      <c r="S136" s="207"/>
      <c r="T136" s="208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02" t="s">
        <v>155</v>
      </c>
      <c r="AU136" s="202" t="s">
        <v>86</v>
      </c>
      <c r="AV136" s="14" t="s">
        <v>86</v>
      </c>
      <c r="AW136" s="14" t="s">
        <v>32</v>
      </c>
      <c r="AX136" s="14" t="s">
        <v>77</v>
      </c>
      <c r="AY136" s="202" t="s">
        <v>146</v>
      </c>
    </row>
    <row r="137" s="15" customFormat="1">
      <c r="A137" s="15"/>
      <c r="B137" s="209"/>
      <c r="C137" s="15"/>
      <c r="D137" s="194" t="s">
        <v>155</v>
      </c>
      <c r="E137" s="210" t="s">
        <v>1</v>
      </c>
      <c r="F137" s="211" t="s">
        <v>164</v>
      </c>
      <c r="G137" s="15"/>
      <c r="H137" s="212">
        <v>294.62</v>
      </c>
      <c r="I137" s="213"/>
      <c r="J137" s="15"/>
      <c r="K137" s="15"/>
      <c r="L137" s="209"/>
      <c r="M137" s="214"/>
      <c r="N137" s="215"/>
      <c r="O137" s="215"/>
      <c r="P137" s="215"/>
      <c r="Q137" s="215"/>
      <c r="R137" s="215"/>
      <c r="S137" s="215"/>
      <c r="T137" s="216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10" t="s">
        <v>155</v>
      </c>
      <c r="AU137" s="210" t="s">
        <v>86</v>
      </c>
      <c r="AV137" s="15" t="s">
        <v>153</v>
      </c>
      <c r="AW137" s="15" t="s">
        <v>32</v>
      </c>
      <c r="AX137" s="15" t="s">
        <v>84</v>
      </c>
      <c r="AY137" s="210" t="s">
        <v>146</v>
      </c>
    </row>
    <row r="138" s="2" customFormat="1" ht="66.75" customHeight="1">
      <c r="A138" s="38"/>
      <c r="B138" s="179"/>
      <c r="C138" s="180" t="s">
        <v>165</v>
      </c>
      <c r="D138" s="180" t="s">
        <v>148</v>
      </c>
      <c r="E138" s="181" t="s">
        <v>166</v>
      </c>
      <c r="F138" s="182" t="s">
        <v>167</v>
      </c>
      <c r="G138" s="183" t="s">
        <v>151</v>
      </c>
      <c r="H138" s="184">
        <v>294.62</v>
      </c>
      <c r="I138" s="185"/>
      <c r="J138" s="186">
        <f>ROUND(I138*H138,2)</f>
        <v>0</v>
      </c>
      <c r="K138" s="182" t="s">
        <v>152</v>
      </c>
      <c r="L138" s="39"/>
      <c r="M138" s="187" t="s">
        <v>1</v>
      </c>
      <c r="N138" s="188" t="s">
        <v>42</v>
      </c>
      <c r="O138" s="77"/>
      <c r="P138" s="189">
        <f>O138*H138</f>
        <v>0</v>
      </c>
      <c r="Q138" s="189">
        <v>0</v>
      </c>
      <c r="R138" s="189">
        <f>Q138*H138</f>
        <v>0</v>
      </c>
      <c r="S138" s="189">
        <v>0.44</v>
      </c>
      <c r="T138" s="190">
        <f>S138*H138</f>
        <v>129.6328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1" t="s">
        <v>153</v>
      </c>
      <c r="AT138" s="191" t="s">
        <v>148</v>
      </c>
      <c r="AU138" s="191" t="s">
        <v>86</v>
      </c>
      <c r="AY138" s="19" t="s">
        <v>146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9" t="s">
        <v>84</v>
      </c>
      <c r="BK138" s="192">
        <f>ROUND(I138*H138,2)</f>
        <v>0</v>
      </c>
      <c r="BL138" s="19" t="s">
        <v>153</v>
      </c>
      <c r="BM138" s="191" t="s">
        <v>168</v>
      </c>
    </row>
    <row r="139" s="13" customFormat="1">
      <c r="A139" s="13"/>
      <c r="B139" s="193"/>
      <c r="C139" s="13"/>
      <c r="D139" s="194" t="s">
        <v>155</v>
      </c>
      <c r="E139" s="195" t="s">
        <v>1</v>
      </c>
      <c r="F139" s="196" t="s">
        <v>156</v>
      </c>
      <c r="G139" s="13"/>
      <c r="H139" s="195" t="s">
        <v>1</v>
      </c>
      <c r="I139" s="197"/>
      <c r="J139" s="13"/>
      <c r="K139" s="13"/>
      <c r="L139" s="193"/>
      <c r="M139" s="198"/>
      <c r="N139" s="199"/>
      <c r="O139" s="199"/>
      <c r="P139" s="199"/>
      <c r="Q139" s="199"/>
      <c r="R139" s="199"/>
      <c r="S139" s="199"/>
      <c r="T139" s="20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5" t="s">
        <v>155</v>
      </c>
      <c r="AU139" s="195" t="s">
        <v>86</v>
      </c>
      <c r="AV139" s="13" t="s">
        <v>84</v>
      </c>
      <c r="AW139" s="13" t="s">
        <v>32</v>
      </c>
      <c r="AX139" s="13" t="s">
        <v>77</v>
      </c>
      <c r="AY139" s="195" t="s">
        <v>146</v>
      </c>
    </row>
    <row r="140" s="14" customFormat="1">
      <c r="A140" s="14"/>
      <c r="B140" s="201"/>
      <c r="C140" s="14"/>
      <c r="D140" s="194" t="s">
        <v>155</v>
      </c>
      <c r="E140" s="202" t="s">
        <v>1</v>
      </c>
      <c r="F140" s="203" t="s">
        <v>162</v>
      </c>
      <c r="G140" s="14"/>
      <c r="H140" s="204">
        <v>289.62</v>
      </c>
      <c r="I140" s="205"/>
      <c r="J140" s="14"/>
      <c r="K140" s="14"/>
      <c r="L140" s="201"/>
      <c r="M140" s="206"/>
      <c r="N140" s="207"/>
      <c r="O140" s="207"/>
      <c r="P140" s="207"/>
      <c r="Q140" s="207"/>
      <c r="R140" s="207"/>
      <c r="S140" s="207"/>
      <c r="T140" s="208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2" t="s">
        <v>155</v>
      </c>
      <c r="AU140" s="202" t="s">
        <v>86</v>
      </c>
      <c r="AV140" s="14" t="s">
        <v>86</v>
      </c>
      <c r="AW140" s="14" t="s">
        <v>32</v>
      </c>
      <c r="AX140" s="14" t="s">
        <v>77</v>
      </c>
      <c r="AY140" s="202" t="s">
        <v>146</v>
      </c>
    </row>
    <row r="141" s="14" customFormat="1">
      <c r="A141" s="14"/>
      <c r="B141" s="201"/>
      <c r="C141" s="14"/>
      <c r="D141" s="194" t="s">
        <v>155</v>
      </c>
      <c r="E141" s="202" t="s">
        <v>1</v>
      </c>
      <c r="F141" s="203" t="s">
        <v>163</v>
      </c>
      <c r="G141" s="14"/>
      <c r="H141" s="204">
        <v>5</v>
      </c>
      <c r="I141" s="205"/>
      <c r="J141" s="14"/>
      <c r="K141" s="14"/>
      <c r="L141" s="201"/>
      <c r="M141" s="206"/>
      <c r="N141" s="207"/>
      <c r="O141" s="207"/>
      <c r="P141" s="207"/>
      <c r="Q141" s="207"/>
      <c r="R141" s="207"/>
      <c r="S141" s="207"/>
      <c r="T141" s="20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02" t="s">
        <v>155</v>
      </c>
      <c r="AU141" s="202" t="s">
        <v>86</v>
      </c>
      <c r="AV141" s="14" t="s">
        <v>86</v>
      </c>
      <c r="AW141" s="14" t="s">
        <v>32</v>
      </c>
      <c r="AX141" s="14" t="s">
        <v>77</v>
      </c>
      <c r="AY141" s="202" t="s">
        <v>146</v>
      </c>
    </row>
    <row r="142" s="15" customFormat="1">
      <c r="A142" s="15"/>
      <c r="B142" s="209"/>
      <c r="C142" s="15"/>
      <c r="D142" s="194" t="s">
        <v>155</v>
      </c>
      <c r="E142" s="210" t="s">
        <v>1</v>
      </c>
      <c r="F142" s="211" t="s">
        <v>164</v>
      </c>
      <c r="G142" s="15"/>
      <c r="H142" s="212">
        <v>294.62</v>
      </c>
      <c r="I142" s="213"/>
      <c r="J142" s="15"/>
      <c r="K142" s="15"/>
      <c r="L142" s="209"/>
      <c r="M142" s="214"/>
      <c r="N142" s="215"/>
      <c r="O142" s="215"/>
      <c r="P142" s="215"/>
      <c r="Q142" s="215"/>
      <c r="R142" s="215"/>
      <c r="S142" s="215"/>
      <c r="T142" s="216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10" t="s">
        <v>155</v>
      </c>
      <c r="AU142" s="210" t="s">
        <v>86</v>
      </c>
      <c r="AV142" s="15" t="s">
        <v>153</v>
      </c>
      <c r="AW142" s="15" t="s">
        <v>32</v>
      </c>
      <c r="AX142" s="15" t="s">
        <v>84</v>
      </c>
      <c r="AY142" s="210" t="s">
        <v>146</v>
      </c>
    </row>
    <row r="143" s="2" customFormat="1" ht="66.75" customHeight="1">
      <c r="A143" s="38"/>
      <c r="B143" s="179"/>
      <c r="C143" s="180" t="s">
        <v>153</v>
      </c>
      <c r="D143" s="180" t="s">
        <v>148</v>
      </c>
      <c r="E143" s="181" t="s">
        <v>169</v>
      </c>
      <c r="F143" s="182" t="s">
        <v>170</v>
      </c>
      <c r="G143" s="183" t="s">
        <v>151</v>
      </c>
      <c r="H143" s="184">
        <v>2.5</v>
      </c>
      <c r="I143" s="185"/>
      <c r="J143" s="186">
        <f>ROUND(I143*H143,2)</f>
        <v>0</v>
      </c>
      <c r="K143" s="182" t="s">
        <v>152</v>
      </c>
      <c r="L143" s="39"/>
      <c r="M143" s="187" t="s">
        <v>1</v>
      </c>
      <c r="N143" s="188" t="s">
        <v>42</v>
      </c>
      <c r="O143" s="77"/>
      <c r="P143" s="189">
        <f>O143*H143</f>
        <v>0</v>
      </c>
      <c r="Q143" s="189">
        <v>0</v>
      </c>
      <c r="R143" s="189">
        <f>Q143*H143</f>
        <v>0</v>
      </c>
      <c r="S143" s="189">
        <v>0.28999999999999998</v>
      </c>
      <c r="T143" s="190">
        <f>S143*H143</f>
        <v>0.72499999999999998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1" t="s">
        <v>153</v>
      </c>
      <c r="AT143" s="191" t="s">
        <v>148</v>
      </c>
      <c r="AU143" s="191" t="s">
        <v>86</v>
      </c>
      <c r="AY143" s="19" t="s">
        <v>146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9" t="s">
        <v>84</v>
      </c>
      <c r="BK143" s="192">
        <f>ROUND(I143*H143,2)</f>
        <v>0</v>
      </c>
      <c r="BL143" s="19" t="s">
        <v>153</v>
      </c>
      <c r="BM143" s="191" t="s">
        <v>171</v>
      </c>
    </row>
    <row r="144" s="13" customFormat="1">
      <c r="A144" s="13"/>
      <c r="B144" s="193"/>
      <c r="C144" s="13"/>
      <c r="D144" s="194" t="s">
        <v>155</v>
      </c>
      <c r="E144" s="195" t="s">
        <v>1</v>
      </c>
      <c r="F144" s="196" t="s">
        <v>156</v>
      </c>
      <c r="G144" s="13"/>
      <c r="H144" s="195" t="s">
        <v>1</v>
      </c>
      <c r="I144" s="197"/>
      <c r="J144" s="13"/>
      <c r="K144" s="13"/>
      <c r="L144" s="193"/>
      <c r="M144" s="198"/>
      <c r="N144" s="199"/>
      <c r="O144" s="199"/>
      <c r="P144" s="199"/>
      <c r="Q144" s="199"/>
      <c r="R144" s="199"/>
      <c r="S144" s="199"/>
      <c r="T144" s="20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5" t="s">
        <v>155</v>
      </c>
      <c r="AU144" s="195" t="s">
        <v>86</v>
      </c>
      <c r="AV144" s="13" t="s">
        <v>84</v>
      </c>
      <c r="AW144" s="13" t="s">
        <v>32</v>
      </c>
      <c r="AX144" s="13" t="s">
        <v>77</v>
      </c>
      <c r="AY144" s="195" t="s">
        <v>146</v>
      </c>
    </row>
    <row r="145" s="14" customFormat="1">
      <c r="A145" s="14"/>
      <c r="B145" s="201"/>
      <c r="C145" s="14"/>
      <c r="D145" s="194" t="s">
        <v>155</v>
      </c>
      <c r="E145" s="202" t="s">
        <v>1</v>
      </c>
      <c r="F145" s="203" t="s">
        <v>172</v>
      </c>
      <c r="G145" s="14"/>
      <c r="H145" s="204">
        <v>2.5</v>
      </c>
      <c r="I145" s="205"/>
      <c r="J145" s="14"/>
      <c r="K145" s="14"/>
      <c r="L145" s="201"/>
      <c r="M145" s="206"/>
      <c r="N145" s="207"/>
      <c r="O145" s="207"/>
      <c r="P145" s="207"/>
      <c r="Q145" s="207"/>
      <c r="R145" s="207"/>
      <c r="S145" s="207"/>
      <c r="T145" s="208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02" t="s">
        <v>155</v>
      </c>
      <c r="AU145" s="202" t="s">
        <v>86</v>
      </c>
      <c r="AV145" s="14" t="s">
        <v>86</v>
      </c>
      <c r="AW145" s="14" t="s">
        <v>32</v>
      </c>
      <c r="AX145" s="14" t="s">
        <v>84</v>
      </c>
      <c r="AY145" s="202" t="s">
        <v>146</v>
      </c>
    </row>
    <row r="146" s="2" customFormat="1" ht="55.5" customHeight="1">
      <c r="A146" s="38"/>
      <c r="B146" s="179"/>
      <c r="C146" s="180" t="s">
        <v>173</v>
      </c>
      <c r="D146" s="180" t="s">
        <v>148</v>
      </c>
      <c r="E146" s="181" t="s">
        <v>174</v>
      </c>
      <c r="F146" s="182" t="s">
        <v>175</v>
      </c>
      <c r="G146" s="183" t="s">
        <v>151</v>
      </c>
      <c r="H146" s="184">
        <v>294.62</v>
      </c>
      <c r="I146" s="185"/>
      <c r="J146" s="186">
        <f>ROUND(I146*H146,2)</f>
        <v>0</v>
      </c>
      <c r="K146" s="182" t="s">
        <v>152</v>
      </c>
      <c r="L146" s="39"/>
      <c r="M146" s="187" t="s">
        <v>1</v>
      </c>
      <c r="N146" s="188" t="s">
        <v>42</v>
      </c>
      <c r="O146" s="77"/>
      <c r="P146" s="189">
        <f>O146*H146</f>
        <v>0</v>
      </c>
      <c r="Q146" s="189">
        <v>0</v>
      </c>
      <c r="R146" s="189">
        <f>Q146*H146</f>
        <v>0</v>
      </c>
      <c r="S146" s="189">
        <v>0.098000000000000004</v>
      </c>
      <c r="T146" s="190">
        <f>S146*H146</f>
        <v>28.872760000000003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1" t="s">
        <v>153</v>
      </c>
      <c r="AT146" s="191" t="s">
        <v>148</v>
      </c>
      <c r="AU146" s="191" t="s">
        <v>86</v>
      </c>
      <c r="AY146" s="19" t="s">
        <v>146</v>
      </c>
      <c r="BE146" s="192">
        <f>IF(N146="základní",J146,0)</f>
        <v>0</v>
      </c>
      <c r="BF146" s="192">
        <f>IF(N146="snížená",J146,0)</f>
        <v>0</v>
      </c>
      <c r="BG146" s="192">
        <f>IF(N146="zákl. přenesená",J146,0)</f>
        <v>0</v>
      </c>
      <c r="BH146" s="192">
        <f>IF(N146="sníž. přenesená",J146,0)</f>
        <v>0</v>
      </c>
      <c r="BI146" s="192">
        <f>IF(N146="nulová",J146,0)</f>
        <v>0</v>
      </c>
      <c r="BJ146" s="19" t="s">
        <v>84</v>
      </c>
      <c r="BK146" s="192">
        <f>ROUND(I146*H146,2)</f>
        <v>0</v>
      </c>
      <c r="BL146" s="19" t="s">
        <v>153</v>
      </c>
      <c r="BM146" s="191" t="s">
        <v>176</v>
      </c>
    </row>
    <row r="147" s="13" customFormat="1">
      <c r="A147" s="13"/>
      <c r="B147" s="193"/>
      <c r="C147" s="13"/>
      <c r="D147" s="194" t="s">
        <v>155</v>
      </c>
      <c r="E147" s="195" t="s">
        <v>1</v>
      </c>
      <c r="F147" s="196" t="s">
        <v>156</v>
      </c>
      <c r="G147" s="13"/>
      <c r="H147" s="195" t="s">
        <v>1</v>
      </c>
      <c r="I147" s="197"/>
      <c r="J147" s="13"/>
      <c r="K147" s="13"/>
      <c r="L147" s="193"/>
      <c r="M147" s="198"/>
      <c r="N147" s="199"/>
      <c r="O147" s="199"/>
      <c r="P147" s="199"/>
      <c r="Q147" s="199"/>
      <c r="R147" s="199"/>
      <c r="S147" s="199"/>
      <c r="T147" s="20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5" t="s">
        <v>155</v>
      </c>
      <c r="AU147" s="195" t="s">
        <v>86</v>
      </c>
      <c r="AV147" s="13" t="s">
        <v>84</v>
      </c>
      <c r="AW147" s="13" t="s">
        <v>32</v>
      </c>
      <c r="AX147" s="13" t="s">
        <v>77</v>
      </c>
      <c r="AY147" s="195" t="s">
        <v>146</v>
      </c>
    </row>
    <row r="148" s="13" customFormat="1">
      <c r="A148" s="13"/>
      <c r="B148" s="193"/>
      <c r="C148" s="13"/>
      <c r="D148" s="194" t="s">
        <v>155</v>
      </c>
      <c r="E148" s="195" t="s">
        <v>1</v>
      </c>
      <c r="F148" s="196" t="s">
        <v>161</v>
      </c>
      <c r="G148" s="13"/>
      <c r="H148" s="195" t="s">
        <v>1</v>
      </c>
      <c r="I148" s="197"/>
      <c r="J148" s="13"/>
      <c r="K148" s="13"/>
      <c r="L148" s="193"/>
      <c r="M148" s="198"/>
      <c r="N148" s="199"/>
      <c r="O148" s="199"/>
      <c r="P148" s="199"/>
      <c r="Q148" s="199"/>
      <c r="R148" s="199"/>
      <c r="S148" s="199"/>
      <c r="T148" s="20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95" t="s">
        <v>155</v>
      </c>
      <c r="AU148" s="195" t="s">
        <v>86</v>
      </c>
      <c r="AV148" s="13" t="s">
        <v>84</v>
      </c>
      <c r="AW148" s="13" t="s">
        <v>32</v>
      </c>
      <c r="AX148" s="13" t="s">
        <v>77</v>
      </c>
      <c r="AY148" s="195" t="s">
        <v>146</v>
      </c>
    </row>
    <row r="149" s="14" customFormat="1">
      <c r="A149" s="14"/>
      <c r="B149" s="201"/>
      <c r="C149" s="14"/>
      <c r="D149" s="194" t="s">
        <v>155</v>
      </c>
      <c r="E149" s="202" t="s">
        <v>1</v>
      </c>
      <c r="F149" s="203" t="s">
        <v>162</v>
      </c>
      <c r="G149" s="14"/>
      <c r="H149" s="204">
        <v>289.62</v>
      </c>
      <c r="I149" s="205"/>
      <c r="J149" s="14"/>
      <c r="K149" s="14"/>
      <c r="L149" s="201"/>
      <c r="M149" s="206"/>
      <c r="N149" s="207"/>
      <c r="O149" s="207"/>
      <c r="P149" s="207"/>
      <c r="Q149" s="207"/>
      <c r="R149" s="207"/>
      <c r="S149" s="207"/>
      <c r="T149" s="20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02" t="s">
        <v>155</v>
      </c>
      <c r="AU149" s="202" t="s">
        <v>86</v>
      </c>
      <c r="AV149" s="14" t="s">
        <v>86</v>
      </c>
      <c r="AW149" s="14" t="s">
        <v>32</v>
      </c>
      <c r="AX149" s="14" t="s">
        <v>77</v>
      </c>
      <c r="AY149" s="202" t="s">
        <v>146</v>
      </c>
    </row>
    <row r="150" s="14" customFormat="1">
      <c r="A150" s="14"/>
      <c r="B150" s="201"/>
      <c r="C150" s="14"/>
      <c r="D150" s="194" t="s">
        <v>155</v>
      </c>
      <c r="E150" s="202" t="s">
        <v>1</v>
      </c>
      <c r="F150" s="203" t="s">
        <v>163</v>
      </c>
      <c r="G150" s="14"/>
      <c r="H150" s="204">
        <v>5</v>
      </c>
      <c r="I150" s="205"/>
      <c r="J150" s="14"/>
      <c r="K150" s="14"/>
      <c r="L150" s="201"/>
      <c r="M150" s="206"/>
      <c r="N150" s="207"/>
      <c r="O150" s="207"/>
      <c r="P150" s="207"/>
      <c r="Q150" s="207"/>
      <c r="R150" s="207"/>
      <c r="S150" s="207"/>
      <c r="T150" s="20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02" t="s">
        <v>155</v>
      </c>
      <c r="AU150" s="202" t="s">
        <v>86</v>
      </c>
      <c r="AV150" s="14" t="s">
        <v>86</v>
      </c>
      <c r="AW150" s="14" t="s">
        <v>32</v>
      </c>
      <c r="AX150" s="14" t="s">
        <v>77</v>
      </c>
      <c r="AY150" s="202" t="s">
        <v>146</v>
      </c>
    </row>
    <row r="151" s="15" customFormat="1">
      <c r="A151" s="15"/>
      <c r="B151" s="209"/>
      <c r="C151" s="15"/>
      <c r="D151" s="194" t="s">
        <v>155</v>
      </c>
      <c r="E151" s="210" t="s">
        <v>1</v>
      </c>
      <c r="F151" s="211" t="s">
        <v>164</v>
      </c>
      <c r="G151" s="15"/>
      <c r="H151" s="212">
        <v>294.62</v>
      </c>
      <c r="I151" s="213"/>
      <c r="J151" s="15"/>
      <c r="K151" s="15"/>
      <c r="L151" s="209"/>
      <c r="M151" s="214"/>
      <c r="N151" s="215"/>
      <c r="O151" s="215"/>
      <c r="P151" s="215"/>
      <c r="Q151" s="215"/>
      <c r="R151" s="215"/>
      <c r="S151" s="215"/>
      <c r="T151" s="216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10" t="s">
        <v>155</v>
      </c>
      <c r="AU151" s="210" t="s">
        <v>86</v>
      </c>
      <c r="AV151" s="15" t="s">
        <v>153</v>
      </c>
      <c r="AW151" s="15" t="s">
        <v>32</v>
      </c>
      <c r="AX151" s="15" t="s">
        <v>84</v>
      </c>
      <c r="AY151" s="210" t="s">
        <v>146</v>
      </c>
    </row>
    <row r="152" s="2" customFormat="1" ht="44.25" customHeight="1">
      <c r="A152" s="38"/>
      <c r="B152" s="179"/>
      <c r="C152" s="180" t="s">
        <v>177</v>
      </c>
      <c r="D152" s="180" t="s">
        <v>148</v>
      </c>
      <c r="E152" s="181" t="s">
        <v>178</v>
      </c>
      <c r="F152" s="182" t="s">
        <v>179</v>
      </c>
      <c r="G152" s="183" t="s">
        <v>151</v>
      </c>
      <c r="H152" s="184">
        <v>294.62</v>
      </c>
      <c r="I152" s="185"/>
      <c r="J152" s="186">
        <f>ROUND(I152*H152,2)</f>
        <v>0</v>
      </c>
      <c r="K152" s="182" t="s">
        <v>152</v>
      </c>
      <c r="L152" s="39"/>
      <c r="M152" s="187" t="s">
        <v>1</v>
      </c>
      <c r="N152" s="188" t="s">
        <v>42</v>
      </c>
      <c r="O152" s="77"/>
      <c r="P152" s="189">
        <f>O152*H152</f>
        <v>0</v>
      </c>
      <c r="Q152" s="189">
        <v>2.0000000000000002E-05</v>
      </c>
      <c r="R152" s="189">
        <f>Q152*H152</f>
        <v>0.0058924000000000008</v>
      </c>
      <c r="S152" s="189">
        <v>0.161</v>
      </c>
      <c r="T152" s="190">
        <f>S152*H152</f>
        <v>47.433820000000004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1" t="s">
        <v>153</v>
      </c>
      <c r="AT152" s="191" t="s">
        <v>148</v>
      </c>
      <c r="AU152" s="191" t="s">
        <v>86</v>
      </c>
      <c r="AY152" s="19" t="s">
        <v>146</v>
      </c>
      <c r="BE152" s="192">
        <f>IF(N152="základní",J152,0)</f>
        <v>0</v>
      </c>
      <c r="BF152" s="192">
        <f>IF(N152="snížená",J152,0)</f>
        <v>0</v>
      </c>
      <c r="BG152" s="192">
        <f>IF(N152="zákl. přenesená",J152,0)</f>
        <v>0</v>
      </c>
      <c r="BH152" s="192">
        <f>IF(N152="sníž. přenesená",J152,0)</f>
        <v>0</v>
      </c>
      <c r="BI152" s="192">
        <f>IF(N152="nulová",J152,0)</f>
        <v>0</v>
      </c>
      <c r="BJ152" s="19" t="s">
        <v>84</v>
      </c>
      <c r="BK152" s="192">
        <f>ROUND(I152*H152,2)</f>
        <v>0</v>
      </c>
      <c r="BL152" s="19" t="s">
        <v>153</v>
      </c>
      <c r="BM152" s="191" t="s">
        <v>180</v>
      </c>
    </row>
    <row r="153" s="13" customFormat="1">
      <c r="A153" s="13"/>
      <c r="B153" s="193"/>
      <c r="C153" s="13"/>
      <c r="D153" s="194" t="s">
        <v>155</v>
      </c>
      <c r="E153" s="195" t="s">
        <v>1</v>
      </c>
      <c r="F153" s="196" t="s">
        <v>156</v>
      </c>
      <c r="G153" s="13"/>
      <c r="H153" s="195" t="s">
        <v>1</v>
      </c>
      <c r="I153" s="197"/>
      <c r="J153" s="13"/>
      <c r="K153" s="13"/>
      <c r="L153" s="193"/>
      <c r="M153" s="198"/>
      <c r="N153" s="199"/>
      <c r="O153" s="199"/>
      <c r="P153" s="199"/>
      <c r="Q153" s="199"/>
      <c r="R153" s="199"/>
      <c r="S153" s="199"/>
      <c r="T153" s="20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95" t="s">
        <v>155</v>
      </c>
      <c r="AU153" s="195" t="s">
        <v>86</v>
      </c>
      <c r="AV153" s="13" t="s">
        <v>84</v>
      </c>
      <c r="AW153" s="13" t="s">
        <v>32</v>
      </c>
      <c r="AX153" s="13" t="s">
        <v>77</v>
      </c>
      <c r="AY153" s="195" t="s">
        <v>146</v>
      </c>
    </row>
    <row r="154" s="14" customFormat="1">
      <c r="A154" s="14"/>
      <c r="B154" s="201"/>
      <c r="C154" s="14"/>
      <c r="D154" s="194" t="s">
        <v>155</v>
      </c>
      <c r="E154" s="202" t="s">
        <v>1</v>
      </c>
      <c r="F154" s="203" t="s">
        <v>162</v>
      </c>
      <c r="G154" s="14"/>
      <c r="H154" s="204">
        <v>289.62</v>
      </c>
      <c r="I154" s="205"/>
      <c r="J154" s="14"/>
      <c r="K154" s="14"/>
      <c r="L154" s="201"/>
      <c r="M154" s="206"/>
      <c r="N154" s="207"/>
      <c r="O154" s="207"/>
      <c r="P154" s="207"/>
      <c r="Q154" s="207"/>
      <c r="R154" s="207"/>
      <c r="S154" s="207"/>
      <c r="T154" s="20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02" t="s">
        <v>155</v>
      </c>
      <c r="AU154" s="202" t="s">
        <v>86</v>
      </c>
      <c r="AV154" s="14" t="s">
        <v>86</v>
      </c>
      <c r="AW154" s="14" t="s">
        <v>32</v>
      </c>
      <c r="AX154" s="14" t="s">
        <v>77</v>
      </c>
      <c r="AY154" s="202" t="s">
        <v>146</v>
      </c>
    </row>
    <row r="155" s="14" customFormat="1">
      <c r="A155" s="14"/>
      <c r="B155" s="201"/>
      <c r="C155" s="14"/>
      <c r="D155" s="194" t="s">
        <v>155</v>
      </c>
      <c r="E155" s="202" t="s">
        <v>1</v>
      </c>
      <c r="F155" s="203" t="s">
        <v>163</v>
      </c>
      <c r="G155" s="14"/>
      <c r="H155" s="204">
        <v>5</v>
      </c>
      <c r="I155" s="205"/>
      <c r="J155" s="14"/>
      <c r="K155" s="14"/>
      <c r="L155" s="201"/>
      <c r="M155" s="206"/>
      <c r="N155" s="207"/>
      <c r="O155" s="207"/>
      <c r="P155" s="207"/>
      <c r="Q155" s="207"/>
      <c r="R155" s="207"/>
      <c r="S155" s="207"/>
      <c r="T155" s="20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2" t="s">
        <v>155</v>
      </c>
      <c r="AU155" s="202" t="s">
        <v>86</v>
      </c>
      <c r="AV155" s="14" t="s">
        <v>86</v>
      </c>
      <c r="AW155" s="14" t="s">
        <v>32</v>
      </c>
      <c r="AX155" s="14" t="s">
        <v>77</v>
      </c>
      <c r="AY155" s="202" t="s">
        <v>146</v>
      </c>
    </row>
    <row r="156" s="15" customFormat="1">
      <c r="A156" s="15"/>
      <c r="B156" s="209"/>
      <c r="C156" s="15"/>
      <c r="D156" s="194" t="s">
        <v>155</v>
      </c>
      <c r="E156" s="210" t="s">
        <v>1</v>
      </c>
      <c r="F156" s="211" t="s">
        <v>164</v>
      </c>
      <c r="G156" s="15"/>
      <c r="H156" s="212">
        <v>294.62</v>
      </c>
      <c r="I156" s="213"/>
      <c r="J156" s="15"/>
      <c r="K156" s="15"/>
      <c r="L156" s="209"/>
      <c r="M156" s="214"/>
      <c r="N156" s="215"/>
      <c r="O156" s="215"/>
      <c r="P156" s="215"/>
      <c r="Q156" s="215"/>
      <c r="R156" s="215"/>
      <c r="S156" s="215"/>
      <c r="T156" s="216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10" t="s">
        <v>155</v>
      </c>
      <c r="AU156" s="210" t="s">
        <v>86</v>
      </c>
      <c r="AV156" s="15" t="s">
        <v>153</v>
      </c>
      <c r="AW156" s="15" t="s">
        <v>32</v>
      </c>
      <c r="AX156" s="15" t="s">
        <v>84</v>
      </c>
      <c r="AY156" s="210" t="s">
        <v>146</v>
      </c>
    </row>
    <row r="157" s="2" customFormat="1" ht="49.05" customHeight="1">
      <c r="A157" s="38"/>
      <c r="B157" s="179"/>
      <c r="C157" s="180" t="s">
        <v>181</v>
      </c>
      <c r="D157" s="180" t="s">
        <v>148</v>
      </c>
      <c r="E157" s="181" t="s">
        <v>182</v>
      </c>
      <c r="F157" s="182" t="s">
        <v>183</v>
      </c>
      <c r="G157" s="183" t="s">
        <v>184</v>
      </c>
      <c r="H157" s="184">
        <v>4.5</v>
      </c>
      <c r="I157" s="185"/>
      <c r="J157" s="186">
        <f>ROUND(I157*H157,2)</f>
        <v>0</v>
      </c>
      <c r="K157" s="182" t="s">
        <v>152</v>
      </c>
      <c r="L157" s="39"/>
      <c r="M157" s="187" t="s">
        <v>1</v>
      </c>
      <c r="N157" s="188" t="s">
        <v>42</v>
      </c>
      <c r="O157" s="77"/>
      <c r="P157" s="189">
        <f>O157*H157</f>
        <v>0</v>
      </c>
      <c r="Q157" s="189">
        <v>0</v>
      </c>
      <c r="R157" s="189">
        <f>Q157*H157</f>
        <v>0</v>
      </c>
      <c r="S157" s="189">
        <v>0.20499999999999999</v>
      </c>
      <c r="T157" s="190">
        <f>S157*H157</f>
        <v>0.92249999999999999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1" t="s">
        <v>153</v>
      </c>
      <c r="AT157" s="191" t="s">
        <v>148</v>
      </c>
      <c r="AU157" s="191" t="s">
        <v>86</v>
      </c>
      <c r="AY157" s="19" t="s">
        <v>146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9" t="s">
        <v>84</v>
      </c>
      <c r="BK157" s="192">
        <f>ROUND(I157*H157,2)</f>
        <v>0</v>
      </c>
      <c r="BL157" s="19" t="s">
        <v>153</v>
      </c>
      <c r="BM157" s="191" t="s">
        <v>185</v>
      </c>
    </row>
    <row r="158" s="2" customFormat="1" ht="24.15" customHeight="1">
      <c r="A158" s="38"/>
      <c r="B158" s="179"/>
      <c r="C158" s="180" t="s">
        <v>186</v>
      </c>
      <c r="D158" s="180" t="s">
        <v>148</v>
      </c>
      <c r="E158" s="181" t="s">
        <v>187</v>
      </c>
      <c r="F158" s="182" t="s">
        <v>188</v>
      </c>
      <c r="G158" s="183" t="s">
        <v>189</v>
      </c>
      <c r="H158" s="184">
        <v>100</v>
      </c>
      <c r="I158" s="185"/>
      <c r="J158" s="186">
        <f>ROUND(I158*H158,2)</f>
        <v>0</v>
      </c>
      <c r="K158" s="182" t="s">
        <v>152</v>
      </c>
      <c r="L158" s="39"/>
      <c r="M158" s="187" t="s">
        <v>1</v>
      </c>
      <c r="N158" s="188" t="s">
        <v>42</v>
      </c>
      <c r="O158" s="77"/>
      <c r="P158" s="189">
        <f>O158*H158</f>
        <v>0</v>
      </c>
      <c r="Q158" s="189">
        <v>3.0000000000000001E-05</v>
      </c>
      <c r="R158" s="189">
        <f>Q158*H158</f>
        <v>0.0030000000000000001</v>
      </c>
      <c r="S158" s="189">
        <v>0</v>
      </c>
      <c r="T158" s="19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1" t="s">
        <v>153</v>
      </c>
      <c r="AT158" s="191" t="s">
        <v>148</v>
      </c>
      <c r="AU158" s="191" t="s">
        <v>86</v>
      </c>
      <c r="AY158" s="19" t="s">
        <v>146</v>
      </c>
      <c r="BE158" s="192">
        <f>IF(N158="základní",J158,0)</f>
        <v>0</v>
      </c>
      <c r="BF158" s="192">
        <f>IF(N158="snížená",J158,0)</f>
        <v>0</v>
      </c>
      <c r="BG158" s="192">
        <f>IF(N158="zákl. přenesená",J158,0)</f>
        <v>0</v>
      </c>
      <c r="BH158" s="192">
        <f>IF(N158="sníž. přenesená",J158,0)</f>
        <v>0</v>
      </c>
      <c r="BI158" s="192">
        <f>IF(N158="nulová",J158,0)</f>
        <v>0</v>
      </c>
      <c r="BJ158" s="19" t="s">
        <v>84</v>
      </c>
      <c r="BK158" s="192">
        <f>ROUND(I158*H158,2)</f>
        <v>0</v>
      </c>
      <c r="BL158" s="19" t="s">
        <v>153</v>
      </c>
      <c r="BM158" s="191" t="s">
        <v>190</v>
      </c>
    </row>
    <row r="159" s="14" customFormat="1">
      <c r="A159" s="14"/>
      <c r="B159" s="201"/>
      <c r="C159" s="14"/>
      <c r="D159" s="194" t="s">
        <v>155</v>
      </c>
      <c r="E159" s="202" t="s">
        <v>1</v>
      </c>
      <c r="F159" s="203" t="s">
        <v>191</v>
      </c>
      <c r="G159" s="14"/>
      <c r="H159" s="204">
        <v>100</v>
      </c>
      <c r="I159" s="205"/>
      <c r="J159" s="14"/>
      <c r="K159" s="14"/>
      <c r="L159" s="201"/>
      <c r="M159" s="206"/>
      <c r="N159" s="207"/>
      <c r="O159" s="207"/>
      <c r="P159" s="207"/>
      <c r="Q159" s="207"/>
      <c r="R159" s="207"/>
      <c r="S159" s="207"/>
      <c r="T159" s="208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02" t="s">
        <v>155</v>
      </c>
      <c r="AU159" s="202" t="s">
        <v>86</v>
      </c>
      <c r="AV159" s="14" t="s">
        <v>86</v>
      </c>
      <c r="AW159" s="14" t="s">
        <v>32</v>
      </c>
      <c r="AX159" s="14" t="s">
        <v>84</v>
      </c>
      <c r="AY159" s="202" t="s">
        <v>146</v>
      </c>
    </row>
    <row r="160" s="2" customFormat="1" ht="90" customHeight="1">
      <c r="A160" s="38"/>
      <c r="B160" s="179"/>
      <c r="C160" s="180" t="s">
        <v>192</v>
      </c>
      <c r="D160" s="180" t="s">
        <v>148</v>
      </c>
      <c r="E160" s="181" t="s">
        <v>193</v>
      </c>
      <c r="F160" s="182" t="s">
        <v>194</v>
      </c>
      <c r="G160" s="183" t="s">
        <v>184</v>
      </c>
      <c r="H160" s="184">
        <v>5</v>
      </c>
      <c r="I160" s="185"/>
      <c r="J160" s="186">
        <f>ROUND(I160*H160,2)</f>
        <v>0</v>
      </c>
      <c r="K160" s="182" t="s">
        <v>152</v>
      </c>
      <c r="L160" s="39"/>
      <c r="M160" s="187" t="s">
        <v>1</v>
      </c>
      <c r="N160" s="188" t="s">
        <v>42</v>
      </c>
      <c r="O160" s="77"/>
      <c r="P160" s="189">
        <f>O160*H160</f>
        <v>0</v>
      </c>
      <c r="Q160" s="189">
        <v>0.036900000000000002</v>
      </c>
      <c r="R160" s="189">
        <f>Q160*H160</f>
        <v>0.1845</v>
      </c>
      <c r="S160" s="189">
        <v>0</v>
      </c>
      <c r="T160" s="19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1" t="s">
        <v>153</v>
      </c>
      <c r="AT160" s="191" t="s">
        <v>148</v>
      </c>
      <c r="AU160" s="191" t="s">
        <v>86</v>
      </c>
      <c r="AY160" s="19" t="s">
        <v>146</v>
      </c>
      <c r="BE160" s="192">
        <f>IF(N160="základní",J160,0)</f>
        <v>0</v>
      </c>
      <c r="BF160" s="192">
        <f>IF(N160="snížená",J160,0)</f>
        <v>0</v>
      </c>
      <c r="BG160" s="192">
        <f>IF(N160="zákl. přenesená",J160,0)</f>
        <v>0</v>
      </c>
      <c r="BH160" s="192">
        <f>IF(N160="sníž. přenesená",J160,0)</f>
        <v>0</v>
      </c>
      <c r="BI160" s="192">
        <f>IF(N160="nulová",J160,0)</f>
        <v>0</v>
      </c>
      <c r="BJ160" s="19" t="s">
        <v>84</v>
      </c>
      <c r="BK160" s="192">
        <f>ROUND(I160*H160,2)</f>
        <v>0</v>
      </c>
      <c r="BL160" s="19" t="s">
        <v>153</v>
      </c>
      <c r="BM160" s="191" t="s">
        <v>195</v>
      </c>
    </row>
    <row r="161" s="14" customFormat="1">
      <c r="A161" s="14"/>
      <c r="B161" s="201"/>
      <c r="C161" s="14"/>
      <c r="D161" s="194" t="s">
        <v>155</v>
      </c>
      <c r="E161" s="202" t="s">
        <v>1</v>
      </c>
      <c r="F161" s="203" t="s">
        <v>196</v>
      </c>
      <c r="G161" s="14"/>
      <c r="H161" s="204">
        <v>5</v>
      </c>
      <c r="I161" s="205"/>
      <c r="J161" s="14"/>
      <c r="K161" s="14"/>
      <c r="L161" s="201"/>
      <c r="M161" s="206"/>
      <c r="N161" s="207"/>
      <c r="O161" s="207"/>
      <c r="P161" s="207"/>
      <c r="Q161" s="207"/>
      <c r="R161" s="207"/>
      <c r="S161" s="207"/>
      <c r="T161" s="208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02" t="s">
        <v>155</v>
      </c>
      <c r="AU161" s="202" t="s">
        <v>86</v>
      </c>
      <c r="AV161" s="14" t="s">
        <v>86</v>
      </c>
      <c r="AW161" s="14" t="s">
        <v>32</v>
      </c>
      <c r="AX161" s="14" t="s">
        <v>84</v>
      </c>
      <c r="AY161" s="202" t="s">
        <v>146</v>
      </c>
    </row>
    <row r="162" s="2" customFormat="1" ht="90" customHeight="1">
      <c r="A162" s="38"/>
      <c r="B162" s="179"/>
      <c r="C162" s="180" t="s">
        <v>197</v>
      </c>
      <c r="D162" s="180" t="s">
        <v>148</v>
      </c>
      <c r="E162" s="181" t="s">
        <v>198</v>
      </c>
      <c r="F162" s="182" t="s">
        <v>199</v>
      </c>
      <c r="G162" s="183" t="s">
        <v>184</v>
      </c>
      <c r="H162" s="184">
        <v>15</v>
      </c>
      <c r="I162" s="185"/>
      <c r="J162" s="186">
        <f>ROUND(I162*H162,2)</f>
        <v>0</v>
      </c>
      <c r="K162" s="182" t="s">
        <v>152</v>
      </c>
      <c r="L162" s="39"/>
      <c r="M162" s="187" t="s">
        <v>1</v>
      </c>
      <c r="N162" s="188" t="s">
        <v>42</v>
      </c>
      <c r="O162" s="77"/>
      <c r="P162" s="189">
        <f>O162*H162</f>
        <v>0</v>
      </c>
      <c r="Q162" s="189">
        <v>0.036900000000000002</v>
      </c>
      <c r="R162" s="189">
        <f>Q162*H162</f>
        <v>0.55349999999999999</v>
      </c>
      <c r="S162" s="189">
        <v>0</v>
      </c>
      <c r="T162" s="19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1" t="s">
        <v>153</v>
      </c>
      <c r="AT162" s="191" t="s">
        <v>148</v>
      </c>
      <c r="AU162" s="191" t="s">
        <v>86</v>
      </c>
      <c r="AY162" s="19" t="s">
        <v>146</v>
      </c>
      <c r="BE162" s="192">
        <f>IF(N162="základní",J162,0)</f>
        <v>0</v>
      </c>
      <c r="BF162" s="192">
        <f>IF(N162="snížená",J162,0)</f>
        <v>0</v>
      </c>
      <c r="BG162" s="192">
        <f>IF(N162="zákl. přenesená",J162,0)</f>
        <v>0</v>
      </c>
      <c r="BH162" s="192">
        <f>IF(N162="sníž. přenesená",J162,0)</f>
        <v>0</v>
      </c>
      <c r="BI162" s="192">
        <f>IF(N162="nulová",J162,0)</f>
        <v>0</v>
      </c>
      <c r="BJ162" s="19" t="s">
        <v>84</v>
      </c>
      <c r="BK162" s="192">
        <f>ROUND(I162*H162,2)</f>
        <v>0</v>
      </c>
      <c r="BL162" s="19" t="s">
        <v>153</v>
      </c>
      <c r="BM162" s="191" t="s">
        <v>200</v>
      </c>
    </row>
    <row r="163" s="14" customFormat="1">
      <c r="A163" s="14"/>
      <c r="B163" s="201"/>
      <c r="C163" s="14"/>
      <c r="D163" s="194" t="s">
        <v>155</v>
      </c>
      <c r="E163" s="202" t="s">
        <v>1</v>
      </c>
      <c r="F163" s="203" t="s">
        <v>201</v>
      </c>
      <c r="G163" s="14"/>
      <c r="H163" s="204">
        <v>15</v>
      </c>
      <c r="I163" s="205"/>
      <c r="J163" s="14"/>
      <c r="K163" s="14"/>
      <c r="L163" s="201"/>
      <c r="M163" s="206"/>
      <c r="N163" s="207"/>
      <c r="O163" s="207"/>
      <c r="P163" s="207"/>
      <c r="Q163" s="207"/>
      <c r="R163" s="207"/>
      <c r="S163" s="207"/>
      <c r="T163" s="208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02" t="s">
        <v>155</v>
      </c>
      <c r="AU163" s="202" t="s">
        <v>86</v>
      </c>
      <c r="AV163" s="14" t="s">
        <v>86</v>
      </c>
      <c r="AW163" s="14" t="s">
        <v>32</v>
      </c>
      <c r="AX163" s="14" t="s">
        <v>84</v>
      </c>
      <c r="AY163" s="202" t="s">
        <v>146</v>
      </c>
    </row>
    <row r="164" s="2" customFormat="1" ht="37.8" customHeight="1">
      <c r="A164" s="38"/>
      <c r="B164" s="179"/>
      <c r="C164" s="180" t="s">
        <v>202</v>
      </c>
      <c r="D164" s="180" t="s">
        <v>148</v>
      </c>
      <c r="E164" s="181" t="s">
        <v>203</v>
      </c>
      <c r="F164" s="182" t="s">
        <v>204</v>
      </c>
      <c r="G164" s="183" t="s">
        <v>205</v>
      </c>
      <c r="H164" s="184">
        <v>34.600000000000001</v>
      </c>
      <c r="I164" s="185"/>
      <c r="J164" s="186">
        <f>ROUND(I164*H164,2)</f>
        <v>0</v>
      </c>
      <c r="K164" s="182" t="s">
        <v>152</v>
      </c>
      <c r="L164" s="39"/>
      <c r="M164" s="187" t="s">
        <v>1</v>
      </c>
      <c r="N164" s="188" t="s">
        <v>42</v>
      </c>
      <c r="O164" s="77"/>
      <c r="P164" s="189">
        <f>O164*H164</f>
        <v>0</v>
      </c>
      <c r="Q164" s="189">
        <v>0</v>
      </c>
      <c r="R164" s="189">
        <f>Q164*H164</f>
        <v>0</v>
      </c>
      <c r="S164" s="189">
        <v>0</v>
      </c>
      <c r="T164" s="19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1" t="s">
        <v>153</v>
      </c>
      <c r="AT164" s="191" t="s">
        <v>148</v>
      </c>
      <c r="AU164" s="191" t="s">
        <v>86</v>
      </c>
      <c r="AY164" s="19" t="s">
        <v>146</v>
      </c>
      <c r="BE164" s="192">
        <f>IF(N164="základní",J164,0)</f>
        <v>0</v>
      </c>
      <c r="BF164" s="192">
        <f>IF(N164="snížená",J164,0)</f>
        <v>0</v>
      </c>
      <c r="BG164" s="192">
        <f>IF(N164="zákl. přenesená",J164,0)</f>
        <v>0</v>
      </c>
      <c r="BH164" s="192">
        <f>IF(N164="sníž. přenesená",J164,0)</f>
        <v>0</v>
      </c>
      <c r="BI164" s="192">
        <f>IF(N164="nulová",J164,0)</f>
        <v>0</v>
      </c>
      <c r="BJ164" s="19" t="s">
        <v>84</v>
      </c>
      <c r="BK164" s="192">
        <f>ROUND(I164*H164,2)</f>
        <v>0</v>
      </c>
      <c r="BL164" s="19" t="s">
        <v>153</v>
      </c>
      <c r="BM164" s="191" t="s">
        <v>206</v>
      </c>
    </row>
    <row r="165" s="14" customFormat="1">
      <c r="A165" s="14"/>
      <c r="B165" s="201"/>
      <c r="C165" s="14"/>
      <c r="D165" s="194" t="s">
        <v>155</v>
      </c>
      <c r="E165" s="202" t="s">
        <v>1</v>
      </c>
      <c r="F165" s="203" t="s">
        <v>207</v>
      </c>
      <c r="G165" s="14"/>
      <c r="H165" s="204">
        <v>34.600000000000001</v>
      </c>
      <c r="I165" s="205"/>
      <c r="J165" s="14"/>
      <c r="K165" s="14"/>
      <c r="L165" s="201"/>
      <c r="M165" s="206"/>
      <c r="N165" s="207"/>
      <c r="O165" s="207"/>
      <c r="P165" s="207"/>
      <c r="Q165" s="207"/>
      <c r="R165" s="207"/>
      <c r="S165" s="207"/>
      <c r="T165" s="208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02" t="s">
        <v>155</v>
      </c>
      <c r="AU165" s="202" t="s">
        <v>86</v>
      </c>
      <c r="AV165" s="14" t="s">
        <v>86</v>
      </c>
      <c r="AW165" s="14" t="s">
        <v>32</v>
      </c>
      <c r="AX165" s="14" t="s">
        <v>84</v>
      </c>
      <c r="AY165" s="202" t="s">
        <v>146</v>
      </c>
    </row>
    <row r="166" s="2" customFormat="1" ht="49.05" customHeight="1">
      <c r="A166" s="38"/>
      <c r="B166" s="179"/>
      <c r="C166" s="180" t="s">
        <v>8</v>
      </c>
      <c r="D166" s="180" t="s">
        <v>148</v>
      </c>
      <c r="E166" s="181" t="s">
        <v>208</v>
      </c>
      <c r="F166" s="182" t="s">
        <v>209</v>
      </c>
      <c r="G166" s="183" t="s">
        <v>205</v>
      </c>
      <c r="H166" s="184">
        <v>337.14299999999997</v>
      </c>
      <c r="I166" s="185"/>
      <c r="J166" s="186">
        <f>ROUND(I166*H166,2)</f>
        <v>0</v>
      </c>
      <c r="K166" s="182" t="s">
        <v>152</v>
      </c>
      <c r="L166" s="39"/>
      <c r="M166" s="187" t="s">
        <v>1</v>
      </c>
      <c r="N166" s="188" t="s">
        <v>42</v>
      </c>
      <c r="O166" s="77"/>
      <c r="P166" s="189">
        <f>O166*H166</f>
        <v>0</v>
      </c>
      <c r="Q166" s="189">
        <v>0</v>
      </c>
      <c r="R166" s="189">
        <f>Q166*H166</f>
        <v>0</v>
      </c>
      <c r="S166" s="189">
        <v>0</v>
      </c>
      <c r="T166" s="19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1" t="s">
        <v>153</v>
      </c>
      <c r="AT166" s="191" t="s">
        <v>148</v>
      </c>
      <c r="AU166" s="191" t="s">
        <v>86</v>
      </c>
      <c r="AY166" s="19" t="s">
        <v>146</v>
      </c>
      <c r="BE166" s="192">
        <f>IF(N166="základní",J166,0)</f>
        <v>0</v>
      </c>
      <c r="BF166" s="192">
        <f>IF(N166="snížená",J166,0)</f>
        <v>0</v>
      </c>
      <c r="BG166" s="192">
        <f>IF(N166="zákl. přenesená",J166,0)</f>
        <v>0</v>
      </c>
      <c r="BH166" s="192">
        <f>IF(N166="sníž. přenesená",J166,0)</f>
        <v>0</v>
      </c>
      <c r="BI166" s="192">
        <f>IF(N166="nulová",J166,0)</f>
        <v>0</v>
      </c>
      <c r="BJ166" s="19" t="s">
        <v>84</v>
      </c>
      <c r="BK166" s="192">
        <f>ROUND(I166*H166,2)</f>
        <v>0</v>
      </c>
      <c r="BL166" s="19" t="s">
        <v>153</v>
      </c>
      <c r="BM166" s="191" t="s">
        <v>210</v>
      </c>
    </row>
    <row r="167" s="13" customFormat="1">
      <c r="A167" s="13"/>
      <c r="B167" s="193"/>
      <c r="C167" s="13"/>
      <c r="D167" s="194" t="s">
        <v>155</v>
      </c>
      <c r="E167" s="195" t="s">
        <v>1</v>
      </c>
      <c r="F167" s="196" t="s">
        <v>156</v>
      </c>
      <c r="G167" s="13"/>
      <c r="H167" s="195" t="s">
        <v>1</v>
      </c>
      <c r="I167" s="197"/>
      <c r="J167" s="13"/>
      <c r="K167" s="13"/>
      <c r="L167" s="193"/>
      <c r="M167" s="198"/>
      <c r="N167" s="199"/>
      <c r="O167" s="199"/>
      <c r="P167" s="199"/>
      <c r="Q167" s="199"/>
      <c r="R167" s="199"/>
      <c r="S167" s="199"/>
      <c r="T167" s="20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5" t="s">
        <v>155</v>
      </c>
      <c r="AU167" s="195" t="s">
        <v>86</v>
      </c>
      <c r="AV167" s="13" t="s">
        <v>84</v>
      </c>
      <c r="AW167" s="13" t="s">
        <v>32</v>
      </c>
      <c r="AX167" s="13" t="s">
        <v>77</v>
      </c>
      <c r="AY167" s="195" t="s">
        <v>146</v>
      </c>
    </row>
    <row r="168" s="13" customFormat="1">
      <c r="A168" s="13"/>
      <c r="B168" s="193"/>
      <c r="C168" s="13"/>
      <c r="D168" s="194" t="s">
        <v>155</v>
      </c>
      <c r="E168" s="195" t="s">
        <v>1</v>
      </c>
      <c r="F168" s="196" t="s">
        <v>211</v>
      </c>
      <c r="G168" s="13"/>
      <c r="H168" s="195" t="s">
        <v>1</v>
      </c>
      <c r="I168" s="197"/>
      <c r="J168" s="13"/>
      <c r="K168" s="13"/>
      <c r="L168" s="193"/>
      <c r="M168" s="198"/>
      <c r="N168" s="199"/>
      <c r="O168" s="199"/>
      <c r="P168" s="199"/>
      <c r="Q168" s="199"/>
      <c r="R168" s="199"/>
      <c r="S168" s="199"/>
      <c r="T168" s="20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95" t="s">
        <v>155</v>
      </c>
      <c r="AU168" s="195" t="s">
        <v>86</v>
      </c>
      <c r="AV168" s="13" t="s">
        <v>84</v>
      </c>
      <c r="AW168" s="13" t="s">
        <v>32</v>
      </c>
      <c r="AX168" s="13" t="s">
        <v>77</v>
      </c>
      <c r="AY168" s="195" t="s">
        <v>146</v>
      </c>
    </row>
    <row r="169" s="13" customFormat="1">
      <c r="A169" s="13"/>
      <c r="B169" s="193"/>
      <c r="C169" s="13"/>
      <c r="D169" s="194" t="s">
        <v>155</v>
      </c>
      <c r="E169" s="195" t="s">
        <v>1</v>
      </c>
      <c r="F169" s="196" t="s">
        <v>212</v>
      </c>
      <c r="G169" s="13"/>
      <c r="H169" s="195" t="s">
        <v>1</v>
      </c>
      <c r="I169" s="197"/>
      <c r="J169" s="13"/>
      <c r="K169" s="13"/>
      <c r="L169" s="193"/>
      <c r="M169" s="198"/>
      <c r="N169" s="199"/>
      <c r="O169" s="199"/>
      <c r="P169" s="199"/>
      <c r="Q169" s="199"/>
      <c r="R169" s="199"/>
      <c r="S169" s="199"/>
      <c r="T169" s="20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95" t="s">
        <v>155</v>
      </c>
      <c r="AU169" s="195" t="s">
        <v>86</v>
      </c>
      <c r="AV169" s="13" t="s">
        <v>84</v>
      </c>
      <c r="AW169" s="13" t="s">
        <v>32</v>
      </c>
      <c r="AX169" s="13" t="s">
        <v>77</v>
      </c>
      <c r="AY169" s="195" t="s">
        <v>146</v>
      </c>
    </row>
    <row r="170" s="14" customFormat="1">
      <c r="A170" s="14"/>
      <c r="B170" s="201"/>
      <c r="C170" s="14"/>
      <c r="D170" s="194" t="s">
        <v>155</v>
      </c>
      <c r="E170" s="202" t="s">
        <v>1</v>
      </c>
      <c r="F170" s="203" t="s">
        <v>213</v>
      </c>
      <c r="G170" s="14"/>
      <c r="H170" s="204">
        <v>298.04399999999998</v>
      </c>
      <c r="I170" s="205"/>
      <c r="J170" s="14"/>
      <c r="K170" s="14"/>
      <c r="L170" s="201"/>
      <c r="M170" s="206"/>
      <c r="N170" s="207"/>
      <c r="O170" s="207"/>
      <c r="P170" s="207"/>
      <c r="Q170" s="207"/>
      <c r="R170" s="207"/>
      <c r="S170" s="207"/>
      <c r="T170" s="208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02" t="s">
        <v>155</v>
      </c>
      <c r="AU170" s="202" t="s">
        <v>86</v>
      </c>
      <c r="AV170" s="14" t="s">
        <v>86</v>
      </c>
      <c r="AW170" s="14" t="s">
        <v>32</v>
      </c>
      <c r="AX170" s="14" t="s">
        <v>77</v>
      </c>
      <c r="AY170" s="202" t="s">
        <v>146</v>
      </c>
    </row>
    <row r="171" s="14" customFormat="1">
      <c r="A171" s="14"/>
      <c r="B171" s="201"/>
      <c r="C171" s="14"/>
      <c r="D171" s="194" t="s">
        <v>155</v>
      </c>
      <c r="E171" s="202" t="s">
        <v>1</v>
      </c>
      <c r="F171" s="203" t="s">
        <v>214</v>
      </c>
      <c r="G171" s="14"/>
      <c r="H171" s="204">
        <v>39.098999999999997</v>
      </c>
      <c r="I171" s="205"/>
      <c r="J171" s="14"/>
      <c r="K171" s="14"/>
      <c r="L171" s="201"/>
      <c r="M171" s="206"/>
      <c r="N171" s="207"/>
      <c r="O171" s="207"/>
      <c r="P171" s="207"/>
      <c r="Q171" s="207"/>
      <c r="R171" s="207"/>
      <c r="S171" s="207"/>
      <c r="T171" s="208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02" t="s">
        <v>155</v>
      </c>
      <c r="AU171" s="202" t="s">
        <v>86</v>
      </c>
      <c r="AV171" s="14" t="s">
        <v>86</v>
      </c>
      <c r="AW171" s="14" t="s">
        <v>32</v>
      </c>
      <c r="AX171" s="14" t="s">
        <v>77</v>
      </c>
      <c r="AY171" s="202" t="s">
        <v>146</v>
      </c>
    </row>
    <row r="172" s="15" customFormat="1">
      <c r="A172" s="15"/>
      <c r="B172" s="209"/>
      <c r="C172" s="15"/>
      <c r="D172" s="194" t="s">
        <v>155</v>
      </c>
      <c r="E172" s="210" t="s">
        <v>1</v>
      </c>
      <c r="F172" s="211" t="s">
        <v>164</v>
      </c>
      <c r="G172" s="15"/>
      <c r="H172" s="212">
        <v>337.14299999999997</v>
      </c>
      <c r="I172" s="213"/>
      <c r="J172" s="15"/>
      <c r="K172" s="15"/>
      <c r="L172" s="209"/>
      <c r="M172" s="214"/>
      <c r="N172" s="215"/>
      <c r="O172" s="215"/>
      <c r="P172" s="215"/>
      <c r="Q172" s="215"/>
      <c r="R172" s="215"/>
      <c r="S172" s="215"/>
      <c r="T172" s="216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10" t="s">
        <v>155</v>
      </c>
      <c r="AU172" s="210" t="s">
        <v>86</v>
      </c>
      <c r="AV172" s="15" t="s">
        <v>153</v>
      </c>
      <c r="AW172" s="15" t="s">
        <v>32</v>
      </c>
      <c r="AX172" s="15" t="s">
        <v>84</v>
      </c>
      <c r="AY172" s="210" t="s">
        <v>146</v>
      </c>
    </row>
    <row r="173" s="2" customFormat="1" ht="49.05" customHeight="1">
      <c r="A173" s="38"/>
      <c r="B173" s="179"/>
      <c r="C173" s="180" t="s">
        <v>215</v>
      </c>
      <c r="D173" s="180" t="s">
        <v>148</v>
      </c>
      <c r="E173" s="181" t="s">
        <v>216</v>
      </c>
      <c r="F173" s="182" t="s">
        <v>217</v>
      </c>
      <c r="G173" s="183" t="s">
        <v>205</v>
      </c>
      <c r="H173" s="184">
        <v>37.460000000000001</v>
      </c>
      <c r="I173" s="185"/>
      <c r="J173" s="186">
        <f>ROUND(I173*H173,2)</f>
        <v>0</v>
      </c>
      <c r="K173" s="182" t="s">
        <v>152</v>
      </c>
      <c r="L173" s="39"/>
      <c r="M173" s="187" t="s">
        <v>1</v>
      </c>
      <c r="N173" s="188" t="s">
        <v>42</v>
      </c>
      <c r="O173" s="77"/>
      <c r="P173" s="189">
        <f>O173*H173</f>
        <v>0</v>
      </c>
      <c r="Q173" s="189">
        <v>0</v>
      </c>
      <c r="R173" s="189">
        <f>Q173*H173</f>
        <v>0</v>
      </c>
      <c r="S173" s="189">
        <v>0</v>
      </c>
      <c r="T173" s="19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1" t="s">
        <v>153</v>
      </c>
      <c r="AT173" s="191" t="s">
        <v>148</v>
      </c>
      <c r="AU173" s="191" t="s">
        <v>86</v>
      </c>
      <c r="AY173" s="19" t="s">
        <v>146</v>
      </c>
      <c r="BE173" s="192">
        <f>IF(N173="základní",J173,0)</f>
        <v>0</v>
      </c>
      <c r="BF173" s="192">
        <f>IF(N173="snížená",J173,0)</f>
        <v>0</v>
      </c>
      <c r="BG173" s="192">
        <f>IF(N173="zákl. přenesená",J173,0)</f>
        <v>0</v>
      </c>
      <c r="BH173" s="192">
        <f>IF(N173="sníž. přenesená",J173,0)</f>
        <v>0</v>
      </c>
      <c r="BI173" s="192">
        <f>IF(N173="nulová",J173,0)</f>
        <v>0</v>
      </c>
      <c r="BJ173" s="19" t="s">
        <v>84</v>
      </c>
      <c r="BK173" s="192">
        <f>ROUND(I173*H173,2)</f>
        <v>0</v>
      </c>
      <c r="BL173" s="19" t="s">
        <v>153</v>
      </c>
      <c r="BM173" s="191" t="s">
        <v>218</v>
      </c>
    </row>
    <row r="174" s="13" customFormat="1">
      <c r="A174" s="13"/>
      <c r="B174" s="193"/>
      <c r="C174" s="13"/>
      <c r="D174" s="194" t="s">
        <v>155</v>
      </c>
      <c r="E174" s="195" t="s">
        <v>1</v>
      </c>
      <c r="F174" s="196" t="s">
        <v>156</v>
      </c>
      <c r="G174" s="13"/>
      <c r="H174" s="195" t="s">
        <v>1</v>
      </c>
      <c r="I174" s="197"/>
      <c r="J174" s="13"/>
      <c r="K174" s="13"/>
      <c r="L174" s="193"/>
      <c r="M174" s="198"/>
      <c r="N174" s="199"/>
      <c r="O174" s="199"/>
      <c r="P174" s="199"/>
      <c r="Q174" s="199"/>
      <c r="R174" s="199"/>
      <c r="S174" s="199"/>
      <c r="T174" s="20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95" t="s">
        <v>155</v>
      </c>
      <c r="AU174" s="195" t="s">
        <v>86</v>
      </c>
      <c r="AV174" s="13" t="s">
        <v>84</v>
      </c>
      <c r="AW174" s="13" t="s">
        <v>32</v>
      </c>
      <c r="AX174" s="13" t="s">
        <v>77</v>
      </c>
      <c r="AY174" s="195" t="s">
        <v>146</v>
      </c>
    </row>
    <row r="175" s="13" customFormat="1">
      <c r="A175" s="13"/>
      <c r="B175" s="193"/>
      <c r="C175" s="13"/>
      <c r="D175" s="194" t="s">
        <v>155</v>
      </c>
      <c r="E175" s="195" t="s">
        <v>1</v>
      </c>
      <c r="F175" s="196" t="s">
        <v>211</v>
      </c>
      <c r="G175" s="13"/>
      <c r="H175" s="195" t="s">
        <v>1</v>
      </c>
      <c r="I175" s="197"/>
      <c r="J175" s="13"/>
      <c r="K175" s="13"/>
      <c r="L175" s="193"/>
      <c r="M175" s="198"/>
      <c r="N175" s="199"/>
      <c r="O175" s="199"/>
      <c r="P175" s="199"/>
      <c r="Q175" s="199"/>
      <c r="R175" s="199"/>
      <c r="S175" s="199"/>
      <c r="T175" s="20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95" t="s">
        <v>155</v>
      </c>
      <c r="AU175" s="195" t="s">
        <v>86</v>
      </c>
      <c r="AV175" s="13" t="s">
        <v>84</v>
      </c>
      <c r="AW175" s="13" t="s">
        <v>32</v>
      </c>
      <c r="AX175" s="13" t="s">
        <v>77</v>
      </c>
      <c r="AY175" s="195" t="s">
        <v>146</v>
      </c>
    </row>
    <row r="176" s="13" customFormat="1">
      <c r="A176" s="13"/>
      <c r="B176" s="193"/>
      <c r="C176" s="13"/>
      <c r="D176" s="194" t="s">
        <v>155</v>
      </c>
      <c r="E176" s="195" t="s">
        <v>1</v>
      </c>
      <c r="F176" s="196" t="s">
        <v>219</v>
      </c>
      <c r="G176" s="13"/>
      <c r="H176" s="195" t="s">
        <v>1</v>
      </c>
      <c r="I176" s="197"/>
      <c r="J176" s="13"/>
      <c r="K176" s="13"/>
      <c r="L176" s="193"/>
      <c r="M176" s="198"/>
      <c r="N176" s="199"/>
      <c r="O176" s="199"/>
      <c r="P176" s="199"/>
      <c r="Q176" s="199"/>
      <c r="R176" s="199"/>
      <c r="S176" s="199"/>
      <c r="T176" s="20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95" t="s">
        <v>155</v>
      </c>
      <c r="AU176" s="195" t="s">
        <v>86</v>
      </c>
      <c r="AV176" s="13" t="s">
        <v>84</v>
      </c>
      <c r="AW176" s="13" t="s">
        <v>32</v>
      </c>
      <c r="AX176" s="13" t="s">
        <v>77</v>
      </c>
      <c r="AY176" s="195" t="s">
        <v>146</v>
      </c>
    </row>
    <row r="177" s="14" customFormat="1">
      <c r="A177" s="14"/>
      <c r="B177" s="201"/>
      <c r="C177" s="14"/>
      <c r="D177" s="194" t="s">
        <v>155</v>
      </c>
      <c r="E177" s="202" t="s">
        <v>1</v>
      </c>
      <c r="F177" s="203" t="s">
        <v>220</v>
      </c>
      <c r="G177" s="14"/>
      <c r="H177" s="204">
        <v>33.116</v>
      </c>
      <c r="I177" s="205"/>
      <c r="J177" s="14"/>
      <c r="K177" s="14"/>
      <c r="L177" s="201"/>
      <c r="M177" s="206"/>
      <c r="N177" s="207"/>
      <c r="O177" s="207"/>
      <c r="P177" s="207"/>
      <c r="Q177" s="207"/>
      <c r="R177" s="207"/>
      <c r="S177" s="207"/>
      <c r="T177" s="208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02" t="s">
        <v>155</v>
      </c>
      <c r="AU177" s="202" t="s">
        <v>86</v>
      </c>
      <c r="AV177" s="14" t="s">
        <v>86</v>
      </c>
      <c r="AW177" s="14" t="s">
        <v>32</v>
      </c>
      <c r="AX177" s="14" t="s">
        <v>77</v>
      </c>
      <c r="AY177" s="202" t="s">
        <v>146</v>
      </c>
    </row>
    <row r="178" s="14" customFormat="1">
      <c r="A178" s="14"/>
      <c r="B178" s="201"/>
      <c r="C178" s="14"/>
      <c r="D178" s="194" t="s">
        <v>155</v>
      </c>
      <c r="E178" s="202" t="s">
        <v>1</v>
      </c>
      <c r="F178" s="203" t="s">
        <v>221</v>
      </c>
      <c r="G178" s="14"/>
      <c r="H178" s="204">
        <v>4.3440000000000003</v>
      </c>
      <c r="I178" s="205"/>
      <c r="J178" s="14"/>
      <c r="K178" s="14"/>
      <c r="L178" s="201"/>
      <c r="M178" s="206"/>
      <c r="N178" s="207"/>
      <c r="O178" s="207"/>
      <c r="P178" s="207"/>
      <c r="Q178" s="207"/>
      <c r="R178" s="207"/>
      <c r="S178" s="207"/>
      <c r="T178" s="208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02" t="s">
        <v>155</v>
      </c>
      <c r="AU178" s="202" t="s">
        <v>86</v>
      </c>
      <c r="AV178" s="14" t="s">
        <v>86</v>
      </c>
      <c r="AW178" s="14" t="s">
        <v>32</v>
      </c>
      <c r="AX178" s="14" t="s">
        <v>77</v>
      </c>
      <c r="AY178" s="202" t="s">
        <v>146</v>
      </c>
    </row>
    <row r="179" s="15" customFormat="1">
      <c r="A179" s="15"/>
      <c r="B179" s="209"/>
      <c r="C179" s="15"/>
      <c r="D179" s="194" t="s">
        <v>155</v>
      </c>
      <c r="E179" s="210" t="s">
        <v>1</v>
      </c>
      <c r="F179" s="211" t="s">
        <v>164</v>
      </c>
      <c r="G179" s="15"/>
      <c r="H179" s="212">
        <v>37.460000000000001</v>
      </c>
      <c r="I179" s="213"/>
      <c r="J179" s="15"/>
      <c r="K179" s="15"/>
      <c r="L179" s="209"/>
      <c r="M179" s="214"/>
      <c r="N179" s="215"/>
      <c r="O179" s="215"/>
      <c r="P179" s="215"/>
      <c r="Q179" s="215"/>
      <c r="R179" s="215"/>
      <c r="S179" s="215"/>
      <c r="T179" s="216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10" t="s">
        <v>155</v>
      </c>
      <c r="AU179" s="210" t="s">
        <v>86</v>
      </c>
      <c r="AV179" s="15" t="s">
        <v>153</v>
      </c>
      <c r="AW179" s="15" t="s">
        <v>32</v>
      </c>
      <c r="AX179" s="15" t="s">
        <v>84</v>
      </c>
      <c r="AY179" s="210" t="s">
        <v>146</v>
      </c>
    </row>
    <row r="180" s="2" customFormat="1" ht="55.5" customHeight="1">
      <c r="A180" s="38"/>
      <c r="B180" s="179"/>
      <c r="C180" s="180" t="s">
        <v>222</v>
      </c>
      <c r="D180" s="180" t="s">
        <v>148</v>
      </c>
      <c r="E180" s="181" t="s">
        <v>223</v>
      </c>
      <c r="F180" s="182" t="s">
        <v>224</v>
      </c>
      <c r="G180" s="183" t="s">
        <v>205</v>
      </c>
      <c r="H180" s="184">
        <v>3.8399999999999999</v>
      </c>
      <c r="I180" s="185"/>
      <c r="J180" s="186">
        <f>ROUND(I180*H180,2)</f>
        <v>0</v>
      </c>
      <c r="K180" s="182" t="s">
        <v>152</v>
      </c>
      <c r="L180" s="39"/>
      <c r="M180" s="187" t="s">
        <v>1</v>
      </c>
      <c r="N180" s="188" t="s">
        <v>42</v>
      </c>
      <c r="O180" s="77"/>
      <c r="P180" s="189">
        <f>O180*H180</f>
        <v>0</v>
      </c>
      <c r="Q180" s="189">
        <v>0</v>
      </c>
      <c r="R180" s="189">
        <f>Q180*H180</f>
        <v>0</v>
      </c>
      <c r="S180" s="189">
        <v>0</v>
      </c>
      <c r="T180" s="19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1" t="s">
        <v>153</v>
      </c>
      <c r="AT180" s="191" t="s">
        <v>148</v>
      </c>
      <c r="AU180" s="191" t="s">
        <v>86</v>
      </c>
      <c r="AY180" s="19" t="s">
        <v>146</v>
      </c>
      <c r="BE180" s="192">
        <f>IF(N180="základní",J180,0)</f>
        <v>0</v>
      </c>
      <c r="BF180" s="192">
        <f>IF(N180="snížená",J180,0)</f>
        <v>0</v>
      </c>
      <c r="BG180" s="192">
        <f>IF(N180="zákl. přenesená",J180,0)</f>
        <v>0</v>
      </c>
      <c r="BH180" s="192">
        <f>IF(N180="sníž. přenesená",J180,0)</f>
        <v>0</v>
      </c>
      <c r="BI180" s="192">
        <f>IF(N180="nulová",J180,0)</f>
        <v>0</v>
      </c>
      <c r="BJ180" s="19" t="s">
        <v>84</v>
      </c>
      <c r="BK180" s="192">
        <f>ROUND(I180*H180,2)</f>
        <v>0</v>
      </c>
      <c r="BL180" s="19" t="s">
        <v>153</v>
      </c>
      <c r="BM180" s="191" t="s">
        <v>225</v>
      </c>
    </row>
    <row r="181" s="13" customFormat="1">
      <c r="A181" s="13"/>
      <c r="B181" s="193"/>
      <c r="C181" s="13"/>
      <c r="D181" s="194" t="s">
        <v>155</v>
      </c>
      <c r="E181" s="195" t="s">
        <v>1</v>
      </c>
      <c r="F181" s="196" t="s">
        <v>226</v>
      </c>
      <c r="G181" s="13"/>
      <c r="H181" s="195" t="s">
        <v>1</v>
      </c>
      <c r="I181" s="197"/>
      <c r="J181" s="13"/>
      <c r="K181" s="13"/>
      <c r="L181" s="193"/>
      <c r="M181" s="198"/>
      <c r="N181" s="199"/>
      <c r="O181" s="199"/>
      <c r="P181" s="199"/>
      <c r="Q181" s="199"/>
      <c r="R181" s="199"/>
      <c r="S181" s="199"/>
      <c r="T181" s="20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95" t="s">
        <v>155</v>
      </c>
      <c r="AU181" s="195" t="s">
        <v>86</v>
      </c>
      <c r="AV181" s="13" t="s">
        <v>84</v>
      </c>
      <c r="AW181" s="13" t="s">
        <v>32</v>
      </c>
      <c r="AX181" s="13" t="s">
        <v>77</v>
      </c>
      <c r="AY181" s="195" t="s">
        <v>146</v>
      </c>
    </row>
    <row r="182" s="14" customFormat="1">
      <c r="A182" s="14"/>
      <c r="B182" s="201"/>
      <c r="C182" s="14"/>
      <c r="D182" s="194" t="s">
        <v>155</v>
      </c>
      <c r="E182" s="202" t="s">
        <v>1</v>
      </c>
      <c r="F182" s="203" t="s">
        <v>227</v>
      </c>
      <c r="G182" s="14"/>
      <c r="H182" s="204">
        <v>3.2000000000000002</v>
      </c>
      <c r="I182" s="205"/>
      <c r="J182" s="14"/>
      <c r="K182" s="14"/>
      <c r="L182" s="201"/>
      <c r="M182" s="206"/>
      <c r="N182" s="207"/>
      <c r="O182" s="207"/>
      <c r="P182" s="207"/>
      <c r="Q182" s="207"/>
      <c r="R182" s="207"/>
      <c r="S182" s="207"/>
      <c r="T182" s="208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02" t="s">
        <v>155</v>
      </c>
      <c r="AU182" s="202" t="s">
        <v>86</v>
      </c>
      <c r="AV182" s="14" t="s">
        <v>86</v>
      </c>
      <c r="AW182" s="14" t="s">
        <v>32</v>
      </c>
      <c r="AX182" s="14" t="s">
        <v>77</v>
      </c>
      <c r="AY182" s="202" t="s">
        <v>146</v>
      </c>
    </row>
    <row r="183" s="14" customFormat="1">
      <c r="A183" s="14"/>
      <c r="B183" s="201"/>
      <c r="C183" s="14"/>
      <c r="D183" s="194" t="s">
        <v>155</v>
      </c>
      <c r="E183" s="202" t="s">
        <v>1</v>
      </c>
      <c r="F183" s="203" t="s">
        <v>228</v>
      </c>
      <c r="G183" s="14"/>
      <c r="H183" s="204">
        <v>0.64000000000000001</v>
      </c>
      <c r="I183" s="205"/>
      <c r="J183" s="14"/>
      <c r="K183" s="14"/>
      <c r="L183" s="201"/>
      <c r="M183" s="206"/>
      <c r="N183" s="207"/>
      <c r="O183" s="207"/>
      <c r="P183" s="207"/>
      <c r="Q183" s="207"/>
      <c r="R183" s="207"/>
      <c r="S183" s="207"/>
      <c r="T183" s="208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02" t="s">
        <v>155</v>
      </c>
      <c r="AU183" s="202" t="s">
        <v>86</v>
      </c>
      <c r="AV183" s="14" t="s">
        <v>86</v>
      </c>
      <c r="AW183" s="14" t="s">
        <v>32</v>
      </c>
      <c r="AX183" s="14" t="s">
        <v>77</v>
      </c>
      <c r="AY183" s="202" t="s">
        <v>146</v>
      </c>
    </row>
    <row r="184" s="15" customFormat="1">
      <c r="A184" s="15"/>
      <c r="B184" s="209"/>
      <c r="C184" s="15"/>
      <c r="D184" s="194" t="s">
        <v>155</v>
      </c>
      <c r="E184" s="210" t="s">
        <v>1</v>
      </c>
      <c r="F184" s="211" t="s">
        <v>164</v>
      </c>
      <c r="G184" s="15"/>
      <c r="H184" s="212">
        <v>3.8399999999999999</v>
      </c>
      <c r="I184" s="213"/>
      <c r="J184" s="15"/>
      <c r="K184" s="15"/>
      <c r="L184" s="209"/>
      <c r="M184" s="214"/>
      <c r="N184" s="215"/>
      <c r="O184" s="215"/>
      <c r="P184" s="215"/>
      <c r="Q184" s="215"/>
      <c r="R184" s="215"/>
      <c r="S184" s="215"/>
      <c r="T184" s="216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10" t="s">
        <v>155</v>
      </c>
      <c r="AU184" s="210" t="s">
        <v>86</v>
      </c>
      <c r="AV184" s="15" t="s">
        <v>153</v>
      </c>
      <c r="AW184" s="15" t="s">
        <v>32</v>
      </c>
      <c r="AX184" s="15" t="s">
        <v>84</v>
      </c>
      <c r="AY184" s="210" t="s">
        <v>146</v>
      </c>
    </row>
    <row r="185" s="2" customFormat="1" ht="37.8" customHeight="1">
      <c r="A185" s="38"/>
      <c r="B185" s="179"/>
      <c r="C185" s="180" t="s">
        <v>229</v>
      </c>
      <c r="D185" s="180" t="s">
        <v>148</v>
      </c>
      <c r="E185" s="181" t="s">
        <v>230</v>
      </c>
      <c r="F185" s="182" t="s">
        <v>231</v>
      </c>
      <c r="G185" s="183" t="s">
        <v>151</v>
      </c>
      <c r="H185" s="184">
        <v>917.17999999999995</v>
      </c>
      <c r="I185" s="185"/>
      <c r="J185" s="186">
        <f>ROUND(I185*H185,2)</f>
        <v>0</v>
      </c>
      <c r="K185" s="182" t="s">
        <v>152</v>
      </c>
      <c r="L185" s="39"/>
      <c r="M185" s="187" t="s">
        <v>1</v>
      </c>
      <c r="N185" s="188" t="s">
        <v>42</v>
      </c>
      <c r="O185" s="77"/>
      <c r="P185" s="189">
        <f>O185*H185</f>
        <v>0</v>
      </c>
      <c r="Q185" s="189">
        <v>0.00058</v>
      </c>
      <c r="R185" s="189">
        <f>Q185*H185</f>
        <v>0.5319644</v>
      </c>
      <c r="S185" s="189">
        <v>0</v>
      </c>
      <c r="T185" s="19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1" t="s">
        <v>153</v>
      </c>
      <c r="AT185" s="191" t="s">
        <v>148</v>
      </c>
      <c r="AU185" s="191" t="s">
        <v>86</v>
      </c>
      <c r="AY185" s="19" t="s">
        <v>146</v>
      </c>
      <c r="BE185" s="192">
        <f>IF(N185="základní",J185,0)</f>
        <v>0</v>
      </c>
      <c r="BF185" s="192">
        <f>IF(N185="snížená",J185,0)</f>
        <v>0</v>
      </c>
      <c r="BG185" s="192">
        <f>IF(N185="zákl. přenesená",J185,0)</f>
        <v>0</v>
      </c>
      <c r="BH185" s="192">
        <f>IF(N185="sníž. přenesená",J185,0)</f>
        <v>0</v>
      </c>
      <c r="BI185" s="192">
        <f>IF(N185="nulová",J185,0)</f>
        <v>0</v>
      </c>
      <c r="BJ185" s="19" t="s">
        <v>84</v>
      </c>
      <c r="BK185" s="192">
        <f>ROUND(I185*H185,2)</f>
        <v>0</v>
      </c>
      <c r="BL185" s="19" t="s">
        <v>153</v>
      </c>
      <c r="BM185" s="191" t="s">
        <v>232</v>
      </c>
    </row>
    <row r="186" s="13" customFormat="1">
      <c r="A186" s="13"/>
      <c r="B186" s="193"/>
      <c r="C186" s="13"/>
      <c r="D186" s="194" t="s">
        <v>155</v>
      </c>
      <c r="E186" s="195" t="s">
        <v>1</v>
      </c>
      <c r="F186" s="196" t="s">
        <v>156</v>
      </c>
      <c r="G186" s="13"/>
      <c r="H186" s="195" t="s">
        <v>1</v>
      </c>
      <c r="I186" s="197"/>
      <c r="J186" s="13"/>
      <c r="K186" s="13"/>
      <c r="L186" s="193"/>
      <c r="M186" s="198"/>
      <c r="N186" s="199"/>
      <c r="O186" s="199"/>
      <c r="P186" s="199"/>
      <c r="Q186" s="199"/>
      <c r="R186" s="199"/>
      <c r="S186" s="199"/>
      <c r="T186" s="20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95" t="s">
        <v>155</v>
      </c>
      <c r="AU186" s="195" t="s">
        <v>86</v>
      </c>
      <c r="AV186" s="13" t="s">
        <v>84</v>
      </c>
      <c r="AW186" s="13" t="s">
        <v>32</v>
      </c>
      <c r="AX186" s="13" t="s">
        <v>77</v>
      </c>
      <c r="AY186" s="195" t="s">
        <v>146</v>
      </c>
    </row>
    <row r="187" s="13" customFormat="1">
      <c r="A187" s="13"/>
      <c r="B187" s="193"/>
      <c r="C187" s="13"/>
      <c r="D187" s="194" t="s">
        <v>155</v>
      </c>
      <c r="E187" s="195" t="s">
        <v>1</v>
      </c>
      <c r="F187" s="196" t="s">
        <v>211</v>
      </c>
      <c r="G187" s="13"/>
      <c r="H187" s="195" t="s">
        <v>1</v>
      </c>
      <c r="I187" s="197"/>
      <c r="J187" s="13"/>
      <c r="K187" s="13"/>
      <c r="L187" s="193"/>
      <c r="M187" s="198"/>
      <c r="N187" s="199"/>
      <c r="O187" s="199"/>
      <c r="P187" s="199"/>
      <c r="Q187" s="199"/>
      <c r="R187" s="199"/>
      <c r="S187" s="199"/>
      <c r="T187" s="20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95" t="s">
        <v>155</v>
      </c>
      <c r="AU187" s="195" t="s">
        <v>86</v>
      </c>
      <c r="AV187" s="13" t="s">
        <v>84</v>
      </c>
      <c r="AW187" s="13" t="s">
        <v>32</v>
      </c>
      <c r="AX187" s="13" t="s">
        <v>77</v>
      </c>
      <c r="AY187" s="195" t="s">
        <v>146</v>
      </c>
    </row>
    <row r="188" s="14" customFormat="1">
      <c r="A188" s="14"/>
      <c r="B188" s="201"/>
      <c r="C188" s="14"/>
      <c r="D188" s="194" t="s">
        <v>155</v>
      </c>
      <c r="E188" s="202" t="s">
        <v>1</v>
      </c>
      <c r="F188" s="203" t="s">
        <v>233</v>
      </c>
      <c r="G188" s="14"/>
      <c r="H188" s="204">
        <v>917.17999999999995</v>
      </c>
      <c r="I188" s="205"/>
      <c r="J188" s="14"/>
      <c r="K188" s="14"/>
      <c r="L188" s="201"/>
      <c r="M188" s="206"/>
      <c r="N188" s="207"/>
      <c r="O188" s="207"/>
      <c r="P188" s="207"/>
      <c r="Q188" s="207"/>
      <c r="R188" s="207"/>
      <c r="S188" s="207"/>
      <c r="T188" s="208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02" t="s">
        <v>155</v>
      </c>
      <c r="AU188" s="202" t="s">
        <v>86</v>
      </c>
      <c r="AV188" s="14" t="s">
        <v>86</v>
      </c>
      <c r="AW188" s="14" t="s">
        <v>32</v>
      </c>
      <c r="AX188" s="14" t="s">
        <v>84</v>
      </c>
      <c r="AY188" s="202" t="s">
        <v>146</v>
      </c>
    </row>
    <row r="189" s="2" customFormat="1" ht="37.8" customHeight="1">
      <c r="A189" s="38"/>
      <c r="B189" s="179"/>
      <c r="C189" s="180" t="s">
        <v>234</v>
      </c>
      <c r="D189" s="180" t="s">
        <v>148</v>
      </c>
      <c r="E189" s="181" t="s">
        <v>235</v>
      </c>
      <c r="F189" s="182" t="s">
        <v>236</v>
      </c>
      <c r="G189" s="183" t="s">
        <v>151</v>
      </c>
      <c r="H189" s="184">
        <v>917.17999999999995</v>
      </c>
      <c r="I189" s="185"/>
      <c r="J189" s="186">
        <f>ROUND(I189*H189,2)</f>
        <v>0</v>
      </c>
      <c r="K189" s="182" t="s">
        <v>152</v>
      </c>
      <c r="L189" s="39"/>
      <c r="M189" s="187" t="s">
        <v>1</v>
      </c>
      <c r="N189" s="188" t="s">
        <v>42</v>
      </c>
      <c r="O189" s="77"/>
      <c r="P189" s="189">
        <f>O189*H189</f>
        <v>0</v>
      </c>
      <c r="Q189" s="189">
        <v>0</v>
      </c>
      <c r="R189" s="189">
        <f>Q189*H189</f>
        <v>0</v>
      </c>
      <c r="S189" s="189">
        <v>0</v>
      </c>
      <c r="T189" s="19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91" t="s">
        <v>153</v>
      </c>
      <c r="AT189" s="191" t="s">
        <v>148</v>
      </c>
      <c r="AU189" s="191" t="s">
        <v>86</v>
      </c>
      <c r="AY189" s="19" t="s">
        <v>146</v>
      </c>
      <c r="BE189" s="192">
        <f>IF(N189="základní",J189,0)</f>
        <v>0</v>
      </c>
      <c r="BF189" s="192">
        <f>IF(N189="snížená",J189,0)</f>
        <v>0</v>
      </c>
      <c r="BG189" s="192">
        <f>IF(N189="zákl. přenesená",J189,0)</f>
        <v>0</v>
      </c>
      <c r="BH189" s="192">
        <f>IF(N189="sníž. přenesená",J189,0)</f>
        <v>0</v>
      </c>
      <c r="BI189" s="192">
        <f>IF(N189="nulová",J189,0)</f>
        <v>0</v>
      </c>
      <c r="BJ189" s="19" t="s">
        <v>84</v>
      </c>
      <c r="BK189" s="192">
        <f>ROUND(I189*H189,2)</f>
        <v>0</v>
      </c>
      <c r="BL189" s="19" t="s">
        <v>153</v>
      </c>
      <c r="BM189" s="191" t="s">
        <v>237</v>
      </c>
    </row>
    <row r="190" s="13" customFormat="1">
      <c r="A190" s="13"/>
      <c r="B190" s="193"/>
      <c r="C190" s="13"/>
      <c r="D190" s="194" t="s">
        <v>155</v>
      </c>
      <c r="E190" s="195" t="s">
        <v>1</v>
      </c>
      <c r="F190" s="196" t="s">
        <v>238</v>
      </c>
      <c r="G190" s="13"/>
      <c r="H190" s="195" t="s">
        <v>1</v>
      </c>
      <c r="I190" s="197"/>
      <c r="J190" s="13"/>
      <c r="K190" s="13"/>
      <c r="L190" s="193"/>
      <c r="M190" s="198"/>
      <c r="N190" s="199"/>
      <c r="O190" s="199"/>
      <c r="P190" s="199"/>
      <c r="Q190" s="199"/>
      <c r="R190" s="199"/>
      <c r="S190" s="199"/>
      <c r="T190" s="20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95" t="s">
        <v>155</v>
      </c>
      <c r="AU190" s="195" t="s">
        <v>86</v>
      </c>
      <c r="AV190" s="13" t="s">
        <v>84</v>
      </c>
      <c r="AW190" s="13" t="s">
        <v>32</v>
      </c>
      <c r="AX190" s="13" t="s">
        <v>77</v>
      </c>
      <c r="AY190" s="195" t="s">
        <v>146</v>
      </c>
    </row>
    <row r="191" s="14" customFormat="1">
      <c r="A191" s="14"/>
      <c r="B191" s="201"/>
      <c r="C191" s="14"/>
      <c r="D191" s="194" t="s">
        <v>155</v>
      </c>
      <c r="E191" s="202" t="s">
        <v>1</v>
      </c>
      <c r="F191" s="203" t="s">
        <v>233</v>
      </c>
      <c r="G191" s="14"/>
      <c r="H191" s="204">
        <v>917.17999999999995</v>
      </c>
      <c r="I191" s="205"/>
      <c r="J191" s="14"/>
      <c r="K191" s="14"/>
      <c r="L191" s="201"/>
      <c r="M191" s="206"/>
      <c r="N191" s="207"/>
      <c r="O191" s="207"/>
      <c r="P191" s="207"/>
      <c r="Q191" s="207"/>
      <c r="R191" s="207"/>
      <c r="S191" s="207"/>
      <c r="T191" s="20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02" t="s">
        <v>155</v>
      </c>
      <c r="AU191" s="202" t="s">
        <v>86</v>
      </c>
      <c r="AV191" s="14" t="s">
        <v>86</v>
      </c>
      <c r="AW191" s="14" t="s">
        <v>32</v>
      </c>
      <c r="AX191" s="14" t="s">
        <v>84</v>
      </c>
      <c r="AY191" s="202" t="s">
        <v>146</v>
      </c>
    </row>
    <row r="192" s="2" customFormat="1" ht="24.15" customHeight="1">
      <c r="A192" s="38"/>
      <c r="B192" s="179"/>
      <c r="C192" s="180" t="s">
        <v>239</v>
      </c>
      <c r="D192" s="180" t="s">
        <v>148</v>
      </c>
      <c r="E192" s="181" t="s">
        <v>240</v>
      </c>
      <c r="F192" s="182" t="s">
        <v>241</v>
      </c>
      <c r="G192" s="183" t="s">
        <v>205</v>
      </c>
      <c r="H192" s="184">
        <v>268.41300000000001</v>
      </c>
      <c r="I192" s="185"/>
      <c r="J192" s="186">
        <f>ROUND(I192*H192,2)</f>
        <v>0</v>
      </c>
      <c r="K192" s="182" t="s">
        <v>1</v>
      </c>
      <c r="L192" s="39"/>
      <c r="M192" s="187" t="s">
        <v>1</v>
      </c>
      <c r="N192" s="188" t="s">
        <v>42</v>
      </c>
      <c r="O192" s="77"/>
      <c r="P192" s="189">
        <f>O192*H192</f>
        <v>0</v>
      </c>
      <c r="Q192" s="189">
        <v>0</v>
      </c>
      <c r="R192" s="189">
        <f>Q192*H192</f>
        <v>0</v>
      </c>
      <c r="S192" s="189">
        <v>0</v>
      </c>
      <c r="T192" s="19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1" t="s">
        <v>153</v>
      </c>
      <c r="AT192" s="191" t="s">
        <v>148</v>
      </c>
      <c r="AU192" s="191" t="s">
        <v>86</v>
      </c>
      <c r="AY192" s="19" t="s">
        <v>146</v>
      </c>
      <c r="BE192" s="192">
        <f>IF(N192="základní",J192,0)</f>
        <v>0</v>
      </c>
      <c r="BF192" s="192">
        <f>IF(N192="snížená",J192,0)</f>
        <v>0</v>
      </c>
      <c r="BG192" s="192">
        <f>IF(N192="zákl. přenesená",J192,0)</f>
        <v>0</v>
      </c>
      <c r="BH192" s="192">
        <f>IF(N192="sníž. přenesená",J192,0)</f>
        <v>0</v>
      </c>
      <c r="BI192" s="192">
        <f>IF(N192="nulová",J192,0)</f>
        <v>0</v>
      </c>
      <c r="BJ192" s="19" t="s">
        <v>84</v>
      </c>
      <c r="BK192" s="192">
        <f>ROUND(I192*H192,2)</f>
        <v>0</v>
      </c>
      <c r="BL192" s="19" t="s">
        <v>153</v>
      </c>
      <c r="BM192" s="191" t="s">
        <v>242</v>
      </c>
    </row>
    <row r="193" s="13" customFormat="1">
      <c r="A193" s="13"/>
      <c r="B193" s="193"/>
      <c r="C193" s="13"/>
      <c r="D193" s="194" t="s">
        <v>155</v>
      </c>
      <c r="E193" s="195" t="s">
        <v>1</v>
      </c>
      <c r="F193" s="196" t="s">
        <v>243</v>
      </c>
      <c r="G193" s="13"/>
      <c r="H193" s="195" t="s">
        <v>1</v>
      </c>
      <c r="I193" s="197"/>
      <c r="J193" s="13"/>
      <c r="K193" s="13"/>
      <c r="L193" s="193"/>
      <c r="M193" s="198"/>
      <c r="N193" s="199"/>
      <c r="O193" s="199"/>
      <c r="P193" s="199"/>
      <c r="Q193" s="199"/>
      <c r="R193" s="199"/>
      <c r="S193" s="199"/>
      <c r="T193" s="20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95" t="s">
        <v>155</v>
      </c>
      <c r="AU193" s="195" t="s">
        <v>86</v>
      </c>
      <c r="AV193" s="13" t="s">
        <v>84</v>
      </c>
      <c r="AW193" s="13" t="s">
        <v>32</v>
      </c>
      <c r="AX193" s="13" t="s">
        <v>77</v>
      </c>
      <c r="AY193" s="195" t="s">
        <v>146</v>
      </c>
    </row>
    <row r="194" s="13" customFormat="1">
      <c r="A194" s="13"/>
      <c r="B194" s="193"/>
      <c r="C194" s="13"/>
      <c r="D194" s="194" t="s">
        <v>155</v>
      </c>
      <c r="E194" s="195" t="s">
        <v>1</v>
      </c>
      <c r="F194" s="196" t="s">
        <v>244</v>
      </c>
      <c r="G194" s="13"/>
      <c r="H194" s="195" t="s">
        <v>1</v>
      </c>
      <c r="I194" s="197"/>
      <c r="J194" s="13"/>
      <c r="K194" s="13"/>
      <c r="L194" s="193"/>
      <c r="M194" s="198"/>
      <c r="N194" s="199"/>
      <c r="O194" s="199"/>
      <c r="P194" s="199"/>
      <c r="Q194" s="199"/>
      <c r="R194" s="199"/>
      <c r="S194" s="199"/>
      <c r="T194" s="20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95" t="s">
        <v>155</v>
      </c>
      <c r="AU194" s="195" t="s">
        <v>86</v>
      </c>
      <c r="AV194" s="13" t="s">
        <v>84</v>
      </c>
      <c r="AW194" s="13" t="s">
        <v>32</v>
      </c>
      <c r="AX194" s="13" t="s">
        <v>77</v>
      </c>
      <c r="AY194" s="195" t="s">
        <v>146</v>
      </c>
    </row>
    <row r="195" s="14" customFormat="1">
      <c r="A195" s="14"/>
      <c r="B195" s="201"/>
      <c r="C195" s="14"/>
      <c r="D195" s="194" t="s">
        <v>155</v>
      </c>
      <c r="E195" s="202" t="s">
        <v>1</v>
      </c>
      <c r="F195" s="203" t="s">
        <v>245</v>
      </c>
      <c r="G195" s="14"/>
      <c r="H195" s="204">
        <v>374.60300000000001</v>
      </c>
      <c r="I195" s="205"/>
      <c r="J195" s="14"/>
      <c r="K195" s="14"/>
      <c r="L195" s="201"/>
      <c r="M195" s="206"/>
      <c r="N195" s="207"/>
      <c r="O195" s="207"/>
      <c r="P195" s="207"/>
      <c r="Q195" s="207"/>
      <c r="R195" s="207"/>
      <c r="S195" s="207"/>
      <c r="T195" s="208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02" t="s">
        <v>155</v>
      </c>
      <c r="AU195" s="202" t="s">
        <v>86</v>
      </c>
      <c r="AV195" s="14" t="s">
        <v>86</v>
      </c>
      <c r="AW195" s="14" t="s">
        <v>32</v>
      </c>
      <c r="AX195" s="14" t="s">
        <v>77</v>
      </c>
      <c r="AY195" s="202" t="s">
        <v>146</v>
      </c>
    </row>
    <row r="196" s="14" customFormat="1">
      <c r="A196" s="14"/>
      <c r="B196" s="201"/>
      <c r="C196" s="14"/>
      <c r="D196" s="194" t="s">
        <v>155</v>
      </c>
      <c r="E196" s="202" t="s">
        <v>1</v>
      </c>
      <c r="F196" s="203" t="s">
        <v>246</v>
      </c>
      <c r="G196" s="14"/>
      <c r="H196" s="204">
        <v>-106.19</v>
      </c>
      <c r="I196" s="205"/>
      <c r="J196" s="14"/>
      <c r="K196" s="14"/>
      <c r="L196" s="201"/>
      <c r="M196" s="206"/>
      <c r="N196" s="207"/>
      <c r="O196" s="207"/>
      <c r="P196" s="207"/>
      <c r="Q196" s="207"/>
      <c r="R196" s="207"/>
      <c r="S196" s="207"/>
      <c r="T196" s="208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02" t="s">
        <v>155</v>
      </c>
      <c r="AU196" s="202" t="s">
        <v>86</v>
      </c>
      <c r="AV196" s="14" t="s">
        <v>86</v>
      </c>
      <c r="AW196" s="14" t="s">
        <v>32</v>
      </c>
      <c r="AX196" s="14" t="s">
        <v>77</v>
      </c>
      <c r="AY196" s="202" t="s">
        <v>146</v>
      </c>
    </row>
    <row r="197" s="15" customFormat="1">
      <c r="A197" s="15"/>
      <c r="B197" s="209"/>
      <c r="C197" s="15"/>
      <c r="D197" s="194" t="s">
        <v>155</v>
      </c>
      <c r="E197" s="210" t="s">
        <v>1</v>
      </c>
      <c r="F197" s="211" t="s">
        <v>164</v>
      </c>
      <c r="G197" s="15"/>
      <c r="H197" s="212">
        <v>268.41300000000001</v>
      </c>
      <c r="I197" s="213"/>
      <c r="J197" s="15"/>
      <c r="K197" s="15"/>
      <c r="L197" s="209"/>
      <c r="M197" s="214"/>
      <c r="N197" s="215"/>
      <c r="O197" s="215"/>
      <c r="P197" s="215"/>
      <c r="Q197" s="215"/>
      <c r="R197" s="215"/>
      <c r="S197" s="215"/>
      <c r="T197" s="216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10" t="s">
        <v>155</v>
      </c>
      <c r="AU197" s="210" t="s">
        <v>86</v>
      </c>
      <c r="AV197" s="15" t="s">
        <v>153</v>
      </c>
      <c r="AW197" s="15" t="s">
        <v>32</v>
      </c>
      <c r="AX197" s="15" t="s">
        <v>84</v>
      </c>
      <c r="AY197" s="210" t="s">
        <v>146</v>
      </c>
    </row>
    <row r="198" s="2" customFormat="1" ht="37.8" customHeight="1">
      <c r="A198" s="38"/>
      <c r="B198" s="179"/>
      <c r="C198" s="180" t="s">
        <v>247</v>
      </c>
      <c r="D198" s="180" t="s">
        <v>148</v>
      </c>
      <c r="E198" s="181" t="s">
        <v>248</v>
      </c>
      <c r="F198" s="182" t="s">
        <v>249</v>
      </c>
      <c r="G198" s="183" t="s">
        <v>205</v>
      </c>
      <c r="H198" s="184">
        <v>106.19</v>
      </c>
      <c r="I198" s="185"/>
      <c r="J198" s="186">
        <f>ROUND(I198*H198,2)</f>
        <v>0</v>
      </c>
      <c r="K198" s="182" t="s">
        <v>1</v>
      </c>
      <c r="L198" s="39"/>
      <c r="M198" s="187" t="s">
        <v>1</v>
      </c>
      <c r="N198" s="188" t="s">
        <v>42</v>
      </c>
      <c r="O198" s="77"/>
      <c r="P198" s="189">
        <f>O198*H198</f>
        <v>0</v>
      </c>
      <c r="Q198" s="189">
        <v>0</v>
      </c>
      <c r="R198" s="189">
        <f>Q198*H198</f>
        <v>0</v>
      </c>
      <c r="S198" s="189">
        <v>0</v>
      </c>
      <c r="T198" s="19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91" t="s">
        <v>153</v>
      </c>
      <c r="AT198" s="191" t="s">
        <v>148</v>
      </c>
      <c r="AU198" s="191" t="s">
        <v>86</v>
      </c>
      <c r="AY198" s="19" t="s">
        <v>146</v>
      </c>
      <c r="BE198" s="192">
        <f>IF(N198="základní",J198,0)</f>
        <v>0</v>
      </c>
      <c r="BF198" s="192">
        <f>IF(N198="snížená",J198,0)</f>
        <v>0</v>
      </c>
      <c r="BG198" s="192">
        <f>IF(N198="zákl. přenesená",J198,0)</f>
        <v>0</v>
      </c>
      <c r="BH198" s="192">
        <f>IF(N198="sníž. přenesená",J198,0)</f>
        <v>0</v>
      </c>
      <c r="BI198" s="192">
        <f>IF(N198="nulová",J198,0)</f>
        <v>0</v>
      </c>
      <c r="BJ198" s="19" t="s">
        <v>84</v>
      </c>
      <c r="BK198" s="192">
        <f>ROUND(I198*H198,2)</f>
        <v>0</v>
      </c>
      <c r="BL198" s="19" t="s">
        <v>153</v>
      </c>
      <c r="BM198" s="191" t="s">
        <v>250</v>
      </c>
    </row>
    <row r="199" s="13" customFormat="1">
      <c r="A199" s="13"/>
      <c r="B199" s="193"/>
      <c r="C199" s="13"/>
      <c r="D199" s="194" t="s">
        <v>155</v>
      </c>
      <c r="E199" s="195" t="s">
        <v>1</v>
      </c>
      <c r="F199" s="196" t="s">
        <v>251</v>
      </c>
      <c r="G199" s="13"/>
      <c r="H199" s="195" t="s">
        <v>1</v>
      </c>
      <c r="I199" s="197"/>
      <c r="J199" s="13"/>
      <c r="K199" s="13"/>
      <c r="L199" s="193"/>
      <c r="M199" s="198"/>
      <c r="N199" s="199"/>
      <c r="O199" s="199"/>
      <c r="P199" s="199"/>
      <c r="Q199" s="199"/>
      <c r="R199" s="199"/>
      <c r="S199" s="199"/>
      <c r="T199" s="20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95" t="s">
        <v>155</v>
      </c>
      <c r="AU199" s="195" t="s">
        <v>86</v>
      </c>
      <c r="AV199" s="13" t="s">
        <v>84</v>
      </c>
      <c r="AW199" s="13" t="s">
        <v>32</v>
      </c>
      <c r="AX199" s="13" t="s">
        <v>77</v>
      </c>
      <c r="AY199" s="195" t="s">
        <v>146</v>
      </c>
    </row>
    <row r="200" s="14" customFormat="1">
      <c r="A200" s="14"/>
      <c r="B200" s="201"/>
      <c r="C200" s="14"/>
      <c r="D200" s="194" t="s">
        <v>155</v>
      </c>
      <c r="E200" s="202" t="s">
        <v>1</v>
      </c>
      <c r="F200" s="203" t="s">
        <v>252</v>
      </c>
      <c r="G200" s="14"/>
      <c r="H200" s="204">
        <v>106.19</v>
      </c>
      <c r="I200" s="205"/>
      <c r="J200" s="14"/>
      <c r="K200" s="14"/>
      <c r="L200" s="201"/>
      <c r="M200" s="206"/>
      <c r="N200" s="207"/>
      <c r="O200" s="207"/>
      <c r="P200" s="207"/>
      <c r="Q200" s="207"/>
      <c r="R200" s="207"/>
      <c r="S200" s="207"/>
      <c r="T200" s="208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02" t="s">
        <v>155</v>
      </c>
      <c r="AU200" s="202" t="s">
        <v>86</v>
      </c>
      <c r="AV200" s="14" t="s">
        <v>86</v>
      </c>
      <c r="AW200" s="14" t="s">
        <v>32</v>
      </c>
      <c r="AX200" s="14" t="s">
        <v>84</v>
      </c>
      <c r="AY200" s="202" t="s">
        <v>146</v>
      </c>
    </row>
    <row r="201" s="2" customFormat="1" ht="44.25" customHeight="1">
      <c r="A201" s="38"/>
      <c r="B201" s="179"/>
      <c r="C201" s="180" t="s">
        <v>253</v>
      </c>
      <c r="D201" s="180" t="s">
        <v>148</v>
      </c>
      <c r="E201" s="181" t="s">
        <v>254</v>
      </c>
      <c r="F201" s="182" t="s">
        <v>255</v>
      </c>
      <c r="G201" s="183" t="s">
        <v>205</v>
      </c>
      <c r="H201" s="184">
        <v>217.18000000000001</v>
      </c>
      <c r="I201" s="185"/>
      <c r="J201" s="186">
        <f>ROUND(I201*H201,2)</f>
        <v>0</v>
      </c>
      <c r="K201" s="182" t="s">
        <v>152</v>
      </c>
      <c r="L201" s="39"/>
      <c r="M201" s="187" t="s">
        <v>1</v>
      </c>
      <c r="N201" s="188" t="s">
        <v>42</v>
      </c>
      <c r="O201" s="77"/>
      <c r="P201" s="189">
        <f>O201*H201</f>
        <v>0</v>
      </c>
      <c r="Q201" s="189">
        <v>0</v>
      </c>
      <c r="R201" s="189">
        <f>Q201*H201</f>
        <v>0</v>
      </c>
      <c r="S201" s="189">
        <v>0</v>
      </c>
      <c r="T201" s="19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1" t="s">
        <v>153</v>
      </c>
      <c r="AT201" s="191" t="s">
        <v>148</v>
      </c>
      <c r="AU201" s="191" t="s">
        <v>86</v>
      </c>
      <c r="AY201" s="19" t="s">
        <v>146</v>
      </c>
      <c r="BE201" s="192">
        <f>IF(N201="základní",J201,0)</f>
        <v>0</v>
      </c>
      <c r="BF201" s="192">
        <f>IF(N201="snížená",J201,0)</f>
        <v>0</v>
      </c>
      <c r="BG201" s="192">
        <f>IF(N201="zákl. přenesená",J201,0)</f>
        <v>0</v>
      </c>
      <c r="BH201" s="192">
        <f>IF(N201="sníž. přenesená",J201,0)</f>
        <v>0</v>
      </c>
      <c r="BI201" s="192">
        <f>IF(N201="nulová",J201,0)</f>
        <v>0</v>
      </c>
      <c r="BJ201" s="19" t="s">
        <v>84</v>
      </c>
      <c r="BK201" s="192">
        <f>ROUND(I201*H201,2)</f>
        <v>0</v>
      </c>
      <c r="BL201" s="19" t="s">
        <v>153</v>
      </c>
      <c r="BM201" s="191" t="s">
        <v>256</v>
      </c>
    </row>
    <row r="202" s="13" customFormat="1">
      <c r="A202" s="13"/>
      <c r="B202" s="193"/>
      <c r="C202" s="13"/>
      <c r="D202" s="194" t="s">
        <v>155</v>
      </c>
      <c r="E202" s="195" t="s">
        <v>1</v>
      </c>
      <c r="F202" s="196" t="s">
        <v>156</v>
      </c>
      <c r="G202" s="13"/>
      <c r="H202" s="195" t="s">
        <v>1</v>
      </c>
      <c r="I202" s="197"/>
      <c r="J202" s="13"/>
      <c r="K202" s="13"/>
      <c r="L202" s="193"/>
      <c r="M202" s="198"/>
      <c r="N202" s="199"/>
      <c r="O202" s="199"/>
      <c r="P202" s="199"/>
      <c r="Q202" s="199"/>
      <c r="R202" s="199"/>
      <c r="S202" s="199"/>
      <c r="T202" s="20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95" t="s">
        <v>155</v>
      </c>
      <c r="AU202" s="195" t="s">
        <v>86</v>
      </c>
      <c r="AV202" s="13" t="s">
        <v>84</v>
      </c>
      <c r="AW202" s="13" t="s">
        <v>32</v>
      </c>
      <c r="AX202" s="13" t="s">
        <v>77</v>
      </c>
      <c r="AY202" s="195" t="s">
        <v>146</v>
      </c>
    </row>
    <row r="203" s="13" customFormat="1">
      <c r="A203" s="13"/>
      <c r="B203" s="193"/>
      <c r="C203" s="13"/>
      <c r="D203" s="194" t="s">
        <v>155</v>
      </c>
      <c r="E203" s="195" t="s">
        <v>1</v>
      </c>
      <c r="F203" s="196" t="s">
        <v>211</v>
      </c>
      <c r="G203" s="13"/>
      <c r="H203" s="195" t="s">
        <v>1</v>
      </c>
      <c r="I203" s="197"/>
      <c r="J203" s="13"/>
      <c r="K203" s="13"/>
      <c r="L203" s="193"/>
      <c r="M203" s="198"/>
      <c r="N203" s="199"/>
      <c r="O203" s="199"/>
      <c r="P203" s="199"/>
      <c r="Q203" s="199"/>
      <c r="R203" s="199"/>
      <c r="S203" s="199"/>
      <c r="T203" s="20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95" t="s">
        <v>155</v>
      </c>
      <c r="AU203" s="195" t="s">
        <v>86</v>
      </c>
      <c r="AV203" s="13" t="s">
        <v>84</v>
      </c>
      <c r="AW203" s="13" t="s">
        <v>32</v>
      </c>
      <c r="AX203" s="13" t="s">
        <v>77</v>
      </c>
      <c r="AY203" s="195" t="s">
        <v>146</v>
      </c>
    </row>
    <row r="204" s="14" customFormat="1">
      <c r="A204" s="14"/>
      <c r="B204" s="201"/>
      <c r="C204" s="14"/>
      <c r="D204" s="194" t="s">
        <v>155</v>
      </c>
      <c r="E204" s="202" t="s">
        <v>1</v>
      </c>
      <c r="F204" s="203" t="s">
        <v>257</v>
      </c>
      <c r="G204" s="14"/>
      <c r="H204" s="204">
        <v>106.19</v>
      </c>
      <c r="I204" s="205"/>
      <c r="J204" s="14"/>
      <c r="K204" s="14"/>
      <c r="L204" s="201"/>
      <c r="M204" s="206"/>
      <c r="N204" s="207"/>
      <c r="O204" s="207"/>
      <c r="P204" s="207"/>
      <c r="Q204" s="207"/>
      <c r="R204" s="207"/>
      <c r="S204" s="207"/>
      <c r="T204" s="208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02" t="s">
        <v>155</v>
      </c>
      <c r="AU204" s="202" t="s">
        <v>86</v>
      </c>
      <c r="AV204" s="14" t="s">
        <v>86</v>
      </c>
      <c r="AW204" s="14" t="s">
        <v>32</v>
      </c>
      <c r="AX204" s="14" t="s">
        <v>77</v>
      </c>
      <c r="AY204" s="202" t="s">
        <v>146</v>
      </c>
    </row>
    <row r="205" s="14" customFormat="1">
      <c r="A205" s="14"/>
      <c r="B205" s="201"/>
      <c r="C205" s="14"/>
      <c r="D205" s="194" t="s">
        <v>155</v>
      </c>
      <c r="E205" s="202" t="s">
        <v>1</v>
      </c>
      <c r="F205" s="203" t="s">
        <v>258</v>
      </c>
      <c r="G205" s="14"/>
      <c r="H205" s="204">
        <v>4.7999999999999998</v>
      </c>
      <c r="I205" s="205"/>
      <c r="J205" s="14"/>
      <c r="K205" s="14"/>
      <c r="L205" s="201"/>
      <c r="M205" s="206"/>
      <c r="N205" s="207"/>
      <c r="O205" s="207"/>
      <c r="P205" s="207"/>
      <c r="Q205" s="207"/>
      <c r="R205" s="207"/>
      <c r="S205" s="207"/>
      <c r="T205" s="208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02" t="s">
        <v>155</v>
      </c>
      <c r="AU205" s="202" t="s">
        <v>86</v>
      </c>
      <c r="AV205" s="14" t="s">
        <v>86</v>
      </c>
      <c r="AW205" s="14" t="s">
        <v>32</v>
      </c>
      <c r="AX205" s="14" t="s">
        <v>77</v>
      </c>
      <c r="AY205" s="202" t="s">
        <v>146</v>
      </c>
    </row>
    <row r="206" s="16" customFormat="1">
      <c r="A206" s="16"/>
      <c r="B206" s="217"/>
      <c r="C206" s="16"/>
      <c r="D206" s="194" t="s">
        <v>155</v>
      </c>
      <c r="E206" s="218" t="s">
        <v>1</v>
      </c>
      <c r="F206" s="219" t="s">
        <v>259</v>
      </c>
      <c r="G206" s="16"/>
      <c r="H206" s="220">
        <v>110.99</v>
      </c>
      <c r="I206" s="221"/>
      <c r="J206" s="16"/>
      <c r="K206" s="16"/>
      <c r="L206" s="217"/>
      <c r="M206" s="222"/>
      <c r="N206" s="223"/>
      <c r="O206" s="223"/>
      <c r="P206" s="223"/>
      <c r="Q206" s="223"/>
      <c r="R206" s="223"/>
      <c r="S206" s="223"/>
      <c r="T206" s="224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T206" s="218" t="s">
        <v>155</v>
      </c>
      <c r="AU206" s="218" t="s">
        <v>86</v>
      </c>
      <c r="AV206" s="16" t="s">
        <v>165</v>
      </c>
      <c r="AW206" s="16" t="s">
        <v>32</v>
      </c>
      <c r="AX206" s="16" t="s">
        <v>77</v>
      </c>
      <c r="AY206" s="218" t="s">
        <v>146</v>
      </c>
    </row>
    <row r="207" s="13" customFormat="1">
      <c r="A207" s="13"/>
      <c r="B207" s="193"/>
      <c r="C207" s="13"/>
      <c r="D207" s="194" t="s">
        <v>155</v>
      </c>
      <c r="E207" s="195" t="s">
        <v>1</v>
      </c>
      <c r="F207" s="196" t="s">
        <v>260</v>
      </c>
      <c r="G207" s="13"/>
      <c r="H207" s="195" t="s">
        <v>1</v>
      </c>
      <c r="I207" s="197"/>
      <c r="J207" s="13"/>
      <c r="K207" s="13"/>
      <c r="L207" s="193"/>
      <c r="M207" s="198"/>
      <c r="N207" s="199"/>
      <c r="O207" s="199"/>
      <c r="P207" s="199"/>
      <c r="Q207" s="199"/>
      <c r="R207" s="199"/>
      <c r="S207" s="199"/>
      <c r="T207" s="20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95" t="s">
        <v>155</v>
      </c>
      <c r="AU207" s="195" t="s">
        <v>86</v>
      </c>
      <c r="AV207" s="13" t="s">
        <v>84</v>
      </c>
      <c r="AW207" s="13" t="s">
        <v>32</v>
      </c>
      <c r="AX207" s="13" t="s">
        <v>77</v>
      </c>
      <c r="AY207" s="195" t="s">
        <v>146</v>
      </c>
    </row>
    <row r="208" s="14" customFormat="1">
      <c r="A208" s="14"/>
      <c r="B208" s="201"/>
      <c r="C208" s="14"/>
      <c r="D208" s="194" t="s">
        <v>155</v>
      </c>
      <c r="E208" s="202" t="s">
        <v>1</v>
      </c>
      <c r="F208" s="203" t="s">
        <v>261</v>
      </c>
      <c r="G208" s="14"/>
      <c r="H208" s="204">
        <v>106.19</v>
      </c>
      <c r="I208" s="205"/>
      <c r="J208" s="14"/>
      <c r="K208" s="14"/>
      <c r="L208" s="201"/>
      <c r="M208" s="206"/>
      <c r="N208" s="207"/>
      <c r="O208" s="207"/>
      <c r="P208" s="207"/>
      <c r="Q208" s="207"/>
      <c r="R208" s="207"/>
      <c r="S208" s="207"/>
      <c r="T208" s="208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02" t="s">
        <v>155</v>
      </c>
      <c r="AU208" s="202" t="s">
        <v>86</v>
      </c>
      <c r="AV208" s="14" t="s">
        <v>86</v>
      </c>
      <c r="AW208" s="14" t="s">
        <v>32</v>
      </c>
      <c r="AX208" s="14" t="s">
        <v>77</v>
      </c>
      <c r="AY208" s="202" t="s">
        <v>146</v>
      </c>
    </row>
    <row r="209" s="15" customFormat="1">
      <c r="A209" s="15"/>
      <c r="B209" s="209"/>
      <c r="C209" s="15"/>
      <c r="D209" s="194" t="s">
        <v>155</v>
      </c>
      <c r="E209" s="210" t="s">
        <v>1</v>
      </c>
      <c r="F209" s="211" t="s">
        <v>164</v>
      </c>
      <c r="G209" s="15"/>
      <c r="H209" s="212">
        <v>217.18000000000001</v>
      </c>
      <c r="I209" s="213"/>
      <c r="J209" s="15"/>
      <c r="K209" s="15"/>
      <c r="L209" s="209"/>
      <c r="M209" s="214"/>
      <c r="N209" s="215"/>
      <c r="O209" s="215"/>
      <c r="P209" s="215"/>
      <c r="Q209" s="215"/>
      <c r="R209" s="215"/>
      <c r="S209" s="215"/>
      <c r="T209" s="216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10" t="s">
        <v>155</v>
      </c>
      <c r="AU209" s="210" t="s">
        <v>86</v>
      </c>
      <c r="AV209" s="15" t="s">
        <v>153</v>
      </c>
      <c r="AW209" s="15" t="s">
        <v>32</v>
      </c>
      <c r="AX209" s="15" t="s">
        <v>84</v>
      </c>
      <c r="AY209" s="210" t="s">
        <v>146</v>
      </c>
    </row>
    <row r="210" s="2" customFormat="1" ht="16.5" customHeight="1">
      <c r="A210" s="38"/>
      <c r="B210" s="179"/>
      <c r="C210" s="225" t="s">
        <v>262</v>
      </c>
      <c r="D210" s="225" t="s">
        <v>263</v>
      </c>
      <c r="E210" s="226" t="s">
        <v>264</v>
      </c>
      <c r="F210" s="227" t="s">
        <v>265</v>
      </c>
      <c r="G210" s="228" t="s">
        <v>266</v>
      </c>
      <c r="H210" s="229">
        <v>221.97999999999999</v>
      </c>
      <c r="I210" s="230"/>
      <c r="J210" s="231">
        <f>ROUND(I210*H210,2)</f>
        <v>0</v>
      </c>
      <c r="K210" s="227" t="s">
        <v>1</v>
      </c>
      <c r="L210" s="232"/>
      <c r="M210" s="233" t="s">
        <v>1</v>
      </c>
      <c r="N210" s="234" t="s">
        <v>42</v>
      </c>
      <c r="O210" s="77"/>
      <c r="P210" s="189">
        <f>O210*H210</f>
        <v>0</v>
      </c>
      <c r="Q210" s="189">
        <v>1</v>
      </c>
      <c r="R210" s="189">
        <f>Q210*H210</f>
        <v>221.97999999999999</v>
      </c>
      <c r="S210" s="189">
        <v>0</v>
      </c>
      <c r="T210" s="190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91" t="s">
        <v>186</v>
      </c>
      <c r="AT210" s="191" t="s">
        <v>263</v>
      </c>
      <c r="AU210" s="191" t="s">
        <v>86</v>
      </c>
      <c r="AY210" s="19" t="s">
        <v>146</v>
      </c>
      <c r="BE210" s="192">
        <f>IF(N210="základní",J210,0)</f>
        <v>0</v>
      </c>
      <c r="BF210" s="192">
        <f>IF(N210="snížená",J210,0)</f>
        <v>0</v>
      </c>
      <c r="BG210" s="192">
        <f>IF(N210="zákl. přenesená",J210,0)</f>
        <v>0</v>
      </c>
      <c r="BH210" s="192">
        <f>IF(N210="sníž. přenesená",J210,0)</f>
        <v>0</v>
      </c>
      <c r="BI210" s="192">
        <f>IF(N210="nulová",J210,0)</f>
        <v>0</v>
      </c>
      <c r="BJ210" s="19" t="s">
        <v>84</v>
      </c>
      <c r="BK210" s="192">
        <f>ROUND(I210*H210,2)</f>
        <v>0</v>
      </c>
      <c r="BL210" s="19" t="s">
        <v>153</v>
      </c>
      <c r="BM210" s="191" t="s">
        <v>267</v>
      </c>
    </row>
    <row r="211" s="2" customFormat="1">
      <c r="A211" s="38"/>
      <c r="B211" s="39"/>
      <c r="C211" s="38"/>
      <c r="D211" s="194" t="s">
        <v>268</v>
      </c>
      <c r="E211" s="38"/>
      <c r="F211" s="235" t="s">
        <v>269</v>
      </c>
      <c r="G211" s="38"/>
      <c r="H211" s="38"/>
      <c r="I211" s="236"/>
      <c r="J211" s="38"/>
      <c r="K211" s="38"/>
      <c r="L211" s="39"/>
      <c r="M211" s="237"/>
      <c r="N211" s="238"/>
      <c r="O211" s="77"/>
      <c r="P211" s="77"/>
      <c r="Q211" s="77"/>
      <c r="R211" s="77"/>
      <c r="S211" s="77"/>
      <c r="T211" s="7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9" t="s">
        <v>268</v>
      </c>
      <c r="AU211" s="19" t="s">
        <v>86</v>
      </c>
    </row>
    <row r="212" s="14" customFormat="1">
      <c r="A212" s="14"/>
      <c r="B212" s="201"/>
      <c r="C212" s="14"/>
      <c r="D212" s="194" t="s">
        <v>155</v>
      </c>
      <c r="E212" s="202" t="s">
        <v>1</v>
      </c>
      <c r="F212" s="203" t="s">
        <v>270</v>
      </c>
      <c r="G212" s="14"/>
      <c r="H212" s="204">
        <v>221.97999999999999</v>
      </c>
      <c r="I212" s="205"/>
      <c r="J212" s="14"/>
      <c r="K212" s="14"/>
      <c r="L212" s="201"/>
      <c r="M212" s="206"/>
      <c r="N212" s="207"/>
      <c r="O212" s="207"/>
      <c r="P212" s="207"/>
      <c r="Q212" s="207"/>
      <c r="R212" s="207"/>
      <c r="S212" s="207"/>
      <c r="T212" s="208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02" t="s">
        <v>155</v>
      </c>
      <c r="AU212" s="202" t="s">
        <v>86</v>
      </c>
      <c r="AV212" s="14" t="s">
        <v>86</v>
      </c>
      <c r="AW212" s="14" t="s">
        <v>32</v>
      </c>
      <c r="AX212" s="14" t="s">
        <v>84</v>
      </c>
      <c r="AY212" s="202" t="s">
        <v>146</v>
      </c>
    </row>
    <row r="213" s="2" customFormat="1" ht="66.75" customHeight="1">
      <c r="A213" s="38"/>
      <c r="B213" s="179"/>
      <c r="C213" s="180" t="s">
        <v>7</v>
      </c>
      <c r="D213" s="180" t="s">
        <v>148</v>
      </c>
      <c r="E213" s="181" t="s">
        <v>271</v>
      </c>
      <c r="F213" s="182" t="s">
        <v>272</v>
      </c>
      <c r="G213" s="183" t="s">
        <v>205</v>
      </c>
      <c r="H213" s="184">
        <v>72.569999999999993</v>
      </c>
      <c r="I213" s="185"/>
      <c r="J213" s="186">
        <f>ROUND(I213*H213,2)</f>
        <v>0</v>
      </c>
      <c r="K213" s="182" t="s">
        <v>152</v>
      </c>
      <c r="L213" s="39"/>
      <c r="M213" s="187" t="s">
        <v>1</v>
      </c>
      <c r="N213" s="188" t="s">
        <v>42</v>
      </c>
      <c r="O213" s="77"/>
      <c r="P213" s="189">
        <f>O213*H213</f>
        <v>0</v>
      </c>
      <c r="Q213" s="189">
        <v>0</v>
      </c>
      <c r="R213" s="189">
        <f>Q213*H213</f>
        <v>0</v>
      </c>
      <c r="S213" s="189">
        <v>0</v>
      </c>
      <c r="T213" s="190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91" t="s">
        <v>153</v>
      </c>
      <c r="AT213" s="191" t="s">
        <v>148</v>
      </c>
      <c r="AU213" s="191" t="s">
        <v>86</v>
      </c>
      <c r="AY213" s="19" t="s">
        <v>146</v>
      </c>
      <c r="BE213" s="192">
        <f>IF(N213="základní",J213,0)</f>
        <v>0</v>
      </c>
      <c r="BF213" s="192">
        <f>IF(N213="snížená",J213,0)</f>
        <v>0</v>
      </c>
      <c r="BG213" s="192">
        <f>IF(N213="zákl. přenesená",J213,0)</f>
        <v>0</v>
      </c>
      <c r="BH213" s="192">
        <f>IF(N213="sníž. přenesená",J213,0)</f>
        <v>0</v>
      </c>
      <c r="BI213" s="192">
        <f>IF(N213="nulová",J213,0)</f>
        <v>0</v>
      </c>
      <c r="BJ213" s="19" t="s">
        <v>84</v>
      </c>
      <c r="BK213" s="192">
        <f>ROUND(I213*H213,2)</f>
        <v>0</v>
      </c>
      <c r="BL213" s="19" t="s">
        <v>153</v>
      </c>
      <c r="BM213" s="191" t="s">
        <v>273</v>
      </c>
    </row>
    <row r="214" s="13" customFormat="1">
      <c r="A214" s="13"/>
      <c r="B214" s="193"/>
      <c r="C214" s="13"/>
      <c r="D214" s="194" t="s">
        <v>155</v>
      </c>
      <c r="E214" s="195" t="s">
        <v>1</v>
      </c>
      <c r="F214" s="196" t="s">
        <v>156</v>
      </c>
      <c r="G214" s="13"/>
      <c r="H214" s="195" t="s">
        <v>1</v>
      </c>
      <c r="I214" s="197"/>
      <c r="J214" s="13"/>
      <c r="K214" s="13"/>
      <c r="L214" s="193"/>
      <c r="M214" s="198"/>
      <c r="N214" s="199"/>
      <c r="O214" s="199"/>
      <c r="P214" s="199"/>
      <c r="Q214" s="199"/>
      <c r="R214" s="199"/>
      <c r="S214" s="199"/>
      <c r="T214" s="20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95" t="s">
        <v>155</v>
      </c>
      <c r="AU214" s="195" t="s">
        <v>86</v>
      </c>
      <c r="AV214" s="13" t="s">
        <v>84</v>
      </c>
      <c r="AW214" s="13" t="s">
        <v>32</v>
      </c>
      <c r="AX214" s="13" t="s">
        <v>77</v>
      </c>
      <c r="AY214" s="195" t="s">
        <v>146</v>
      </c>
    </row>
    <row r="215" s="13" customFormat="1">
      <c r="A215" s="13"/>
      <c r="B215" s="193"/>
      <c r="C215" s="13"/>
      <c r="D215" s="194" t="s">
        <v>155</v>
      </c>
      <c r="E215" s="195" t="s">
        <v>1</v>
      </c>
      <c r="F215" s="196" t="s">
        <v>211</v>
      </c>
      <c r="G215" s="13"/>
      <c r="H215" s="195" t="s">
        <v>1</v>
      </c>
      <c r="I215" s="197"/>
      <c r="J215" s="13"/>
      <c r="K215" s="13"/>
      <c r="L215" s="193"/>
      <c r="M215" s="198"/>
      <c r="N215" s="199"/>
      <c r="O215" s="199"/>
      <c r="P215" s="199"/>
      <c r="Q215" s="199"/>
      <c r="R215" s="199"/>
      <c r="S215" s="199"/>
      <c r="T215" s="20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95" t="s">
        <v>155</v>
      </c>
      <c r="AU215" s="195" t="s">
        <v>86</v>
      </c>
      <c r="AV215" s="13" t="s">
        <v>84</v>
      </c>
      <c r="AW215" s="13" t="s">
        <v>32</v>
      </c>
      <c r="AX215" s="13" t="s">
        <v>77</v>
      </c>
      <c r="AY215" s="195" t="s">
        <v>146</v>
      </c>
    </row>
    <row r="216" s="14" customFormat="1">
      <c r="A216" s="14"/>
      <c r="B216" s="201"/>
      <c r="C216" s="14"/>
      <c r="D216" s="194" t="s">
        <v>155</v>
      </c>
      <c r="E216" s="202" t="s">
        <v>1</v>
      </c>
      <c r="F216" s="203" t="s">
        <v>274</v>
      </c>
      <c r="G216" s="14"/>
      <c r="H216" s="204">
        <v>72.569999999999993</v>
      </c>
      <c r="I216" s="205"/>
      <c r="J216" s="14"/>
      <c r="K216" s="14"/>
      <c r="L216" s="201"/>
      <c r="M216" s="206"/>
      <c r="N216" s="207"/>
      <c r="O216" s="207"/>
      <c r="P216" s="207"/>
      <c r="Q216" s="207"/>
      <c r="R216" s="207"/>
      <c r="S216" s="207"/>
      <c r="T216" s="208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02" t="s">
        <v>155</v>
      </c>
      <c r="AU216" s="202" t="s">
        <v>86</v>
      </c>
      <c r="AV216" s="14" t="s">
        <v>86</v>
      </c>
      <c r="AW216" s="14" t="s">
        <v>32</v>
      </c>
      <c r="AX216" s="14" t="s">
        <v>84</v>
      </c>
      <c r="AY216" s="202" t="s">
        <v>146</v>
      </c>
    </row>
    <row r="217" s="2" customFormat="1" ht="16.5" customHeight="1">
      <c r="A217" s="38"/>
      <c r="B217" s="179"/>
      <c r="C217" s="225" t="s">
        <v>275</v>
      </c>
      <c r="D217" s="225" t="s">
        <v>263</v>
      </c>
      <c r="E217" s="226" t="s">
        <v>276</v>
      </c>
      <c r="F217" s="227" t="s">
        <v>277</v>
      </c>
      <c r="G217" s="228" t="s">
        <v>266</v>
      </c>
      <c r="H217" s="229">
        <v>145.13999999999999</v>
      </c>
      <c r="I217" s="230"/>
      <c r="J217" s="231">
        <f>ROUND(I217*H217,2)</f>
        <v>0</v>
      </c>
      <c r="K217" s="227" t="s">
        <v>152</v>
      </c>
      <c r="L217" s="232"/>
      <c r="M217" s="233" t="s">
        <v>1</v>
      </c>
      <c r="N217" s="234" t="s">
        <v>42</v>
      </c>
      <c r="O217" s="77"/>
      <c r="P217" s="189">
        <f>O217*H217</f>
        <v>0</v>
      </c>
      <c r="Q217" s="189">
        <v>1</v>
      </c>
      <c r="R217" s="189">
        <f>Q217*H217</f>
        <v>145.13999999999999</v>
      </c>
      <c r="S217" s="189">
        <v>0</v>
      </c>
      <c r="T217" s="190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91" t="s">
        <v>186</v>
      </c>
      <c r="AT217" s="191" t="s">
        <v>263</v>
      </c>
      <c r="AU217" s="191" t="s">
        <v>86</v>
      </c>
      <c r="AY217" s="19" t="s">
        <v>146</v>
      </c>
      <c r="BE217" s="192">
        <f>IF(N217="základní",J217,0)</f>
        <v>0</v>
      </c>
      <c r="BF217" s="192">
        <f>IF(N217="snížená",J217,0)</f>
        <v>0</v>
      </c>
      <c r="BG217" s="192">
        <f>IF(N217="zákl. přenesená",J217,0)</f>
        <v>0</v>
      </c>
      <c r="BH217" s="192">
        <f>IF(N217="sníž. přenesená",J217,0)</f>
        <v>0</v>
      </c>
      <c r="BI217" s="192">
        <f>IF(N217="nulová",J217,0)</f>
        <v>0</v>
      </c>
      <c r="BJ217" s="19" t="s">
        <v>84</v>
      </c>
      <c r="BK217" s="192">
        <f>ROUND(I217*H217,2)</f>
        <v>0</v>
      </c>
      <c r="BL217" s="19" t="s">
        <v>153</v>
      </c>
      <c r="BM217" s="191" t="s">
        <v>278</v>
      </c>
    </row>
    <row r="218" s="2" customFormat="1">
      <c r="A218" s="38"/>
      <c r="B218" s="39"/>
      <c r="C218" s="38"/>
      <c r="D218" s="194" t="s">
        <v>268</v>
      </c>
      <c r="E218" s="38"/>
      <c r="F218" s="235" t="s">
        <v>269</v>
      </c>
      <c r="G218" s="38"/>
      <c r="H218" s="38"/>
      <c r="I218" s="236"/>
      <c r="J218" s="38"/>
      <c r="K218" s="38"/>
      <c r="L218" s="39"/>
      <c r="M218" s="237"/>
      <c r="N218" s="238"/>
      <c r="O218" s="77"/>
      <c r="P218" s="77"/>
      <c r="Q218" s="77"/>
      <c r="R218" s="77"/>
      <c r="S218" s="77"/>
      <c r="T218" s="7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9" t="s">
        <v>268</v>
      </c>
      <c r="AU218" s="19" t="s">
        <v>86</v>
      </c>
    </row>
    <row r="219" s="14" customFormat="1">
      <c r="A219" s="14"/>
      <c r="B219" s="201"/>
      <c r="C219" s="14"/>
      <c r="D219" s="194" t="s">
        <v>155</v>
      </c>
      <c r="E219" s="14"/>
      <c r="F219" s="203" t="s">
        <v>279</v>
      </c>
      <c r="G219" s="14"/>
      <c r="H219" s="204">
        <v>145.13999999999999</v>
      </c>
      <c r="I219" s="205"/>
      <c r="J219" s="14"/>
      <c r="K219" s="14"/>
      <c r="L219" s="201"/>
      <c r="M219" s="206"/>
      <c r="N219" s="207"/>
      <c r="O219" s="207"/>
      <c r="P219" s="207"/>
      <c r="Q219" s="207"/>
      <c r="R219" s="207"/>
      <c r="S219" s="207"/>
      <c r="T219" s="208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02" t="s">
        <v>155</v>
      </c>
      <c r="AU219" s="202" t="s">
        <v>86</v>
      </c>
      <c r="AV219" s="14" t="s">
        <v>86</v>
      </c>
      <c r="AW219" s="14" t="s">
        <v>3</v>
      </c>
      <c r="AX219" s="14" t="s">
        <v>84</v>
      </c>
      <c r="AY219" s="202" t="s">
        <v>146</v>
      </c>
    </row>
    <row r="220" s="12" customFormat="1" ht="22.8" customHeight="1">
      <c r="A220" s="12"/>
      <c r="B220" s="166"/>
      <c r="C220" s="12"/>
      <c r="D220" s="167" t="s">
        <v>76</v>
      </c>
      <c r="E220" s="177" t="s">
        <v>86</v>
      </c>
      <c r="F220" s="177" t="s">
        <v>280</v>
      </c>
      <c r="G220" s="12"/>
      <c r="H220" s="12"/>
      <c r="I220" s="169"/>
      <c r="J220" s="178">
        <f>BK220</f>
        <v>0</v>
      </c>
      <c r="K220" s="12"/>
      <c r="L220" s="166"/>
      <c r="M220" s="171"/>
      <c r="N220" s="172"/>
      <c r="O220" s="172"/>
      <c r="P220" s="173">
        <f>SUM(P221:P224)</f>
        <v>0</v>
      </c>
      <c r="Q220" s="172"/>
      <c r="R220" s="173">
        <f>SUM(R221:R224)</f>
        <v>139.7358576</v>
      </c>
      <c r="S220" s="172"/>
      <c r="T220" s="174">
        <f>SUM(T221:T224)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67" t="s">
        <v>84</v>
      </c>
      <c r="AT220" s="175" t="s">
        <v>76</v>
      </c>
      <c r="AU220" s="175" t="s">
        <v>84</v>
      </c>
      <c r="AY220" s="167" t="s">
        <v>146</v>
      </c>
      <c r="BK220" s="176">
        <f>SUM(BK221:BK224)</f>
        <v>0</v>
      </c>
    </row>
    <row r="221" s="2" customFormat="1" ht="44.25" customHeight="1">
      <c r="A221" s="38"/>
      <c r="B221" s="179"/>
      <c r="C221" s="180" t="s">
        <v>281</v>
      </c>
      <c r="D221" s="180" t="s">
        <v>148</v>
      </c>
      <c r="E221" s="181" t="s">
        <v>282</v>
      </c>
      <c r="F221" s="182" t="s">
        <v>283</v>
      </c>
      <c r="G221" s="183" t="s">
        <v>205</v>
      </c>
      <c r="H221" s="184">
        <v>43.442999999999998</v>
      </c>
      <c r="I221" s="185"/>
      <c r="J221" s="186">
        <f>ROUND(I221*H221,2)</f>
        <v>0</v>
      </c>
      <c r="K221" s="182" t="s">
        <v>152</v>
      </c>
      <c r="L221" s="39"/>
      <c r="M221" s="187" t="s">
        <v>1</v>
      </c>
      <c r="N221" s="188" t="s">
        <v>42</v>
      </c>
      <c r="O221" s="77"/>
      <c r="P221" s="189">
        <f>O221*H221</f>
        <v>0</v>
      </c>
      <c r="Q221" s="189">
        <v>1.6299999999999999</v>
      </c>
      <c r="R221" s="189">
        <f>Q221*H221</f>
        <v>70.812089999999998</v>
      </c>
      <c r="S221" s="189">
        <v>0</v>
      </c>
      <c r="T221" s="190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191" t="s">
        <v>153</v>
      </c>
      <c r="AT221" s="191" t="s">
        <v>148</v>
      </c>
      <c r="AU221" s="191" t="s">
        <v>86</v>
      </c>
      <c r="AY221" s="19" t="s">
        <v>146</v>
      </c>
      <c r="BE221" s="192">
        <f>IF(N221="základní",J221,0)</f>
        <v>0</v>
      </c>
      <c r="BF221" s="192">
        <f>IF(N221="snížená",J221,0)</f>
        <v>0</v>
      </c>
      <c r="BG221" s="192">
        <f>IF(N221="zákl. přenesená",J221,0)</f>
        <v>0</v>
      </c>
      <c r="BH221" s="192">
        <f>IF(N221="sníž. přenesená",J221,0)</f>
        <v>0</v>
      </c>
      <c r="BI221" s="192">
        <f>IF(N221="nulová",J221,0)</f>
        <v>0</v>
      </c>
      <c r="BJ221" s="19" t="s">
        <v>84</v>
      </c>
      <c r="BK221" s="192">
        <f>ROUND(I221*H221,2)</f>
        <v>0</v>
      </c>
      <c r="BL221" s="19" t="s">
        <v>153</v>
      </c>
      <c r="BM221" s="191" t="s">
        <v>284</v>
      </c>
    </row>
    <row r="222" s="13" customFormat="1">
      <c r="A222" s="13"/>
      <c r="B222" s="193"/>
      <c r="C222" s="13"/>
      <c r="D222" s="194" t="s">
        <v>155</v>
      </c>
      <c r="E222" s="195" t="s">
        <v>1</v>
      </c>
      <c r="F222" s="196" t="s">
        <v>156</v>
      </c>
      <c r="G222" s="13"/>
      <c r="H222" s="195" t="s">
        <v>1</v>
      </c>
      <c r="I222" s="197"/>
      <c r="J222" s="13"/>
      <c r="K222" s="13"/>
      <c r="L222" s="193"/>
      <c r="M222" s="198"/>
      <c r="N222" s="199"/>
      <c r="O222" s="199"/>
      <c r="P222" s="199"/>
      <c r="Q222" s="199"/>
      <c r="R222" s="199"/>
      <c r="S222" s="199"/>
      <c r="T222" s="20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95" t="s">
        <v>155</v>
      </c>
      <c r="AU222" s="195" t="s">
        <v>86</v>
      </c>
      <c r="AV222" s="13" t="s">
        <v>84</v>
      </c>
      <c r="AW222" s="13" t="s">
        <v>32</v>
      </c>
      <c r="AX222" s="13" t="s">
        <v>77</v>
      </c>
      <c r="AY222" s="195" t="s">
        <v>146</v>
      </c>
    </row>
    <row r="223" s="14" customFormat="1">
      <c r="A223" s="14"/>
      <c r="B223" s="201"/>
      <c r="C223" s="14"/>
      <c r="D223" s="194" t="s">
        <v>155</v>
      </c>
      <c r="E223" s="202" t="s">
        <v>1</v>
      </c>
      <c r="F223" s="203" t="s">
        <v>285</v>
      </c>
      <c r="G223" s="14"/>
      <c r="H223" s="204">
        <v>43.442999999999998</v>
      </c>
      <c r="I223" s="205"/>
      <c r="J223" s="14"/>
      <c r="K223" s="14"/>
      <c r="L223" s="201"/>
      <c r="M223" s="206"/>
      <c r="N223" s="207"/>
      <c r="O223" s="207"/>
      <c r="P223" s="207"/>
      <c r="Q223" s="207"/>
      <c r="R223" s="207"/>
      <c r="S223" s="207"/>
      <c r="T223" s="208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02" t="s">
        <v>155</v>
      </c>
      <c r="AU223" s="202" t="s">
        <v>86</v>
      </c>
      <c r="AV223" s="14" t="s">
        <v>86</v>
      </c>
      <c r="AW223" s="14" t="s">
        <v>32</v>
      </c>
      <c r="AX223" s="14" t="s">
        <v>84</v>
      </c>
      <c r="AY223" s="202" t="s">
        <v>146</v>
      </c>
    </row>
    <row r="224" s="2" customFormat="1" ht="66.75" customHeight="1">
      <c r="A224" s="38"/>
      <c r="B224" s="179"/>
      <c r="C224" s="180" t="s">
        <v>286</v>
      </c>
      <c r="D224" s="180" t="s">
        <v>148</v>
      </c>
      <c r="E224" s="181" t="s">
        <v>287</v>
      </c>
      <c r="F224" s="182" t="s">
        <v>288</v>
      </c>
      <c r="G224" s="183" t="s">
        <v>184</v>
      </c>
      <c r="H224" s="184">
        <v>289.62</v>
      </c>
      <c r="I224" s="185"/>
      <c r="J224" s="186">
        <f>ROUND(I224*H224,2)</f>
        <v>0</v>
      </c>
      <c r="K224" s="182" t="s">
        <v>152</v>
      </c>
      <c r="L224" s="39"/>
      <c r="M224" s="187" t="s">
        <v>1</v>
      </c>
      <c r="N224" s="188" t="s">
        <v>42</v>
      </c>
      <c r="O224" s="77"/>
      <c r="P224" s="189">
        <f>O224*H224</f>
        <v>0</v>
      </c>
      <c r="Q224" s="189">
        <v>0.23798</v>
      </c>
      <c r="R224" s="189">
        <f>Q224*H224</f>
        <v>68.923767600000005</v>
      </c>
      <c r="S224" s="189">
        <v>0</v>
      </c>
      <c r="T224" s="190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191" t="s">
        <v>153</v>
      </c>
      <c r="AT224" s="191" t="s">
        <v>148</v>
      </c>
      <c r="AU224" s="191" t="s">
        <v>86</v>
      </c>
      <c r="AY224" s="19" t="s">
        <v>146</v>
      </c>
      <c r="BE224" s="192">
        <f>IF(N224="základní",J224,0)</f>
        <v>0</v>
      </c>
      <c r="BF224" s="192">
        <f>IF(N224="snížená",J224,0)</f>
        <v>0</v>
      </c>
      <c r="BG224" s="192">
        <f>IF(N224="zákl. přenesená",J224,0)</f>
        <v>0</v>
      </c>
      <c r="BH224" s="192">
        <f>IF(N224="sníž. přenesená",J224,0)</f>
        <v>0</v>
      </c>
      <c r="BI224" s="192">
        <f>IF(N224="nulová",J224,0)</f>
        <v>0</v>
      </c>
      <c r="BJ224" s="19" t="s">
        <v>84</v>
      </c>
      <c r="BK224" s="192">
        <f>ROUND(I224*H224,2)</f>
        <v>0</v>
      </c>
      <c r="BL224" s="19" t="s">
        <v>153</v>
      </c>
      <c r="BM224" s="191" t="s">
        <v>289</v>
      </c>
    </row>
    <row r="225" s="12" customFormat="1" ht="22.8" customHeight="1">
      <c r="A225" s="12"/>
      <c r="B225" s="166"/>
      <c r="C225" s="12"/>
      <c r="D225" s="167" t="s">
        <v>76</v>
      </c>
      <c r="E225" s="177" t="s">
        <v>153</v>
      </c>
      <c r="F225" s="177" t="s">
        <v>290</v>
      </c>
      <c r="G225" s="12"/>
      <c r="H225" s="12"/>
      <c r="I225" s="169"/>
      <c r="J225" s="178">
        <f>BK225</f>
        <v>0</v>
      </c>
      <c r="K225" s="12"/>
      <c r="L225" s="166"/>
      <c r="M225" s="171"/>
      <c r="N225" s="172"/>
      <c r="O225" s="172"/>
      <c r="P225" s="173">
        <f>SUM(P226:P233)</f>
        <v>0</v>
      </c>
      <c r="Q225" s="172"/>
      <c r="R225" s="173">
        <f>SUM(R226:R233)</f>
        <v>0</v>
      </c>
      <c r="S225" s="172"/>
      <c r="T225" s="174">
        <f>SUM(T226:T233)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167" t="s">
        <v>84</v>
      </c>
      <c r="AT225" s="175" t="s">
        <v>76</v>
      </c>
      <c r="AU225" s="175" t="s">
        <v>84</v>
      </c>
      <c r="AY225" s="167" t="s">
        <v>146</v>
      </c>
      <c r="BK225" s="176">
        <f>SUM(BK226:BK233)</f>
        <v>0</v>
      </c>
    </row>
    <row r="226" s="2" customFormat="1" ht="33" customHeight="1">
      <c r="A226" s="38"/>
      <c r="B226" s="179"/>
      <c r="C226" s="180" t="s">
        <v>291</v>
      </c>
      <c r="D226" s="180" t="s">
        <v>148</v>
      </c>
      <c r="E226" s="181" t="s">
        <v>292</v>
      </c>
      <c r="F226" s="182" t="s">
        <v>293</v>
      </c>
      <c r="G226" s="183" t="s">
        <v>205</v>
      </c>
      <c r="H226" s="184">
        <v>43.439999999999998</v>
      </c>
      <c r="I226" s="185"/>
      <c r="J226" s="186">
        <f>ROUND(I226*H226,2)</f>
        <v>0</v>
      </c>
      <c r="K226" s="182" t="s">
        <v>152</v>
      </c>
      <c r="L226" s="39"/>
      <c r="M226" s="187" t="s">
        <v>1</v>
      </c>
      <c r="N226" s="188" t="s">
        <v>42</v>
      </c>
      <c r="O226" s="77"/>
      <c r="P226" s="189">
        <f>O226*H226</f>
        <v>0</v>
      </c>
      <c r="Q226" s="189">
        <v>0</v>
      </c>
      <c r="R226" s="189">
        <f>Q226*H226</f>
        <v>0</v>
      </c>
      <c r="S226" s="189">
        <v>0</v>
      </c>
      <c r="T226" s="190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191" t="s">
        <v>153</v>
      </c>
      <c r="AT226" s="191" t="s">
        <v>148</v>
      </c>
      <c r="AU226" s="191" t="s">
        <v>86</v>
      </c>
      <c r="AY226" s="19" t="s">
        <v>146</v>
      </c>
      <c r="BE226" s="192">
        <f>IF(N226="základní",J226,0)</f>
        <v>0</v>
      </c>
      <c r="BF226" s="192">
        <f>IF(N226="snížená",J226,0)</f>
        <v>0</v>
      </c>
      <c r="BG226" s="192">
        <f>IF(N226="zákl. přenesená",J226,0)</f>
        <v>0</v>
      </c>
      <c r="BH226" s="192">
        <f>IF(N226="sníž. přenesená",J226,0)</f>
        <v>0</v>
      </c>
      <c r="BI226" s="192">
        <f>IF(N226="nulová",J226,0)</f>
        <v>0</v>
      </c>
      <c r="BJ226" s="19" t="s">
        <v>84</v>
      </c>
      <c r="BK226" s="192">
        <f>ROUND(I226*H226,2)</f>
        <v>0</v>
      </c>
      <c r="BL226" s="19" t="s">
        <v>153</v>
      </c>
      <c r="BM226" s="191" t="s">
        <v>294</v>
      </c>
    </row>
    <row r="227" s="13" customFormat="1">
      <c r="A227" s="13"/>
      <c r="B227" s="193"/>
      <c r="C227" s="13"/>
      <c r="D227" s="194" t="s">
        <v>155</v>
      </c>
      <c r="E227" s="195" t="s">
        <v>1</v>
      </c>
      <c r="F227" s="196" t="s">
        <v>156</v>
      </c>
      <c r="G227" s="13"/>
      <c r="H227" s="195" t="s">
        <v>1</v>
      </c>
      <c r="I227" s="197"/>
      <c r="J227" s="13"/>
      <c r="K227" s="13"/>
      <c r="L227" s="193"/>
      <c r="M227" s="198"/>
      <c r="N227" s="199"/>
      <c r="O227" s="199"/>
      <c r="P227" s="199"/>
      <c r="Q227" s="199"/>
      <c r="R227" s="199"/>
      <c r="S227" s="199"/>
      <c r="T227" s="20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95" t="s">
        <v>155</v>
      </c>
      <c r="AU227" s="195" t="s">
        <v>86</v>
      </c>
      <c r="AV227" s="13" t="s">
        <v>84</v>
      </c>
      <c r="AW227" s="13" t="s">
        <v>32</v>
      </c>
      <c r="AX227" s="13" t="s">
        <v>77</v>
      </c>
      <c r="AY227" s="195" t="s">
        <v>146</v>
      </c>
    </row>
    <row r="228" s="13" customFormat="1">
      <c r="A228" s="13"/>
      <c r="B228" s="193"/>
      <c r="C228" s="13"/>
      <c r="D228" s="194" t="s">
        <v>155</v>
      </c>
      <c r="E228" s="195" t="s">
        <v>1</v>
      </c>
      <c r="F228" s="196" t="s">
        <v>211</v>
      </c>
      <c r="G228" s="13"/>
      <c r="H228" s="195" t="s">
        <v>1</v>
      </c>
      <c r="I228" s="197"/>
      <c r="J228" s="13"/>
      <c r="K228" s="13"/>
      <c r="L228" s="193"/>
      <c r="M228" s="198"/>
      <c r="N228" s="199"/>
      <c r="O228" s="199"/>
      <c r="P228" s="199"/>
      <c r="Q228" s="199"/>
      <c r="R228" s="199"/>
      <c r="S228" s="199"/>
      <c r="T228" s="200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95" t="s">
        <v>155</v>
      </c>
      <c r="AU228" s="195" t="s">
        <v>86</v>
      </c>
      <c r="AV228" s="13" t="s">
        <v>84</v>
      </c>
      <c r="AW228" s="13" t="s">
        <v>32</v>
      </c>
      <c r="AX228" s="13" t="s">
        <v>77</v>
      </c>
      <c r="AY228" s="195" t="s">
        <v>146</v>
      </c>
    </row>
    <row r="229" s="14" customFormat="1">
      <c r="A229" s="14"/>
      <c r="B229" s="201"/>
      <c r="C229" s="14"/>
      <c r="D229" s="194" t="s">
        <v>155</v>
      </c>
      <c r="E229" s="202" t="s">
        <v>1</v>
      </c>
      <c r="F229" s="203" t="s">
        <v>295</v>
      </c>
      <c r="G229" s="14"/>
      <c r="H229" s="204">
        <v>43.439999999999998</v>
      </c>
      <c r="I229" s="205"/>
      <c r="J229" s="14"/>
      <c r="K229" s="14"/>
      <c r="L229" s="201"/>
      <c r="M229" s="206"/>
      <c r="N229" s="207"/>
      <c r="O229" s="207"/>
      <c r="P229" s="207"/>
      <c r="Q229" s="207"/>
      <c r="R229" s="207"/>
      <c r="S229" s="207"/>
      <c r="T229" s="208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02" t="s">
        <v>155</v>
      </c>
      <c r="AU229" s="202" t="s">
        <v>86</v>
      </c>
      <c r="AV229" s="14" t="s">
        <v>86</v>
      </c>
      <c r="AW229" s="14" t="s">
        <v>32</v>
      </c>
      <c r="AX229" s="14" t="s">
        <v>84</v>
      </c>
      <c r="AY229" s="202" t="s">
        <v>146</v>
      </c>
    </row>
    <row r="230" s="2" customFormat="1" ht="44.25" customHeight="1">
      <c r="A230" s="38"/>
      <c r="B230" s="179"/>
      <c r="C230" s="180" t="s">
        <v>296</v>
      </c>
      <c r="D230" s="180" t="s">
        <v>148</v>
      </c>
      <c r="E230" s="181" t="s">
        <v>297</v>
      </c>
      <c r="F230" s="182" t="s">
        <v>298</v>
      </c>
      <c r="G230" s="183" t="s">
        <v>205</v>
      </c>
      <c r="H230" s="184">
        <v>0.13200000000000001</v>
      </c>
      <c r="I230" s="185"/>
      <c r="J230" s="186">
        <f>ROUND(I230*H230,2)</f>
        <v>0</v>
      </c>
      <c r="K230" s="182" t="s">
        <v>152</v>
      </c>
      <c r="L230" s="39"/>
      <c r="M230" s="187" t="s">
        <v>1</v>
      </c>
      <c r="N230" s="188" t="s">
        <v>42</v>
      </c>
      <c r="O230" s="77"/>
      <c r="P230" s="189">
        <f>O230*H230</f>
        <v>0</v>
      </c>
      <c r="Q230" s="189">
        <v>0</v>
      </c>
      <c r="R230" s="189">
        <f>Q230*H230</f>
        <v>0</v>
      </c>
      <c r="S230" s="189">
        <v>0</v>
      </c>
      <c r="T230" s="190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191" t="s">
        <v>153</v>
      </c>
      <c r="AT230" s="191" t="s">
        <v>148</v>
      </c>
      <c r="AU230" s="191" t="s">
        <v>86</v>
      </c>
      <c r="AY230" s="19" t="s">
        <v>146</v>
      </c>
      <c r="BE230" s="192">
        <f>IF(N230="základní",J230,0)</f>
        <v>0</v>
      </c>
      <c r="BF230" s="192">
        <f>IF(N230="snížená",J230,0)</f>
        <v>0</v>
      </c>
      <c r="BG230" s="192">
        <f>IF(N230="zákl. přenesená",J230,0)</f>
        <v>0</v>
      </c>
      <c r="BH230" s="192">
        <f>IF(N230="sníž. přenesená",J230,0)</f>
        <v>0</v>
      </c>
      <c r="BI230" s="192">
        <f>IF(N230="nulová",J230,0)</f>
        <v>0</v>
      </c>
      <c r="BJ230" s="19" t="s">
        <v>84</v>
      </c>
      <c r="BK230" s="192">
        <f>ROUND(I230*H230,2)</f>
        <v>0</v>
      </c>
      <c r="BL230" s="19" t="s">
        <v>153</v>
      </c>
      <c r="BM230" s="191" t="s">
        <v>299</v>
      </c>
    </row>
    <row r="231" s="13" customFormat="1">
      <c r="A231" s="13"/>
      <c r="B231" s="193"/>
      <c r="C231" s="13"/>
      <c r="D231" s="194" t="s">
        <v>155</v>
      </c>
      <c r="E231" s="195" t="s">
        <v>1</v>
      </c>
      <c r="F231" s="196" t="s">
        <v>300</v>
      </c>
      <c r="G231" s="13"/>
      <c r="H231" s="195" t="s">
        <v>1</v>
      </c>
      <c r="I231" s="197"/>
      <c r="J231" s="13"/>
      <c r="K231" s="13"/>
      <c r="L231" s="193"/>
      <c r="M231" s="198"/>
      <c r="N231" s="199"/>
      <c r="O231" s="199"/>
      <c r="P231" s="199"/>
      <c r="Q231" s="199"/>
      <c r="R231" s="199"/>
      <c r="S231" s="199"/>
      <c r="T231" s="200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95" t="s">
        <v>155</v>
      </c>
      <c r="AU231" s="195" t="s">
        <v>86</v>
      </c>
      <c r="AV231" s="13" t="s">
        <v>84</v>
      </c>
      <c r="AW231" s="13" t="s">
        <v>32</v>
      </c>
      <c r="AX231" s="13" t="s">
        <v>77</v>
      </c>
      <c r="AY231" s="195" t="s">
        <v>146</v>
      </c>
    </row>
    <row r="232" s="14" customFormat="1">
      <c r="A232" s="14"/>
      <c r="B232" s="201"/>
      <c r="C232" s="14"/>
      <c r="D232" s="194" t="s">
        <v>155</v>
      </c>
      <c r="E232" s="202" t="s">
        <v>1</v>
      </c>
      <c r="F232" s="203" t="s">
        <v>301</v>
      </c>
      <c r="G232" s="14"/>
      <c r="H232" s="204">
        <v>0.13200000000000001</v>
      </c>
      <c r="I232" s="205"/>
      <c r="J232" s="14"/>
      <c r="K232" s="14"/>
      <c r="L232" s="201"/>
      <c r="M232" s="206"/>
      <c r="N232" s="207"/>
      <c r="O232" s="207"/>
      <c r="P232" s="207"/>
      <c r="Q232" s="207"/>
      <c r="R232" s="207"/>
      <c r="S232" s="207"/>
      <c r="T232" s="208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02" t="s">
        <v>155</v>
      </c>
      <c r="AU232" s="202" t="s">
        <v>86</v>
      </c>
      <c r="AV232" s="14" t="s">
        <v>86</v>
      </c>
      <c r="AW232" s="14" t="s">
        <v>32</v>
      </c>
      <c r="AX232" s="14" t="s">
        <v>77</v>
      </c>
      <c r="AY232" s="202" t="s">
        <v>146</v>
      </c>
    </row>
    <row r="233" s="15" customFormat="1">
      <c r="A233" s="15"/>
      <c r="B233" s="209"/>
      <c r="C233" s="15"/>
      <c r="D233" s="194" t="s">
        <v>155</v>
      </c>
      <c r="E233" s="210" t="s">
        <v>1</v>
      </c>
      <c r="F233" s="211" t="s">
        <v>164</v>
      </c>
      <c r="G233" s="15"/>
      <c r="H233" s="212">
        <v>0.13200000000000001</v>
      </c>
      <c r="I233" s="213"/>
      <c r="J233" s="15"/>
      <c r="K233" s="15"/>
      <c r="L233" s="209"/>
      <c r="M233" s="214"/>
      <c r="N233" s="215"/>
      <c r="O233" s="215"/>
      <c r="P233" s="215"/>
      <c r="Q233" s="215"/>
      <c r="R233" s="215"/>
      <c r="S233" s="215"/>
      <c r="T233" s="216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10" t="s">
        <v>155</v>
      </c>
      <c r="AU233" s="210" t="s">
        <v>86</v>
      </c>
      <c r="AV233" s="15" t="s">
        <v>153</v>
      </c>
      <c r="AW233" s="15" t="s">
        <v>32</v>
      </c>
      <c r="AX233" s="15" t="s">
        <v>84</v>
      </c>
      <c r="AY233" s="210" t="s">
        <v>146</v>
      </c>
    </row>
    <row r="234" s="12" customFormat="1" ht="22.8" customHeight="1">
      <c r="A234" s="12"/>
      <c r="B234" s="166"/>
      <c r="C234" s="12"/>
      <c r="D234" s="167" t="s">
        <v>76</v>
      </c>
      <c r="E234" s="177" t="s">
        <v>173</v>
      </c>
      <c r="F234" s="177" t="s">
        <v>302</v>
      </c>
      <c r="G234" s="12"/>
      <c r="H234" s="12"/>
      <c r="I234" s="169"/>
      <c r="J234" s="178">
        <f>BK234</f>
        <v>0</v>
      </c>
      <c r="K234" s="12"/>
      <c r="L234" s="166"/>
      <c r="M234" s="171"/>
      <c r="N234" s="172"/>
      <c r="O234" s="172"/>
      <c r="P234" s="173">
        <f>SUM(P235:P259)</f>
        <v>0</v>
      </c>
      <c r="Q234" s="172"/>
      <c r="R234" s="173">
        <f>SUM(R235:R259)</f>
        <v>0.33903599999999995</v>
      </c>
      <c r="S234" s="172"/>
      <c r="T234" s="174">
        <f>SUM(T235:T259)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167" t="s">
        <v>84</v>
      </c>
      <c r="AT234" s="175" t="s">
        <v>76</v>
      </c>
      <c r="AU234" s="175" t="s">
        <v>84</v>
      </c>
      <c r="AY234" s="167" t="s">
        <v>146</v>
      </c>
      <c r="BK234" s="176">
        <f>SUM(BK235:BK259)</f>
        <v>0</v>
      </c>
    </row>
    <row r="235" s="2" customFormat="1" ht="33" customHeight="1">
      <c r="A235" s="38"/>
      <c r="B235" s="179"/>
      <c r="C235" s="180" t="s">
        <v>303</v>
      </c>
      <c r="D235" s="180" t="s">
        <v>148</v>
      </c>
      <c r="E235" s="181" t="s">
        <v>304</v>
      </c>
      <c r="F235" s="182" t="s">
        <v>305</v>
      </c>
      <c r="G235" s="183" t="s">
        <v>151</v>
      </c>
      <c r="H235" s="184">
        <v>289.62</v>
      </c>
      <c r="I235" s="185"/>
      <c r="J235" s="186">
        <f>ROUND(I235*H235,2)</f>
        <v>0</v>
      </c>
      <c r="K235" s="182" t="s">
        <v>1</v>
      </c>
      <c r="L235" s="39"/>
      <c r="M235" s="187" t="s">
        <v>1</v>
      </c>
      <c r="N235" s="188" t="s">
        <v>42</v>
      </c>
      <c r="O235" s="77"/>
      <c r="P235" s="189">
        <f>O235*H235</f>
        <v>0</v>
      </c>
      <c r="Q235" s="189">
        <v>0</v>
      </c>
      <c r="R235" s="189">
        <f>Q235*H235</f>
        <v>0</v>
      </c>
      <c r="S235" s="189">
        <v>0</v>
      </c>
      <c r="T235" s="190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191" t="s">
        <v>153</v>
      </c>
      <c r="AT235" s="191" t="s">
        <v>148</v>
      </c>
      <c r="AU235" s="191" t="s">
        <v>86</v>
      </c>
      <c r="AY235" s="19" t="s">
        <v>146</v>
      </c>
      <c r="BE235" s="192">
        <f>IF(N235="základní",J235,0)</f>
        <v>0</v>
      </c>
      <c r="BF235" s="192">
        <f>IF(N235="snížená",J235,0)</f>
        <v>0</v>
      </c>
      <c r="BG235" s="192">
        <f>IF(N235="zákl. přenesená",J235,0)</f>
        <v>0</v>
      </c>
      <c r="BH235" s="192">
        <f>IF(N235="sníž. přenesená",J235,0)</f>
        <v>0</v>
      </c>
      <c r="BI235" s="192">
        <f>IF(N235="nulová",J235,0)</f>
        <v>0</v>
      </c>
      <c r="BJ235" s="19" t="s">
        <v>84</v>
      </c>
      <c r="BK235" s="192">
        <f>ROUND(I235*H235,2)</f>
        <v>0</v>
      </c>
      <c r="BL235" s="19" t="s">
        <v>153</v>
      </c>
      <c r="BM235" s="191" t="s">
        <v>306</v>
      </c>
    </row>
    <row r="236" s="13" customFormat="1">
      <c r="A236" s="13"/>
      <c r="B236" s="193"/>
      <c r="C236" s="13"/>
      <c r="D236" s="194" t="s">
        <v>155</v>
      </c>
      <c r="E236" s="195" t="s">
        <v>1</v>
      </c>
      <c r="F236" s="196" t="s">
        <v>161</v>
      </c>
      <c r="G236" s="13"/>
      <c r="H236" s="195" t="s">
        <v>1</v>
      </c>
      <c r="I236" s="197"/>
      <c r="J236" s="13"/>
      <c r="K236" s="13"/>
      <c r="L236" s="193"/>
      <c r="M236" s="198"/>
      <c r="N236" s="199"/>
      <c r="O236" s="199"/>
      <c r="P236" s="199"/>
      <c r="Q236" s="199"/>
      <c r="R236" s="199"/>
      <c r="S236" s="199"/>
      <c r="T236" s="200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95" t="s">
        <v>155</v>
      </c>
      <c r="AU236" s="195" t="s">
        <v>86</v>
      </c>
      <c r="AV236" s="13" t="s">
        <v>84</v>
      </c>
      <c r="AW236" s="13" t="s">
        <v>32</v>
      </c>
      <c r="AX236" s="13" t="s">
        <v>77</v>
      </c>
      <c r="AY236" s="195" t="s">
        <v>146</v>
      </c>
    </row>
    <row r="237" s="13" customFormat="1">
      <c r="A237" s="13"/>
      <c r="B237" s="193"/>
      <c r="C237" s="13"/>
      <c r="D237" s="194" t="s">
        <v>155</v>
      </c>
      <c r="E237" s="195" t="s">
        <v>1</v>
      </c>
      <c r="F237" s="196" t="s">
        <v>307</v>
      </c>
      <c r="G237" s="13"/>
      <c r="H237" s="195" t="s">
        <v>1</v>
      </c>
      <c r="I237" s="197"/>
      <c r="J237" s="13"/>
      <c r="K237" s="13"/>
      <c r="L237" s="193"/>
      <c r="M237" s="198"/>
      <c r="N237" s="199"/>
      <c r="O237" s="199"/>
      <c r="P237" s="199"/>
      <c r="Q237" s="199"/>
      <c r="R237" s="199"/>
      <c r="S237" s="199"/>
      <c r="T237" s="200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95" t="s">
        <v>155</v>
      </c>
      <c r="AU237" s="195" t="s">
        <v>86</v>
      </c>
      <c r="AV237" s="13" t="s">
        <v>84</v>
      </c>
      <c r="AW237" s="13" t="s">
        <v>32</v>
      </c>
      <c r="AX237" s="13" t="s">
        <v>77</v>
      </c>
      <c r="AY237" s="195" t="s">
        <v>146</v>
      </c>
    </row>
    <row r="238" s="14" customFormat="1">
      <c r="A238" s="14"/>
      <c r="B238" s="201"/>
      <c r="C238" s="14"/>
      <c r="D238" s="194" t="s">
        <v>155</v>
      </c>
      <c r="E238" s="202" t="s">
        <v>1</v>
      </c>
      <c r="F238" s="203" t="s">
        <v>162</v>
      </c>
      <c r="G238" s="14"/>
      <c r="H238" s="204">
        <v>289.62</v>
      </c>
      <c r="I238" s="205"/>
      <c r="J238" s="14"/>
      <c r="K238" s="14"/>
      <c r="L238" s="201"/>
      <c r="M238" s="206"/>
      <c r="N238" s="207"/>
      <c r="O238" s="207"/>
      <c r="P238" s="207"/>
      <c r="Q238" s="207"/>
      <c r="R238" s="207"/>
      <c r="S238" s="207"/>
      <c r="T238" s="208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02" t="s">
        <v>155</v>
      </c>
      <c r="AU238" s="202" t="s">
        <v>86</v>
      </c>
      <c r="AV238" s="14" t="s">
        <v>86</v>
      </c>
      <c r="AW238" s="14" t="s">
        <v>32</v>
      </c>
      <c r="AX238" s="14" t="s">
        <v>84</v>
      </c>
      <c r="AY238" s="202" t="s">
        <v>146</v>
      </c>
    </row>
    <row r="239" s="2" customFormat="1" ht="33" customHeight="1">
      <c r="A239" s="38"/>
      <c r="B239" s="179"/>
      <c r="C239" s="180" t="s">
        <v>308</v>
      </c>
      <c r="D239" s="180" t="s">
        <v>148</v>
      </c>
      <c r="E239" s="181" t="s">
        <v>309</v>
      </c>
      <c r="F239" s="182" t="s">
        <v>310</v>
      </c>
      <c r="G239" s="183" t="s">
        <v>151</v>
      </c>
      <c r="H239" s="184">
        <v>2.5</v>
      </c>
      <c r="I239" s="185"/>
      <c r="J239" s="186">
        <f>ROUND(I239*H239,2)</f>
        <v>0</v>
      </c>
      <c r="K239" s="182" t="s">
        <v>152</v>
      </c>
      <c r="L239" s="39"/>
      <c r="M239" s="187" t="s">
        <v>1</v>
      </c>
      <c r="N239" s="188" t="s">
        <v>42</v>
      </c>
      <c r="O239" s="77"/>
      <c r="P239" s="189">
        <f>O239*H239</f>
        <v>0</v>
      </c>
      <c r="Q239" s="189">
        <v>0</v>
      </c>
      <c r="R239" s="189">
        <f>Q239*H239</f>
        <v>0</v>
      </c>
      <c r="S239" s="189">
        <v>0</v>
      </c>
      <c r="T239" s="190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191" t="s">
        <v>153</v>
      </c>
      <c r="AT239" s="191" t="s">
        <v>148</v>
      </c>
      <c r="AU239" s="191" t="s">
        <v>86</v>
      </c>
      <c r="AY239" s="19" t="s">
        <v>146</v>
      </c>
      <c r="BE239" s="192">
        <f>IF(N239="základní",J239,0)</f>
        <v>0</v>
      </c>
      <c r="BF239" s="192">
        <f>IF(N239="snížená",J239,0)</f>
        <v>0</v>
      </c>
      <c r="BG239" s="192">
        <f>IF(N239="zákl. přenesená",J239,0)</f>
        <v>0</v>
      </c>
      <c r="BH239" s="192">
        <f>IF(N239="sníž. přenesená",J239,0)</f>
        <v>0</v>
      </c>
      <c r="BI239" s="192">
        <f>IF(N239="nulová",J239,0)</f>
        <v>0</v>
      </c>
      <c r="BJ239" s="19" t="s">
        <v>84</v>
      </c>
      <c r="BK239" s="192">
        <f>ROUND(I239*H239,2)</f>
        <v>0</v>
      </c>
      <c r="BL239" s="19" t="s">
        <v>153</v>
      </c>
      <c r="BM239" s="191" t="s">
        <v>311</v>
      </c>
    </row>
    <row r="240" s="13" customFormat="1">
      <c r="A240" s="13"/>
      <c r="B240" s="193"/>
      <c r="C240" s="13"/>
      <c r="D240" s="194" t="s">
        <v>155</v>
      </c>
      <c r="E240" s="195" t="s">
        <v>1</v>
      </c>
      <c r="F240" s="196" t="s">
        <v>156</v>
      </c>
      <c r="G240" s="13"/>
      <c r="H240" s="195" t="s">
        <v>1</v>
      </c>
      <c r="I240" s="197"/>
      <c r="J240" s="13"/>
      <c r="K240" s="13"/>
      <c r="L240" s="193"/>
      <c r="M240" s="198"/>
      <c r="N240" s="199"/>
      <c r="O240" s="199"/>
      <c r="P240" s="199"/>
      <c r="Q240" s="199"/>
      <c r="R240" s="199"/>
      <c r="S240" s="199"/>
      <c r="T240" s="20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95" t="s">
        <v>155</v>
      </c>
      <c r="AU240" s="195" t="s">
        <v>86</v>
      </c>
      <c r="AV240" s="13" t="s">
        <v>84</v>
      </c>
      <c r="AW240" s="13" t="s">
        <v>32</v>
      </c>
      <c r="AX240" s="13" t="s">
        <v>77</v>
      </c>
      <c r="AY240" s="195" t="s">
        <v>146</v>
      </c>
    </row>
    <row r="241" s="14" customFormat="1">
      <c r="A241" s="14"/>
      <c r="B241" s="201"/>
      <c r="C241" s="14"/>
      <c r="D241" s="194" t="s">
        <v>155</v>
      </c>
      <c r="E241" s="202" t="s">
        <v>1</v>
      </c>
      <c r="F241" s="203" t="s">
        <v>172</v>
      </c>
      <c r="G241" s="14"/>
      <c r="H241" s="204">
        <v>2.5</v>
      </c>
      <c r="I241" s="205"/>
      <c r="J241" s="14"/>
      <c r="K241" s="14"/>
      <c r="L241" s="201"/>
      <c r="M241" s="206"/>
      <c r="N241" s="207"/>
      <c r="O241" s="207"/>
      <c r="P241" s="207"/>
      <c r="Q241" s="207"/>
      <c r="R241" s="207"/>
      <c r="S241" s="207"/>
      <c r="T241" s="208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02" t="s">
        <v>155</v>
      </c>
      <c r="AU241" s="202" t="s">
        <v>86</v>
      </c>
      <c r="AV241" s="14" t="s">
        <v>86</v>
      </c>
      <c r="AW241" s="14" t="s">
        <v>32</v>
      </c>
      <c r="AX241" s="14" t="s">
        <v>84</v>
      </c>
      <c r="AY241" s="202" t="s">
        <v>146</v>
      </c>
    </row>
    <row r="242" s="2" customFormat="1" ht="33" customHeight="1">
      <c r="A242" s="38"/>
      <c r="B242" s="179"/>
      <c r="C242" s="180" t="s">
        <v>312</v>
      </c>
      <c r="D242" s="180" t="s">
        <v>148</v>
      </c>
      <c r="E242" s="181" t="s">
        <v>313</v>
      </c>
      <c r="F242" s="182" t="s">
        <v>314</v>
      </c>
      <c r="G242" s="183" t="s">
        <v>151</v>
      </c>
      <c r="H242" s="184">
        <v>289.62</v>
      </c>
      <c r="I242" s="185"/>
      <c r="J242" s="186">
        <f>ROUND(I242*H242,2)</f>
        <v>0</v>
      </c>
      <c r="K242" s="182" t="s">
        <v>152</v>
      </c>
      <c r="L242" s="39"/>
      <c r="M242" s="187" t="s">
        <v>1</v>
      </c>
      <c r="N242" s="188" t="s">
        <v>42</v>
      </c>
      <c r="O242" s="77"/>
      <c r="P242" s="189">
        <f>O242*H242</f>
        <v>0</v>
      </c>
      <c r="Q242" s="189">
        <v>0</v>
      </c>
      <c r="R242" s="189">
        <f>Q242*H242</f>
        <v>0</v>
      </c>
      <c r="S242" s="189">
        <v>0</v>
      </c>
      <c r="T242" s="190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191" t="s">
        <v>153</v>
      </c>
      <c r="AT242" s="191" t="s">
        <v>148</v>
      </c>
      <c r="AU242" s="191" t="s">
        <v>86</v>
      </c>
      <c r="AY242" s="19" t="s">
        <v>146</v>
      </c>
      <c r="BE242" s="192">
        <f>IF(N242="základní",J242,0)</f>
        <v>0</v>
      </c>
      <c r="BF242" s="192">
        <f>IF(N242="snížená",J242,0)</f>
        <v>0</v>
      </c>
      <c r="BG242" s="192">
        <f>IF(N242="zákl. přenesená",J242,0)</f>
        <v>0</v>
      </c>
      <c r="BH242" s="192">
        <f>IF(N242="sníž. přenesená",J242,0)</f>
        <v>0</v>
      </c>
      <c r="BI242" s="192">
        <f>IF(N242="nulová",J242,0)</f>
        <v>0</v>
      </c>
      <c r="BJ242" s="19" t="s">
        <v>84</v>
      </c>
      <c r="BK242" s="192">
        <f>ROUND(I242*H242,2)</f>
        <v>0</v>
      </c>
      <c r="BL242" s="19" t="s">
        <v>153</v>
      </c>
      <c r="BM242" s="191" t="s">
        <v>315</v>
      </c>
    </row>
    <row r="243" s="13" customFormat="1">
      <c r="A243" s="13"/>
      <c r="B243" s="193"/>
      <c r="C243" s="13"/>
      <c r="D243" s="194" t="s">
        <v>155</v>
      </c>
      <c r="E243" s="195" t="s">
        <v>1</v>
      </c>
      <c r="F243" s="196" t="s">
        <v>156</v>
      </c>
      <c r="G243" s="13"/>
      <c r="H243" s="195" t="s">
        <v>1</v>
      </c>
      <c r="I243" s="197"/>
      <c r="J243" s="13"/>
      <c r="K243" s="13"/>
      <c r="L243" s="193"/>
      <c r="M243" s="198"/>
      <c r="N243" s="199"/>
      <c r="O243" s="199"/>
      <c r="P243" s="199"/>
      <c r="Q243" s="199"/>
      <c r="R243" s="199"/>
      <c r="S243" s="199"/>
      <c r="T243" s="200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195" t="s">
        <v>155</v>
      </c>
      <c r="AU243" s="195" t="s">
        <v>86</v>
      </c>
      <c r="AV243" s="13" t="s">
        <v>84</v>
      </c>
      <c r="AW243" s="13" t="s">
        <v>32</v>
      </c>
      <c r="AX243" s="13" t="s">
        <v>77</v>
      </c>
      <c r="AY243" s="195" t="s">
        <v>146</v>
      </c>
    </row>
    <row r="244" s="14" customFormat="1">
      <c r="A244" s="14"/>
      <c r="B244" s="201"/>
      <c r="C244" s="14"/>
      <c r="D244" s="194" t="s">
        <v>155</v>
      </c>
      <c r="E244" s="202" t="s">
        <v>1</v>
      </c>
      <c r="F244" s="203" t="s">
        <v>162</v>
      </c>
      <c r="G244" s="14"/>
      <c r="H244" s="204">
        <v>289.62</v>
      </c>
      <c r="I244" s="205"/>
      <c r="J244" s="14"/>
      <c r="K244" s="14"/>
      <c r="L244" s="201"/>
      <c r="M244" s="206"/>
      <c r="N244" s="207"/>
      <c r="O244" s="207"/>
      <c r="P244" s="207"/>
      <c r="Q244" s="207"/>
      <c r="R244" s="207"/>
      <c r="S244" s="207"/>
      <c r="T244" s="208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02" t="s">
        <v>155</v>
      </c>
      <c r="AU244" s="202" t="s">
        <v>86</v>
      </c>
      <c r="AV244" s="14" t="s">
        <v>86</v>
      </c>
      <c r="AW244" s="14" t="s">
        <v>32</v>
      </c>
      <c r="AX244" s="14" t="s">
        <v>84</v>
      </c>
      <c r="AY244" s="202" t="s">
        <v>146</v>
      </c>
    </row>
    <row r="245" s="2" customFormat="1" ht="37.8" customHeight="1">
      <c r="A245" s="38"/>
      <c r="B245" s="179"/>
      <c r="C245" s="180" t="s">
        <v>316</v>
      </c>
      <c r="D245" s="180" t="s">
        <v>148</v>
      </c>
      <c r="E245" s="181" t="s">
        <v>317</v>
      </c>
      <c r="F245" s="182" t="s">
        <v>318</v>
      </c>
      <c r="G245" s="183" t="s">
        <v>151</v>
      </c>
      <c r="H245" s="184">
        <v>289.62</v>
      </c>
      <c r="I245" s="185"/>
      <c r="J245" s="186">
        <f>ROUND(I245*H245,2)</f>
        <v>0</v>
      </c>
      <c r="K245" s="182" t="s">
        <v>1</v>
      </c>
      <c r="L245" s="39"/>
      <c r="M245" s="187" t="s">
        <v>1</v>
      </c>
      <c r="N245" s="188" t="s">
        <v>42</v>
      </c>
      <c r="O245" s="77"/>
      <c r="P245" s="189">
        <f>O245*H245</f>
        <v>0</v>
      </c>
      <c r="Q245" s="189">
        <v>0</v>
      </c>
      <c r="R245" s="189">
        <f>Q245*H245</f>
        <v>0</v>
      </c>
      <c r="S245" s="189">
        <v>0</v>
      </c>
      <c r="T245" s="190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191" t="s">
        <v>153</v>
      </c>
      <c r="AT245" s="191" t="s">
        <v>148</v>
      </c>
      <c r="AU245" s="191" t="s">
        <v>86</v>
      </c>
      <c r="AY245" s="19" t="s">
        <v>146</v>
      </c>
      <c r="BE245" s="192">
        <f>IF(N245="základní",J245,0)</f>
        <v>0</v>
      </c>
      <c r="BF245" s="192">
        <f>IF(N245="snížená",J245,0)</f>
        <v>0</v>
      </c>
      <c r="BG245" s="192">
        <f>IF(N245="zákl. přenesená",J245,0)</f>
        <v>0</v>
      </c>
      <c r="BH245" s="192">
        <f>IF(N245="sníž. přenesená",J245,0)</f>
        <v>0</v>
      </c>
      <c r="BI245" s="192">
        <f>IF(N245="nulová",J245,0)</f>
        <v>0</v>
      </c>
      <c r="BJ245" s="19" t="s">
        <v>84</v>
      </c>
      <c r="BK245" s="192">
        <f>ROUND(I245*H245,2)</f>
        <v>0</v>
      </c>
      <c r="BL245" s="19" t="s">
        <v>153</v>
      </c>
      <c r="BM245" s="191" t="s">
        <v>319</v>
      </c>
    </row>
    <row r="246" s="13" customFormat="1">
      <c r="A246" s="13"/>
      <c r="B246" s="193"/>
      <c r="C246" s="13"/>
      <c r="D246" s="194" t="s">
        <v>155</v>
      </c>
      <c r="E246" s="195" t="s">
        <v>1</v>
      </c>
      <c r="F246" s="196" t="s">
        <v>161</v>
      </c>
      <c r="G246" s="13"/>
      <c r="H246" s="195" t="s">
        <v>1</v>
      </c>
      <c r="I246" s="197"/>
      <c r="J246" s="13"/>
      <c r="K246" s="13"/>
      <c r="L246" s="193"/>
      <c r="M246" s="198"/>
      <c r="N246" s="199"/>
      <c r="O246" s="199"/>
      <c r="P246" s="199"/>
      <c r="Q246" s="199"/>
      <c r="R246" s="199"/>
      <c r="S246" s="199"/>
      <c r="T246" s="200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195" t="s">
        <v>155</v>
      </c>
      <c r="AU246" s="195" t="s">
        <v>86</v>
      </c>
      <c r="AV246" s="13" t="s">
        <v>84</v>
      </c>
      <c r="AW246" s="13" t="s">
        <v>32</v>
      </c>
      <c r="AX246" s="13" t="s">
        <v>77</v>
      </c>
      <c r="AY246" s="195" t="s">
        <v>146</v>
      </c>
    </row>
    <row r="247" s="13" customFormat="1">
      <c r="A247" s="13"/>
      <c r="B247" s="193"/>
      <c r="C247" s="13"/>
      <c r="D247" s="194" t="s">
        <v>155</v>
      </c>
      <c r="E247" s="195" t="s">
        <v>1</v>
      </c>
      <c r="F247" s="196" t="s">
        <v>320</v>
      </c>
      <c r="G247" s="13"/>
      <c r="H247" s="195" t="s">
        <v>1</v>
      </c>
      <c r="I247" s="197"/>
      <c r="J247" s="13"/>
      <c r="K247" s="13"/>
      <c r="L247" s="193"/>
      <c r="M247" s="198"/>
      <c r="N247" s="199"/>
      <c r="O247" s="199"/>
      <c r="P247" s="199"/>
      <c r="Q247" s="199"/>
      <c r="R247" s="199"/>
      <c r="S247" s="199"/>
      <c r="T247" s="20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95" t="s">
        <v>155</v>
      </c>
      <c r="AU247" s="195" t="s">
        <v>86</v>
      </c>
      <c r="AV247" s="13" t="s">
        <v>84</v>
      </c>
      <c r="AW247" s="13" t="s">
        <v>32</v>
      </c>
      <c r="AX247" s="13" t="s">
        <v>77</v>
      </c>
      <c r="AY247" s="195" t="s">
        <v>146</v>
      </c>
    </row>
    <row r="248" s="14" customFormat="1">
      <c r="A248" s="14"/>
      <c r="B248" s="201"/>
      <c r="C248" s="14"/>
      <c r="D248" s="194" t="s">
        <v>155</v>
      </c>
      <c r="E248" s="202" t="s">
        <v>1</v>
      </c>
      <c r="F248" s="203" t="s">
        <v>162</v>
      </c>
      <c r="G248" s="14"/>
      <c r="H248" s="204">
        <v>289.62</v>
      </c>
      <c r="I248" s="205"/>
      <c r="J248" s="14"/>
      <c r="K248" s="14"/>
      <c r="L248" s="201"/>
      <c r="M248" s="206"/>
      <c r="N248" s="207"/>
      <c r="O248" s="207"/>
      <c r="P248" s="207"/>
      <c r="Q248" s="207"/>
      <c r="R248" s="207"/>
      <c r="S248" s="207"/>
      <c r="T248" s="208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02" t="s">
        <v>155</v>
      </c>
      <c r="AU248" s="202" t="s">
        <v>86</v>
      </c>
      <c r="AV248" s="14" t="s">
        <v>86</v>
      </c>
      <c r="AW248" s="14" t="s">
        <v>32</v>
      </c>
      <c r="AX248" s="14" t="s">
        <v>84</v>
      </c>
      <c r="AY248" s="202" t="s">
        <v>146</v>
      </c>
    </row>
    <row r="249" s="2" customFormat="1" ht="44.25" customHeight="1">
      <c r="A249" s="38"/>
      <c r="B249" s="179"/>
      <c r="C249" s="180" t="s">
        <v>321</v>
      </c>
      <c r="D249" s="180" t="s">
        <v>148</v>
      </c>
      <c r="E249" s="181" t="s">
        <v>322</v>
      </c>
      <c r="F249" s="182" t="s">
        <v>323</v>
      </c>
      <c r="G249" s="183" t="s">
        <v>151</v>
      </c>
      <c r="H249" s="184">
        <v>289.62</v>
      </c>
      <c r="I249" s="185"/>
      <c r="J249" s="186">
        <f>ROUND(I249*H249,2)</f>
        <v>0</v>
      </c>
      <c r="K249" s="182" t="s">
        <v>152</v>
      </c>
      <c r="L249" s="39"/>
      <c r="M249" s="187" t="s">
        <v>1</v>
      </c>
      <c r="N249" s="188" t="s">
        <v>42</v>
      </c>
      <c r="O249" s="77"/>
      <c r="P249" s="189">
        <f>O249*H249</f>
        <v>0</v>
      </c>
      <c r="Q249" s="189">
        <v>0</v>
      </c>
      <c r="R249" s="189">
        <f>Q249*H249</f>
        <v>0</v>
      </c>
      <c r="S249" s="189">
        <v>0</v>
      </c>
      <c r="T249" s="190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191" t="s">
        <v>153</v>
      </c>
      <c r="AT249" s="191" t="s">
        <v>148</v>
      </c>
      <c r="AU249" s="191" t="s">
        <v>86</v>
      </c>
      <c r="AY249" s="19" t="s">
        <v>146</v>
      </c>
      <c r="BE249" s="192">
        <f>IF(N249="základní",J249,0)</f>
        <v>0</v>
      </c>
      <c r="BF249" s="192">
        <f>IF(N249="snížená",J249,0)</f>
        <v>0</v>
      </c>
      <c r="BG249" s="192">
        <f>IF(N249="zákl. přenesená",J249,0)</f>
        <v>0</v>
      </c>
      <c r="BH249" s="192">
        <f>IF(N249="sníž. přenesená",J249,0)</f>
        <v>0</v>
      </c>
      <c r="BI249" s="192">
        <f>IF(N249="nulová",J249,0)</f>
        <v>0</v>
      </c>
      <c r="BJ249" s="19" t="s">
        <v>84</v>
      </c>
      <c r="BK249" s="192">
        <f>ROUND(I249*H249,2)</f>
        <v>0</v>
      </c>
      <c r="BL249" s="19" t="s">
        <v>153</v>
      </c>
      <c r="BM249" s="191" t="s">
        <v>324</v>
      </c>
    </row>
    <row r="250" s="13" customFormat="1">
      <c r="A250" s="13"/>
      <c r="B250" s="193"/>
      <c r="C250" s="13"/>
      <c r="D250" s="194" t="s">
        <v>155</v>
      </c>
      <c r="E250" s="195" t="s">
        <v>1</v>
      </c>
      <c r="F250" s="196" t="s">
        <v>156</v>
      </c>
      <c r="G250" s="13"/>
      <c r="H250" s="195" t="s">
        <v>1</v>
      </c>
      <c r="I250" s="197"/>
      <c r="J250" s="13"/>
      <c r="K250" s="13"/>
      <c r="L250" s="193"/>
      <c r="M250" s="198"/>
      <c r="N250" s="199"/>
      <c r="O250" s="199"/>
      <c r="P250" s="199"/>
      <c r="Q250" s="199"/>
      <c r="R250" s="199"/>
      <c r="S250" s="199"/>
      <c r="T250" s="20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195" t="s">
        <v>155</v>
      </c>
      <c r="AU250" s="195" t="s">
        <v>86</v>
      </c>
      <c r="AV250" s="13" t="s">
        <v>84</v>
      </c>
      <c r="AW250" s="13" t="s">
        <v>32</v>
      </c>
      <c r="AX250" s="13" t="s">
        <v>77</v>
      </c>
      <c r="AY250" s="195" t="s">
        <v>146</v>
      </c>
    </row>
    <row r="251" s="14" customFormat="1">
      <c r="A251" s="14"/>
      <c r="B251" s="201"/>
      <c r="C251" s="14"/>
      <c r="D251" s="194" t="s">
        <v>155</v>
      </c>
      <c r="E251" s="202" t="s">
        <v>1</v>
      </c>
      <c r="F251" s="203" t="s">
        <v>162</v>
      </c>
      <c r="G251" s="14"/>
      <c r="H251" s="204">
        <v>289.62</v>
      </c>
      <c r="I251" s="205"/>
      <c r="J251" s="14"/>
      <c r="K251" s="14"/>
      <c r="L251" s="201"/>
      <c r="M251" s="206"/>
      <c r="N251" s="207"/>
      <c r="O251" s="207"/>
      <c r="P251" s="207"/>
      <c r="Q251" s="207"/>
      <c r="R251" s="207"/>
      <c r="S251" s="207"/>
      <c r="T251" s="208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02" t="s">
        <v>155</v>
      </c>
      <c r="AU251" s="202" t="s">
        <v>86</v>
      </c>
      <c r="AV251" s="14" t="s">
        <v>86</v>
      </c>
      <c r="AW251" s="14" t="s">
        <v>32</v>
      </c>
      <c r="AX251" s="14" t="s">
        <v>84</v>
      </c>
      <c r="AY251" s="202" t="s">
        <v>146</v>
      </c>
    </row>
    <row r="252" s="2" customFormat="1" ht="24.15" customHeight="1">
      <c r="A252" s="38"/>
      <c r="B252" s="179"/>
      <c r="C252" s="180" t="s">
        <v>325</v>
      </c>
      <c r="D252" s="180" t="s">
        <v>148</v>
      </c>
      <c r="E252" s="181" t="s">
        <v>326</v>
      </c>
      <c r="F252" s="182" t="s">
        <v>327</v>
      </c>
      <c r="G252" s="183" t="s">
        <v>151</v>
      </c>
      <c r="H252" s="184">
        <v>289.62</v>
      </c>
      <c r="I252" s="185"/>
      <c r="J252" s="186">
        <f>ROUND(I252*H252,2)</f>
        <v>0</v>
      </c>
      <c r="K252" s="182" t="s">
        <v>152</v>
      </c>
      <c r="L252" s="39"/>
      <c r="M252" s="187" t="s">
        <v>1</v>
      </c>
      <c r="N252" s="188" t="s">
        <v>42</v>
      </c>
      <c r="O252" s="77"/>
      <c r="P252" s="189">
        <f>O252*H252</f>
        <v>0</v>
      </c>
      <c r="Q252" s="189">
        <v>0</v>
      </c>
      <c r="R252" s="189">
        <f>Q252*H252</f>
        <v>0</v>
      </c>
      <c r="S252" s="189">
        <v>0</v>
      </c>
      <c r="T252" s="190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191" t="s">
        <v>153</v>
      </c>
      <c r="AT252" s="191" t="s">
        <v>148</v>
      </c>
      <c r="AU252" s="191" t="s">
        <v>86</v>
      </c>
      <c r="AY252" s="19" t="s">
        <v>146</v>
      </c>
      <c r="BE252" s="192">
        <f>IF(N252="základní",J252,0)</f>
        <v>0</v>
      </c>
      <c r="BF252" s="192">
        <f>IF(N252="snížená",J252,0)</f>
        <v>0</v>
      </c>
      <c r="BG252" s="192">
        <f>IF(N252="zákl. přenesená",J252,0)</f>
        <v>0</v>
      </c>
      <c r="BH252" s="192">
        <f>IF(N252="sníž. přenesená",J252,0)</f>
        <v>0</v>
      </c>
      <c r="BI252" s="192">
        <f>IF(N252="nulová",J252,0)</f>
        <v>0</v>
      </c>
      <c r="BJ252" s="19" t="s">
        <v>84</v>
      </c>
      <c r="BK252" s="192">
        <f>ROUND(I252*H252,2)</f>
        <v>0</v>
      </c>
      <c r="BL252" s="19" t="s">
        <v>153</v>
      </c>
      <c r="BM252" s="191" t="s">
        <v>328</v>
      </c>
    </row>
    <row r="253" s="13" customFormat="1">
      <c r="A253" s="13"/>
      <c r="B253" s="193"/>
      <c r="C253" s="13"/>
      <c r="D253" s="194" t="s">
        <v>155</v>
      </c>
      <c r="E253" s="195" t="s">
        <v>1</v>
      </c>
      <c r="F253" s="196" t="s">
        <v>156</v>
      </c>
      <c r="G253" s="13"/>
      <c r="H253" s="195" t="s">
        <v>1</v>
      </c>
      <c r="I253" s="197"/>
      <c r="J253" s="13"/>
      <c r="K253" s="13"/>
      <c r="L253" s="193"/>
      <c r="M253" s="198"/>
      <c r="N253" s="199"/>
      <c r="O253" s="199"/>
      <c r="P253" s="199"/>
      <c r="Q253" s="199"/>
      <c r="R253" s="199"/>
      <c r="S253" s="199"/>
      <c r="T253" s="200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195" t="s">
        <v>155</v>
      </c>
      <c r="AU253" s="195" t="s">
        <v>86</v>
      </c>
      <c r="AV253" s="13" t="s">
        <v>84</v>
      </c>
      <c r="AW253" s="13" t="s">
        <v>32</v>
      </c>
      <c r="AX253" s="13" t="s">
        <v>77</v>
      </c>
      <c r="AY253" s="195" t="s">
        <v>146</v>
      </c>
    </row>
    <row r="254" s="14" customFormat="1">
      <c r="A254" s="14"/>
      <c r="B254" s="201"/>
      <c r="C254" s="14"/>
      <c r="D254" s="194" t="s">
        <v>155</v>
      </c>
      <c r="E254" s="202" t="s">
        <v>1</v>
      </c>
      <c r="F254" s="203" t="s">
        <v>162</v>
      </c>
      <c r="G254" s="14"/>
      <c r="H254" s="204">
        <v>289.62</v>
      </c>
      <c r="I254" s="205"/>
      <c r="J254" s="14"/>
      <c r="K254" s="14"/>
      <c r="L254" s="201"/>
      <c r="M254" s="206"/>
      <c r="N254" s="207"/>
      <c r="O254" s="207"/>
      <c r="P254" s="207"/>
      <c r="Q254" s="207"/>
      <c r="R254" s="207"/>
      <c r="S254" s="207"/>
      <c r="T254" s="208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02" t="s">
        <v>155</v>
      </c>
      <c r="AU254" s="202" t="s">
        <v>86</v>
      </c>
      <c r="AV254" s="14" t="s">
        <v>86</v>
      </c>
      <c r="AW254" s="14" t="s">
        <v>32</v>
      </c>
      <c r="AX254" s="14" t="s">
        <v>84</v>
      </c>
      <c r="AY254" s="202" t="s">
        <v>146</v>
      </c>
    </row>
    <row r="255" s="2" customFormat="1" ht="78" customHeight="1">
      <c r="A255" s="38"/>
      <c r="B255" s="179"/>
      <c r="C255" s="180" t="s">
        <v>329</v>
      </c>
      <c r="D255" s="180" t="s">
        <v>148</v>
      </c>
      <c r="E255" s="181" t="s">
        <v>330</v>
      </c>
      <c r="F255" s="182" t="s">
        <v>331</v>
      </c>
      <c r="G255" s="183" t="s">
        <v>151</v>
      </c>
      <c r="H255" s="184">
        <v>3.7999999999999998</v>
      </c>
      <c r="I255" s="185"/>
      <c r="J255" s="186">
        <f>ROUND(I255*H255,2)</f>
        <v>0</v>
      </c>
      <c r="K255" s="182" t="s">
        <v>152</v>
      </c>
      <c r="L255" s="39"/>
      <c r="M255" s="187" t="s">
        <v>1</v>
      </c>
      <c r="N255" s="188" t="s">
        <v>42</v>
      </c>
      <c r="O255" s="77"/>
      <c r="P255" s="189">
        <f>O255*H255</f>
        <v>0</v>
      </c>
      <c r="Q255" s="189">
        <v>0.089219999999999994</v>
      </c>
      <c r="R255" s="189">
        <f>Q255*H255</f>
        <v>0.33903599999999995</v>
      </c>
      <c r="S255" s="189">
        <v>0</v>
      </c>
      <c r="T255" s="190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191" t="s">
        <v>153</v>
      </c>
      <c r="AT255" s="191" t="s">
        <v>148</v>
      </c>
      <c r="AU255" s="191" t="s">
        <v>86</v>
      </c>
      <c r="AY255" s="19" t="s">
        <v>146</v>
      </c>
      <c r="BE255" s="192">
        <f>IF(N255="základní",J255,0)</f>
        <v>0</v>
      </c>
      <c r="BF255" s="192">
        <f>IF(N255="snížená",J255,0)</f>
        <v>0</v>
      </c>
      <c r="BG255" s="192">
        <f>IF(N255="zákl. přenesená",J255,0)</f>
        <v>0</v>
      </c>
      <c r="BH255" s="192">
        <f>IF(N255="sníž. přenesená",J255,0)</f>
        <v>0</v>
      </c>
      <c r="BI255" s="192">
        <f>IF(N255="nulová",J255,0)</f>
        <v>0</v>
      </c>
      <c r="BJ255" s="19" t="s">
        <v>84</v>
      </c>
      <c r="BK255" s="192">
        <f>ROUND(I255*H255,2)</f>
        <v>0</v>
      </c>
      <c r="BL255" s="19" t="s">
        <v>153</v>
      </c>
      <c r="BM255" s="191" t="s">
        <v>332</v>
      </c>
    </row>
    <row r="256" s="13" customFormat="1">
      <c r="A256" s="13"/>
      <c r="B256" s="193"/>
      <c r="C256" s="13"/>
      <c r="D256" s="194" t="s">
        <v>155</v>
      </c>
      <c r="E256" s="195" t="s">
        <v>1</v>
      </c>
      <c r="F256" s="196" t="s">
        <v>156</v>
      </c>
      <c r="G256" s="13"/>
      <c r="H256" s="195" t="s">
        <v>1</v>
      </c>
      <c r="I256" s="197"/>
      <c r="J256" s="13"/>
      <c r="K256" s="13"/>
      <c r="L256" s="193"/>
      <c r="M256" s="198"/>
      <c r="N256" s="199"/>
      <c r="O256" s="199"/>
      <c r="P256" s="199"/>
      <c r="Q256" s="199"/>
      <c r="R256" s="199"/>
      <c r="S256" s="199"/>
      <c r="T256" s="200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195" t="s">
        <v>155</v>
      </c>
      <c r="AU256" s="195" t="s">
        <v>86</v>
      </c>
      <c r="AV256" s="13" t="s">
        <v>84</v>
      </c>
      <c r="AW256" s="13" t="s">
        <v>32</v>
      </c>
      <c r="AX256" s="13" t="s">
        <v>77</v>
      </c>
      <c r="AY256" s="195" t="s">
        <v>146</v>
      </c>
    </row>
    <row r="257" s="13" customFormat="1">
      <c r="A257" s="13"/>
      <c r="B257" s="193"/>
      <c r="C257" s="13"/>
      <c r="D257" s="194" t="s">
        <v>155</v>
      </c>
      <c r="E257" s="195" t="s">
        <v>1</v>
      </c>
      <c r="F257" s="196" t="s">
        <v>333</v>
      </c>
      <c r="G257" s="13"/>
      <c r="H257" s="195" t="s">
        <v>1</v>
      </c>
      <c r="I257" s="197"/>
      <c r="J257" s="13"/>
      <c r="K257" s="13"/>
      <c r="L257" s="193"/>
      <c r="M257" s="198"/>
      <c r="N257" s="199"/>
      <c r="O257" s="199"/>
      <c r="P257" s="199"/>
      <c r="Q257" s="199"/>
      <c r="R257" s="199"/>
      <c r="S257" s="199"/>
      <c r="T257" s="200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95" t="s">
        <v>155</v>
      </c>
      <c r="AU257" s="195" t="s">
        <v>86</v>
      </c>
      <c r="AV257" s="13" t="s">
        <v>84</v>
      </c>
      <c r="AW257" s="13" t="s">
        <v>32</v>
      </c>
      <c r="AX257" s="13" t="s">
        <v>77</v>
      </c>
      <c r="AY257" s="195" t="s">
        <v>146</v>
      </c>
    </row>
    <row r="258" s="14" customFormat="1">
      <c r="A258" s="14"/>
      <c r="B258" s="201"/>
      <c r="C258" s="14"/>
      <c r="D258" s="194" t="s">
        <v>155</v>
      </c>
      <c r="E258" s="202" t="s">
        <v>1</v>
      </c>
      <c r="F258" s="203" t="s">
        <v>157</v>
      </c>
      <c r="G258" s="14"/>
      <c r="H258" s="204">
        <v>3.7999999999999998</v>
      </c>
      <c r="I258" s="205"/>
      <c r="J258" s="14"/>
      <c r="K258" s="14"/>
      <c r="L258" s="201"/>
      <c r="M258" s="206"/>
      <c r="N258" s="207"/>
      <c r="O258" s="207"/>
      <c r="P258" s="207"/>
      <c r="Q258" s="207"/>
      <c r="R258" s="207"/>
      <c r="S258" s="207"/>
      <c r="T258" s="208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02" t="s">
        <v>155</v>
      </c>
      <c r="AU258" s="202" t="s">
        <v>86</v>
      </c>
      <c r="AV258" s="14" t="s">
        <v>86</v>
      </c>
      <c r="AW258" s="14" t="s">
        <v>32</v>
      </c>
      <c r="AX258" s="14" t="s">
        <v>84</v>
      </c>
      <c r="AY258" s="202" t="s">
        <v>146</v>
      </c>
    </row>
    <row r="259" s="2" customFormat="1" ht="90" customHeight="1">
      <c r="A259" s="38"/>
      <c r="B259" s="179"/>
      <c r="C259" s="180" t="s">
        <v>334</v>
      </c>
      <c r="D259" s="180" t="s">
        <v>148</v>
      </c>
      <c r="E259" s="181" t="s">
        <v>335</v>
      </c>
      <c r="F259" s="182" t="s">
        <v>336</v>
      </c>
      <c r="G259" s="183" t="s">
        <v>151</v>
      </c>
      <c r="H259" s="184">
        <v>3.7999999999999998</v>
      </c>
      <c r="I259" s="185"/>
      <c r="J259" s="186">
        <f>ROUND(I259*H259,2)</f>
        <v>0</v>
      </c>
      <c r="K259" s="182" t="s">
        <v>152</v>
      </c>
      <c r="L259" s="39"/>
      <c r="M259" s="187" t="s">
        <v>1</v>
      </c>
      <c r="N259" s="188" t="s">
        <v>42</v>
      </c>
      <c r="O259" s="77"/>
      <c r="P259" s="189">
        <f>O259*H259</f>
        <v>0</v>
      </c>
      <c r="Q259" s="189">
        <v>0</v>
      </c>
      <c r="R259" s="189">
        <f>Q259*H259</f>
        <v>0</v>
      </c>
      <c r="S259" s="189">
        <v>0</v>
      </c>
      <c r="T259" s="190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191" t="s">
        <v>153</v>
      </c>
      <c r="AT259" s="191" t="s">
        <v>148</v>
      </c>
      <c r="AU259" s="191" t="s">
        <v>86</v>
      </c>
      <c r="AY259" s="19" t="s">
        <v>146</v>
      </c>
      <c r="BE259" s="192">
        <f>IF(N259="základní",J259,0)</f>
        <v>0</v>
      </c>
      <c r="BF259" s="192">
        <f>IF(N259="snížená",J259,0)</f>
        <v>0</v>
      </c>
      <c r="BG259" s="192">
        <f>IF(N259="zákl. přenesená",J259,0)</f>
        <v>0</v>
      </c>
      <c r="BH259" s="192">
        <f>IF(N259="sníž. přenesená",J259,0)</f>
        <v>0</v>
      </c>
      <c r="BI259" s="192">
        <f>IF(N259="nulová",J259,0)</f>
        <v>0</v>
      </c>
      <c r="BJ259" s="19" t="s">
        <v>84</v>
      </c>
      <c r="BK259" s="192">
        <f>ROUND(I259*H259,2)</f>
        <v>0</v>
      </c>
      <c r="BL259" s="19" t="s">
        <v>153</v>
      </c>
      <c r="BM259" s="191" t="s">
        <v>337</v>
      </c>
    </row>
    <row r="260" s="12" customFormat="1" ht="22.8" customHeight="1">
      <c r="A260" s="12"/>
      <c r="B260" s="166"/>
      <c r="C260" s="12"/>
      <c r="D260" s="167" t="s">
        <v>76</v>
      </c>
      <c r="E260" s="177" t="s">
        <v>186</v>
      </c>
      <c r="F260" s="177" t="s">
        <v>338</v>
      </c>
      <c r="G260" s="12"/>
      <c r="H260" s="12"/>
      <c r="I260" s="169"/>
      <c r="J260" s="178">
        <f>BK260</f>
        <v>0</v>
      </c>
      <c r="K260" s="12"/>
      <c r="L260" s="166"/>
      <c r="M260" s="171"/>
      <c r="N260" s="172"/>
      <c r="O260" s="172"/>
      <c r="P260" s="173">
        <f>SUM(P261:P343)</f>
        <v>0</v>
      </c>
      <c r="Q260" s="172"/>
      <c r="R260" s="173">
        <f>SUM(R261:R343)</f>
        <v>11.2470102</v>
      </c>
      <c r="S260" s="172"/>
      <c r="T260" s="174">
        <f>SUM(T261:T343)</f>
        <v>13.082579999999998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167" t="s">
        <v>84</v>
      </c>
      <c r="AT260" s="175" t="s">
        <v>76</v>
      </c>
      <c r="AU260" s="175" t="s">
        <v>84</v>
      </c>
      <c r="AY260" s="167" t="s">
        <v>146</v>
      </c>
      <c r="BK260" s="176">
        <f>SUM(BK261:BK343)</f>
        <v>0</v>
      </c>
    </row>
    <row r="261" s="2" customFormat="1" ht="24.15" customHeight="1">
      <c r="A261" s="38"/>
      <c r="B261" s="179"/>
      <c r="C261" s="180" t="s">
        <v>339</v>
      </c>
      <c r="D261" s="180" t="s">
        <v>148</v>
      </c>
      <c r="E261" s="181" t="s">
        <v>340</v>
      </c>
      <c r="F261" s="182" t="s">
        <v>341</v>
      </c>
      <c r="G261" s="183" t="s">
        <v>342</v>
      </c>
      <c r="H261" s="184">
        <v>3</v>
      </c>
      <c r="I261" s="185"/>
      <c r="J261" s="186">
        <f>ROUND(I261*H261,2)</f>
        <v>0</v>
      </c>
      <c r="K261" s="182" t="s">
        <v>152</v>
      </c>
      <c r="L261" s="39"/>
      <c r="M261" s="187" t="s">
        <v>1</v>
      </c>
      <c r="N261" s="188" t="s">
        <v>42</v>
      </c>
      <c r="O261" s="77"/>
      <c r="P261" s="189">
        <f>O261*H261</f>
        <v>0</v>
      </c>
      <c r="Q261" s="189">
        <v>0</v>
      </c>
      <c r="R261" s="189">
        <f>Q261*H261</f>
        <v>0</v>
      </c>
      <c r="S261" s="189">
        <v>0</v>
      </c>
      <c r="T261" s="190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191" t="s">
        <v>153</v>
      </c>
      <c r="AT261" s="191" t="s">
        <v>148</v>
      </c>
      <c r="AU261" s="191" t="s">
        <v>86</v>
      </c>
      <c r="AY261" s="19" t="s">
        <v>146</v>
      </c>
      <c r="BE261" s="192">
        <f>IF(N261="základní",J261,0)</f>
        <v>0</v>
      </c>
      <c r="BF261" s="192">
        <f>IF(N261="snížená",J261,0)</f>
        <v>0</v>
      </c>
      <c r="BG261" s="192">
        <f>IF(N261="zákl. přenesená",J261,0)</f>
        <v>0</v>
      </c>
      <c r="BH261" s="192">
        <f>IF(N261="sníž. přenesená",J261,0)</f>
        <v>0</v>
      </c>
      <c r="BI261" s="192">
        <f>IF(N261="nulová",J261,0)</f>
        <v>0</v>
      </c>
      <c r="BJ261" s="19" t="s">
        <v>84</v>
      </c>
      <c r="BK261" s="192">
        <f>ROUND(I261*H261,2)</f>
        <v>0</v>
      </c>
      <c r="BL261" s="19" t="s">
        <v>153</v>
      </c>
      <c r="BM261" s="191" t="s">
        <v>343</v>
      </c>
    </row>
    <row r="262" s="2" customFormat="1" ht="24.15" customHeight="1">
      <c r="A262" s="38"/>
      <c r="B262" s="179"/>
      <c r="C262" s="180" t="s">
        <v>344</v>
      </c>
      <c r="D262" s="180" t="s">
        <v>148</v>
      </c>
      <c r="E262" s="181" t="s">
        <v>345</v>
      </c>
      <c r="F262" s="182" t="s">
        <v>346</v>
      </c>
      <c r="G262" s="183" t="s">
        <v>342</v>
      </c>
      <c r="H262" s="184">
        <v>2</v>
      </c>
      <c r="I262" s="185"/>
      <c r="J262" s="186">
        <f>ROUND(I262*H262,2)</f>
        <v>0</v>
      </c>
      <c r="K262" s="182" t="s">
        <v>152</v>
      </c>
      <c r="L262" s="39"/>
      <c r="M262" s="187" t="s">
        <v>1</v>
      </c>
      <c r="N262" s="188" t="s">
        <v>42</v>
      </c>
      <c r="O262" s="77"/>
      <c r="P262" s="189">
        <f>O262*H262</f>
        <v>0</v>
      </c>
      <c r="Q262" s="189">
        <v>0</v>
      </c>
      <c r="R262" s="189">
        <f>Q262*H262</f>
        <v>0</v>
      </c>
      <c r="S262" s="189">
        <v>0</v>
      </c>
      <c r="T262" s="190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191" t="s">
        <v>153</v>
      </c>
      <c r="AT262" s="191" t="s">
        <v>148</v>
      </c>
      <c r="AU262" s="191" t="s">
        <v>86</v>
      </c>
      <c r="AY262" s="19" t="s">
        <v>146</v>
      </c>
      <c r="BE262" s="192">
        <f>IF(N262="základní",J262,0)</f>
        <v>0</v>
      </c>
      <c r="BF262" s="192">
        <f>IF(N262="snížená",J262,0)</f>
        <v>0</v>
      </c>
      <c r="BG262" s="192">
        <f>IF(N262="zákl. přenesená",J262,0)</f>
        <v>0</v>
      </c>
      <c r="BH262" s="192">
        <f>IF(N262="sníž. přenesená",J262,0)</f>
        <v>0</v>
      </c>
      <c r="BI262" s="192">
        <f>IF(N262="nulová",J262,0)</f>
        <v>0</v>
      </c>
      <c r="BJ262" s="19" t="s">
        <v>84</v>
      </c>
      <c r="BK262" s="192">
        <f>ROUND(I262*H262,2)</f>
        <v>0</v>
      </c>
      <c r="BL262" s="19" t="s">
        <v>153</v>
      </c>
      <c r="BM262" s="191" t="s">
        <v>347</v>
      </c>
    </row>
    <row r="263" s="2" customFormat="1" ht="33" customHeight="1">
      <c r="A263" s="38"/>
      <c r="B263" s="179"/>
      <c r="C263" s="180" t="s">
        <v>348</v>
      </c>
      <c r="D263" s="180" t="s">
        <v>148</v>
      </c>
      <c r="E263" s="181" t="s">
        <v>349</v>
      </c>
      <c r="F263" s="182" t="s">
        <v>350</v>
      </c>
      <c r="G263" s="183" t="s">
        <v>184</v>
      </c>
      <c r="H263" s="184">
        <v>289.62</v>
      </c>
      <c r="I263" s="185"/>
      <c r="J263" s="186">
        <f>ROUND(I263*H263,2)</f>
        <v>0</v>
      </c>
      <c r="K263" s="182" t="s">
        <v>152</v>
      </c>
      <c r="L263" s="39"/>
      <c r="M263" s="187" t="s">
        <v>1</v>
      </c>
      <c r="N263" s="188" t="s">
        <v>42</v>
      </c>
      <c r="O263" s="77"/>
      <c r="P263" s="189">
        <f>O263*H263</f>
        <v>0</v>
      </c>
      <c r="Q263" s="189">
        <v>0</v>
      </c>
      <c r="R263" s="189">
        <f>Q263*H263</f>
        <v>0</v>
      </c>
      <c r="S263" s="189">
        <v>0.043999999999999997</v>
      </c>
      <c r="T263" s="190">
        <f>S263*H263</f>
        <v>12.743279999999999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191" t="s">
        <v>153</v>
      </c>
      <c r="AT263" s="191" t="s">
        <v>148</v>
      </c>
      <c r="AU263" s="191" t="s">
        <v>86</v>
      </c>
      <c r="AY263" s="19" t="s">
        <v>146</v>
      </c>
      <c r="BE263" s="192">
        <f>IF(N263="základní",J263,0)</f>
        <v>0</v>
      </c>
      <c r="BF263" s="192">
        <f>IF(N263="snížená",J263,0)</f>
        <v>0</v>
      </c>
      <c r="BG263" s="192">
        <f>IF(N263="zákl. přenesená",J263,0)</f>
        <v>0</v>
      </c>
      <c r="BH263" s="192">
        <f>IF(N263="sníž. přenesená",J263,0)</f>
        <v>0</v>
      </c>
      <c r="BI263" s="192">
        <f>IF(N263="nulová",J263,0)</f>
        <v>0</v>
      </c>
      <c r="BJ263" s="19" t="s">
        <v>84</v>
      </c>
      <c r="BK263" s="192">
        <f>ROUND(I263*H263,2)</f>
        <v>0</v>
      </c>
      <c r="BL263" s="19" t="s">
        <v>153</v>
      </c>
      <c r="BM263" s="191" t="s">
        <v>351</v>
      </c>
    </row>
    <row r="264" s="14" customFormat="1">
      <c r="A264" s="14"/>
      <c r="B264" s="201"/>
      <c r="C264" s="14"/>
      <c r="D264" s="194" t="s">
        <v>155</v>
      </c>
      <c r="E264" s="202" t="s">
        <v>1</v>
      </c>
      <c r="F264" s="203" t="s">
        <v>352</v>
      </c>
      <c r="G264" s="14"/>
      <c r="H264" s="204">
        <v>289.62</v>
      </c>
      <c r="I264" s="205"/>
      <c r="J264" s="14"/>
      <c r="K264" s="14"/>
      <c r="L264" s="201"/>
      <c r="M264" s="206"/>
      <c r="N264" s="207"/>
      <c r="O264" s="207"/>
      <c r="P264" s="207"/>
      <c r="Q264" s="207"/>
      <c r="R264" s="207"/>
      <c r="S264" s="207"/>
      <c r="T264" s="208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02" t="s">
        <v>155</v>
      </c>
      <c r="AU264" s="202" t="s">
        <v>86</v>
      </c>
      <c r="AV264" s="14" t="s">
        <v>86</v>
      </c>
      <c r="AW264" s="14" t="s">
        <v>32</v>
      </c>
      <c r="AX264" s="14" t="s">
        <v>84</v>
      </c>
      <c r="AY264" s="202" t="s">
        <v>146</v>
      </c>
    </row>
    <row r="265" s="2" customFormat="1" ht="24.15" customHeight="1">
      <c r="A265" s="38"/>
      <c r="B265" s="179"/>
      <c r="C265" s="180" t="s">
        <v>353</v>
      </c>
      <c r="D265" s="180" t="s">
        <v>148</v>
      </c>
      <c r="E265" s="181" t="s">
        <v>354</v>
      </c>
      <c r="F265" s="182" t="s">
        <v>355</v>
      </c>
      <c r="G265" s="183" t="s">
        <v>342</v>
      </c>
      <c r="H265" s="184">
        <v>2</v>
      </c>
      <c r="I265" s="185"/>
      <c r="J265" s="186">
        <f>ROUND(I265*H265,2)</f>
        <v>0</v>
      </c>
      <c r="K265" s="182" t="s">
        <v>152</v>
      </c>
      <c r="L265" s="39"/>
      <c r="M265" s="187" t="s">
        <v>1</v>
      </c>
      <c r="N265" s="188" t="s">
        <v>42</v>
      </c>
      <c r="O265" s="77"/>
      <c r="P265" s="189">
        <f>O265*H265</f>
        <v>0</v>
      </c>
      <c r="Q265" s="189">
        <v>0</v>
      </c>
      <c r="R265" s="189">
        <f>Q265*H265</f>
        <v>0</v>
      </c>
      <c r="S265" s="189">
        <v>0</v>
      </c>
      <c r="T265" s="190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191" t="s">
        <v>153</v>
      </c>
      <c r="AT265" s="191" t="s">
        <v>148</v>
      </c>
      <c r="AU265" s="191" t="s">
        <v>86</v>
      </c>
      <c r="AY265" s="19" t="s">
        <v>146</v>
      </c>
      <c r="BE265" s="192">
        <f>IF(N265="základní",J265,0)</f>
        <v>0</v>
      </c>
      <c r="BF265" s="192">
        <f>IF(N265="snížená",J265,0)</f>
        <v>0</v>
      </c>
      <c r="BG265" s="192">
        <f>IF(N265="zákl. přenesená",J265,0)</f>
        <v>0</v>
      </c>
      <c r="BH265" s="192">
        <f>IF(N265="sníž. přenesená",J265,0)</f>
        <v>0</v>
      </c>
      <c r="BI265" s="192">
        <f>IF(N265="nulová",J265,0)</f>
        <v>0</v>
      </c>
      <c r="BJ265" s="19" t="s">
        <v>84</v>
      </c>
      <c r="BK265" s="192">
        <f>ROUND(I265*H265,2)</f>
        <v>0</v>
      </c>
      <c r="BL265" s="19" t="s">
        <v>153</v>
      </c>
      <c r="BM265" s="191" t="s">
        <v>356</v>
      </c>
    </row>
    <row r="266" s="2" customFormat="1" ht="33" customHeight="1">
      <c r="A266" s="38"/>
      <c r="B266" s="179"/>
      <c r="C266" s="180" t="s">
        <v>357</v>
      </c>
      <c r="D266" s="180" t="s">
        <v>148</v>
      </c>
      <c r="E266" s="181" t="s">
        <v>358</v>
      </c>
      <c r="F266" s="182" t="s">
        <v>359</v>
      </c>
      <c r="G266" s="183" t="s">
        <v>184</v>
      </c>
      <c r="H266" s="184">
        <v>10.300000000000001</v>
      </c>
      <c r="I266" s="185"/>
      <c r="J266" s="186">
        <f>ROUND(I266*H266,2)</f>
        <v>0</v>
      </c>
      <c r="K266" s="182" t="s">
        <v>152</v>
      </c>
      <c r="L266" s="39"/>
      <c r="M266" s="187" t="s">
        <v>1</v>
      </c>
      <c r="N266" s="188" t="s">
        <v>42</v>
      </c>
      <c r="O266" s="77"/>
      <c r="P266" s="189">
        <f>O266*H266</f>
        <v>0</v>
      </c>
      <c r="Q266" s="189">
        <v>0.00012</v>
      </c>
      <c r="R266" s="189">
        <f>Q266*H266</f>
        <v>0.0012360000000000001</v>
      </c>
      <c r="S266" s="189">
        <v>0</v>
      </c>
      <c r="T266" s="190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191" t="s">
        <v>153</v>
      </c>
      <c r="AT266" s="191" t="s">
        <v>148</v>
      </c>
      <c r="AU266" s="191" t="s">
        <v>86</v>
      </c>
      <c r="AY266" s="19" t="s">
        <v>146</v>
      </c>
      <c r="BE266" s="192">
        <f>IF(N266="základní",J266,0)</f>
        <v>0</v>
      </c>
      <c r="BF266" s="192">
        <f>IF(N266="snížená",J266,0)</f>
        <v>0</v>
      </c>
      <c r="BG266" s="192">
        <f>IF(N266="zákl. přenesená",J266,0)</f>
        <v>0</v>
      </c>
      <c r="BH266" s="192">
        <f>IF(N266="sníž. přenesená",J266,0)</f>
        <v>0</v>
      </c>
      <c r="BI266" s="192">
        <f>IF(N266="nulová",J266,0)</f>
        <v>0</v>
      </c>
      <c r="BJ266" s="19" t="s">
        <v>84</v>
      </c>
      <c r="BK266" s="192">
        <f>ROUND(I266*H266,2)</f>
        <v>0</v>
      </c>
      <c r="BL266" s="19" t="s">
        <v>153</v>
      </c>
      <c r="BM266" s="191" t="s">
        <v>360</v>
      </c>
    </row>
    <row r="267" s="2" customFormat="1" ht="33" customHeight="1">
      <c r="A267" s="38"/>
      <c r="B267" s="179"/>
      <c r="C267" s="225" t="s">
        <v>361</v>
      </c>
      <c r="D267" s="225" t="s">
        <v>263</v>
      </c>
      <c r="E267" s="226" t="s">
        <v>362</v>
      </c>
      <c r="F267" s="227" t="s">
        <v>363</v>
      </c>
      <c r="G267" s="228" t="s">
        <v>184</v>
      </c>
      <c r="H267" s="229">
        <v>10.300000000000001</v>
      </c>
      <c r="I267" s="230"/>
      <c r="J267" s="231">
        <f>ROUND(I267*H267,2)</f>
        <v>0</v>
      </c>
      <c r="K267" s="227" t="s">
        <v>152</v>
      </c>
      <c r="L267" s="232"/>
      <c r="M267" s="233" t="s">
        <v>1</v>
      </c>
      <c r="N267" s="234" t="s">
        <v>42</v>
      </c>
      <c r="O267" s="77"/>
      <c r="P267" s="189">
        <f>O267*H267</f>
        <v>0</v>
      </c>
      <c r="Q267" s="189">
        <v>0.0177</v>
      </c>
      <c r="R267" s="189">
        <f>Q267*H267</f>
        <v>0.18231000000000003</v>
      </c>
      <c r="S267" s="189">
        <v>0</v>
      </c>
      <c r="T267" s="190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191" t="s">
        <v>186</v>
      </c>
      <c r="AT267" s="191" t="s">
        <v>263</v>
      </c>
      <c r="AU267" s="191" t="s">
        <v>86</v>
      </c>
      <c r="AY267" s="19" t="s">
        <v>146</v>
      </c>
      <c r="BE267" s="192">
        <f>IF(N267="základní",J267,0)</f>
        <v>0</v>
      </c>
      <c r="BF267" s="192">
        <f>IF(N267="snížená",J267,0)</f>
        <v>0</v>
      </c>
      <c r="BG267" s="192">
        <f>IF(N267="zákl. přenesená",J267,0)</f>
        <v>0</v>
      </c>
      <c r="BH267" s="192">
        <f>IF(N267="sníž. přenesená",J267,0)</f>
        <v>0</v>
      </c>
      <c r="BI267" s="192">
        <f>IF(N267="nulová",J267,0)</f>
        <v>0</v>
      </c>
      <c r="BJ267" s="19" t="s">
        <v>84</v>
      </c>
      <c r="BK267" s="192">
        <f>ROUND(I267*H267,2)</f>
        <v>0</v>
      </c>
      <c r="BL267" s="19" t="s">
        <v>153</v>
      </c>
      <c r="BM267" s="191" t="s">
        <v>364</v>
      </c>
    </row>
    <row r="268" s="2" customFormat="1" ht="37.8" customHeight="1">
      <c r="A268" s="38"/>
      <c r="B268" s="179"/>
      <c r="C268" s="180" t="s">
        <v>365</v>
      </c>
      <c r="D268" s="180" t="s">
        <v>148</v>
      </c>
      <c r="E268" s="181" t="s">
        <v>366</v>
      </c>
      <c r="F268" s="182" t="s">
        <v>367</v>
      </c>
      <c r="G268" s="183" t="s">
        <v>184</v>
      </c>
      <c r="H268" s="184">
        <v>274.31999999999999</v>
      </c>
      <c r="I268" s="185"/>
      <c r="J268" s="186">
        <f>ROUND(I268*H268,2)</f>
        <v>0</v>
      </c>
      <c r="K268" s="182" t="s">
        <v>152</v>
      </c>
      <c r="L268" s="39"/>
      <c r="M268" s="187" t="s">
        <v>1</v>
      </c>
      <c r="N268" s="188" t="s">
        <v>42</v>
      </c>
      <c r="O268" s="77"/>
      <c r="P268" s="189">
        <f>O268*H268</f>
        <v>0</v>
      </c>
      <c r="Q268" s="189">
        <v>0.00012</v>
      </c>
      <c r="R268" s="189">
        <f>Q268*H268</f>
        <v>0.0329184</v>
      </c>
      <c r="S268" s="189">
        <v>0</v>
      </c>
      <c r="T268" s="190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191" t="s">
        <v>153</v>
      </c>
      <c r="AT268" s="191" t="s">
        <v>148</v>
      </c>
      <c r="AU268" s="191" t="s">
        <v>86</v>
      </c>
      <c r="AY268" s="19" t="s">
        <v>146</v>
      </c>
      <c r="BE268" s="192">
        <f>IF(N268="základní",J268,0)</f>
        <v>0</v>
      </c>
      <c r="BF268" s="192">
        <f>IF(N268="snížená",J268,0)</f>
        <v>0</v>
      </c>
      <c r="BG268" s="192">
        <f>IF(N268="zákl. přenesená",J268,0)</f>
        <v>0</v>
      </c>
      <c r="BH268" s="192">
        <f>IF(N268="sníž. přenesená",J268,0)</f>
        <v>0</v>
      </c>
      <c r="BI268" s="192">
        <f>IF(N268="nulová",J268,0)</f>
        <v>0</v>
      </c>
      <c r="BJ268" s="19" t="s">
        <v>84</v>
      </c>
      <c r="BK268" s="192">
        <f>ROUND(I268*H268,2)</f>
        <v>0</v>
      </c>
      <c r="BL268" s="19" t="s">
        <v>153</v>
      </c>
      <c r="BM268" s="191" t="s">
        <v>368</v>
      </c>
    </row>
    <row r="269" s="2" customFormat="1" ht="33" customHeight="1">
      <c r="A269" s="38"/>
      <c r="B269" s="179"/>
      <c r="C269" s="225" t="s">
        <v>369</v>
      </c>
      <c r="D269" s="225" t="s">
        <v>263</v>
      </c>
      <c r="E269" s="226" t="s">
        <v>370</v>
      </c>
      <c r="F269" s="227" t="s">
        <v>371</v>
      </c>
      <c r="G269" s="228" t="s">
        <v>184</v>
      </c>
      <c r="H269" s="229">
        <v>274.31999999999999</v>
      </c>
      <c r="I269" s="230"/>
      <c r="J269" s="231">
        <f>ROUND(I269*H269,2)</f>
        <v>0</v>
      </c>
      <c r="K269" s="227" t="s">
        <v>152</v>
      </c>
      <c r="L269" s="232"/>
      <c r="M269" s="233" t="s">
        <v>1</v>
      </c>
      <c r="N269" s="234" t="s">
        <v>42</v>
      </c>
      <c r="O269" s="77"/>
      <c r="P269" s="189">
        <f>O269*H269</f>
        <v>0</v>
      </c>
      <c r="Q269" s="189">
        <v>0.021499999999999998</v>
      </c>
      <c r="R269" s="189">
        <f>Q269*H269</f>
        <v>5.8978799999999998</v>
      </c>
      <c r="S269" s="189">
        <v>0</v>
      </c>
      <c r="T269" s="190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191" t="s">
        <v>186</v>
      </c>
      <c r="AT269" s="191" t="s">
        <v>263</v>
      </c>
      <c r="AU269" s="191" t="s">
        <v>86</v>
      </c>
      <c r="AY269" s="19" t="s">
        <v>146</v>
      </c>
      <c r="BE269" s="192">
        <f>IF(N269="základní",J269,0)</f>
        <v>0</v>
      </c>
      <c r="BF269" s="192">
        <f>IF(N269="snížená",J269,0)</f>
        <v>0</v>
      </c>
      <c r="BG269" s="192">
        <f>IF(N269="zákl. přenesená",J269,0)</f>
        <v>0</v>
      </c>
      <c r="BH269" s="192">
        <f>IF(N269="sníž. přenesená",J269,0)</f>
        <v>0</v>
      </c>
      <c r="BI269" s="192">
        <f>IF(N269="nulová",J269,0)</f>
        <v>0</v>
      </c>
      <c r="BJ269" s="19" t="s">
        <v>84</v>
      </c>
      <c r="BK269" s="192">
        <f>ROUND(I269*H269,2)</f>
        <v>0</v>
      </c>
      <c r="BL269" s="19" t="s">
        <v>153</v>
      </c>
      <c r="BM269" s="191" t="s">
        <v>372</v>
      </c>
    </row>
    <row r="270" s="2" customFormat="1" ht="44.25" customHeight="1">
      <c r="A270" s="38"/>
      <c r="B270" s="179"/>
      <c r="C270" s="180" t="s">
        <v>373</v>
      </c>
      <c r="D270" s="180" t="s">
        <v>148</v>
      </c>
      <c r="E270" s="181" t="s">
        <v>374</v>
      </c>
      <c r="F270" s="182" t="s">
        <v>375</v>
      </c>
      <c r="G270" s="183" t="s">
        <v>342</v>
      </c>
      <c r="H270" s="184">
        <v>1</v>
      </c>
      <c r="I270" s="185"/>
      <c r="J270" s="186">
        <f>ROUND(I270*H270,2)</f>
        <v>0</v>
      </c>
      <c r="K270" s="182" t="s">
        <v>152</v>
      </c>
      <c r="L270" s="39"/>
      <c r="M270" s="187" t="s">
        <v>1</v>
      </c>
      <c r="N270" s="188" t="s">
        <v>42</v>
      </c>
      <c r="O270" s="77"/>
      <c r="P270" s="189">
        <f>O270*H270</f>
        <v>0</v>
      </c>
      <c r="Q270" s="189">
        <v>0.00167</v>
      </c>
      <c r="R270" s="189">
        <f>Q270*H270</f>
        <v>0.00167</v>
      </c>
      <c r="S270" s="189">
        <v>0</v>
      </c>
      <c r="T270" s="190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191" t="s">
        <v>153</v>
      </c>
      <c r="AT270" s="191" t="s">
        <v>148</v>
      </c>
      <c r="AU270" s="191" t="s">
        <v>86</v>
      </c>
      <c r="AY270" s="19" t="s">
        <v>146</v>
      </c>
      <c r="BE270" s="192">
        <f>IF(N270="základní",J270,0)</f>
        <v>0</v>
      </c>
      <c r="BF270" s="192">
        <f>IF(N270="snížená",J270,0)</f>
        <v>0</v>
      </c>
      <c r="BG270" s="192">
        <f>IF(N270="zákl. přenesená",J270,0)</f>
        <v>0</v>
      </c>
      <c r="BH270" s="192">
        <f>IF(N270="sníž. přenesená",J270,0)</f>
        <v>0</v>
      </c>
      <c r="BI270" s="192">
        <f>IF(N270="nulová",J270,0)</f>
        <v>0</v>
      </c>
      <c r="BJ270" s="19" t="s">
        <v>84</v>
      </c>
      <c r="BK270" s="192">
        <f>ROUND(I270*H270,2)</f>
        <v>0</v>
      </c>
      <c r="BL270" s="19" t="s">
        <v>153</v>
      </c>
      <c r="BM270" s="191" t="s">
        <v>376</v>
      </c>
    </row>
    <row r="271" s="2" customFormat="1" ht="33" customHeight="1">
      <c r="A271" s="38"/>
      <c r="B271" s="179"/>
      <c r="C271" s="225" t="s">
        <v>377</v>
      </c>
      <c r="D271" s="225" t="s">
        <v>263</v>
      </c>
      <c r="E271" s="226" t="s">
        <v>378</v>
      </c>
      <c r="F271" s="227" t="s">
        <v>379</v>
      </c>
      <c r="G271" s="228" t="s">
        <v>342</v>
      </c>
      <c r="H271" s="229">
        <v>1</v>
      </c>
      <c r="I271" s="230"/>
      <c r="J271" s="231">
        <f>ROUND(I271*H271,2)</f>
        <v>0</v>
      </c>
      <c r="K271" s="227" t="s">
        <v>152</v>
      </c>
      <c r="L271" s="232"/>
      <c r="M271" s="233" t="s">
        <v>1</v>
      </c>
      <c r="N271" s="234" t="s">
        <v>42</v>
      </c>
      <c r="O271" s="77"/>
      <c r="P271" s="189">
        <f>O271*H271</f>
        <v>0</v>
      </c>
      <c r="Q271" s="189">
        <v>0.0068999999999999999</v>
      </c>
      <c r="R271" s="189">
        <f>Q271*H271</f>
        <v>0.0068999999999999999</v>
      </c>
      <c r="S271" s="189">
        <v>0</v>
      </c>
      <c r="T271" s="190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191" t="s">
        <v>186</v>
      </c>
      <c r="AT271" s="191" t="s">
        <v>263</v>
      </c>
      <c r="AU271" s="191" t="s">
        <v>86</v>
      </c>
      <c r="AY271" s="19" t="s">
        <v>146</v>
      </c>
      <c r="BE271" s="192">
        <f>IF(N271="základní",J271,0)</f>
        <v>0</v>
      </c>
      <c r="BF271" s="192">
        <f>IF(N271="snížená",J271,0)</f>
        <v>0</v>
      </c>
      <c r="BG271" s="192">
        <f>IF(N271="zákl. přenesená",J271,0)</f>
        <v>0</v>
      </c>
      <c r="BH271" s="192">
        <f>IF(N271="sníž. přenesená",J271,0)</f>
        <v>0</v>
      </c>
      <c r="BI271" s="192">
        <f>IF(N271="nulová",J271,0)</f>
        <v>0</v>
      </c>
      <c r="BJ271" s="19" t="s">
        <v>84</v>
      </c>
      <c r="BK271" s="192">
        <f>ROUND(I271*H271,2)</f>
        <v>0</v>
      </c>
      <c r="BL271" s="19" t="s">
        <v>153</v>
      </c>
      <c r="BM271" s="191" t="s">
        <v>380</v>
      </c>
    </row>
    <row r="272" s="2" customFormat="1" ht="44.25" customHeight="1">
      <c r="A272" s="38"/>
      <c r="B272" s="179"/>
      <c r="C272" s="180" t="s">
        <v>381</v>
      </c>
      <c r="D272" s="180" t="s">
        <v>148</v>
      </c>
      <c r="E272" s="181" t="s">
        <v>382</v>
      </c>
      <c r="F272" s="182" t="s">
        <v>383</v>
      </c>
      <c r="G272" s="183" t="s">
        <v>342</v>
      </c>
      <c r="H272" s="184">
        <v>4</v>
      </c>
      <c r="I272" s="185"/>
      <c r="J272" s="186">
        <f>ROUND(I272*H272,2)</f>
        <v>0</v>
      </c>
      <c r="K272" s="182" t="s">
        <v>152</v>
      </c>
      <c r="L272" s="39"/>
      <c r="M272" s="187" t="s">
        <v>1</v>
      </c>
      <c r="N272" s="188" t="s">
        <v>42</v>
      </c>
      <c r="O272" s="77"/>
      <c r="P272" s="189">
        <f>O272*H272</f>
        <v>0</v>
      </c>
      <c r="Q272" s="189">
        <v>0.00167</v>
      </c>
      <c r="R272" s="189">
        <f>Q272*H272</f>
        <v>0.0066800000000000002</v>
      </c>
      <c r="S272" s="189">
        <v>0</v>
      </c>
      <c r="T272" s="190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191" t="s">
        <v>153</v>
      </c>
      <c r="AT272" s="191" t="s">
        <v>148</v>
      </c>
      <c r="AU272" s="191" t="s">
        <v>86</v>
      </c>
      <c r="AY272" s="19" t="s">
        <v>146</v>
      </c>
      <c r="BE272" s="192">
        <f>IF(N272="základní",J272,0)</f>
        <v>0</v>
      </c>
      <c r="BF272" s="192">
        <f>IF(N272="snížená",J272,0)</f>
        <v>0</v>
      </c>
      <c r="BG272" s="192">
        <f>IF(N272="zákl. přenesená",J272,0)</f>
        <v>0</v>
      </c>
      <c r="BH272" s="192">
        <f>IF(N272="sníž. přenesená",J272,0)</f>
        <v>0</v>
      </c>
      <c r="BI272" s="192">
        <f>IF(N272="nulová",J272,0)</f>
        <v>0</v>
      </c>
      <c r="BJ272" s="19" t="s">
        <v>84</v>
      </c>
      <c r="BK272" s="192">
        <f>ROUND(I272*H272,2)</f>
        <v>0</v>
      </c>
      <c r="BL272" s="19" t="s">
        <v>153</v>
      </c>
      <c r="BM272" s="191" t="s">
        <v>384</v>
      </c>
    </row>
    <row r="273" s="2" customFormat="1" ht="33" customHeight="1">
      <c r="A273" s="38"/>
      <c r="B273" s="179"/>
      <c r="C273" s="225" t="s">
        <v>385</v>
      </c>
      <c r="D273" s="225" t="s">
        <v>263</v>
      </c>
      <c r="E273" s="226" t="s">
        <v>386</v>
      </c>
      <c r="F273" s="227" t="s">
        <v>387</v>
      </c>
      <c r="G273" s="228" t="s">
        <v>342</v>
      </c>
      <c r="H273" s="229">
        <v>4</v>
      </c>
      <c r="I273" s="230"/>
      <c r="J273" s="231">
        <f>ROUND(I273*H273,2)</f>
        <v>0</v>
      </c>
      <c r="K273" s="227" t="s">
        <v>152</v>
      </c>
      <c r="L273" s="232"/>
      <c r="M273" s="233" t="s">
        <v>1</v>
      </c>
      <c r="N273" s="234" t="s">
        <v>42</v>
      </c>
      <c r="O273" s="77"/>
      <c r="P273" s="189">
        <f>O273*H273</f>
        <v>0</v>
      </c>
      <c r="Q273" s="189">
        <v>0.0088000000000000005</v>
      </c>
      <c r="R273" s="189">
        <f>Q273*H273</f>
        <v>0.035200000000000002</v>
      </c>
      <c r="S273" s="189">
        <v>0</v>
      </c>
      <c r="T273" s="190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191" t="s">
        <v>186</v>
      </c>
      <c r="AT273" s="191" t="s">
        <v>263</v>
      </c>
      <c r="AU273" s="191" t="s">
        <v>86</v>
      </c>
      <c r="AY273" s="19" t="s">
        <v>146</v>
      </c>
      <c r="BE273" s="192">
        <f>IF(N273="základní",J273,0)</f>
        <v>0</v>
      </c>
      <c r="BF273" s="192">
        <f>IF(N273="snížená",J273,0)</f>
        <v>0</v>
      </c>
      <c r="BG273" s="192">
        <f>IF(N273="zákl. přenesená",J273,0)</f>
        <v>0</v>
      </c>
      <c r="BH273" s="192">
        <f>IF(N273="sníž. přenesená",J273,0)</f>
        <v>0</v>
      </c>
      <c r="BI273" s="192">
        <f>IF(N273="nulová",J273,0)</f>
        <v>0</v>
      </c>
      <c r="BJ273" s="19" t="s">
        <v>84</v>
      </c>
      <c r="BK273" s="192">
        <f>ROUND(I273*H273,2)</f>
        <v>0</v>
      </c>
      <c r="BL273" s="19" t="s">
        <v>153</v>
      </c>
      <c r="BM273" s="191" t="s">
        <v>388</v>
      </c>
    </row>
    <row r="274" s="2" customFormat="1" ht="49.05" customHeight="1">
      <c r="A274" s="38"/>
      <c r="B274" s="179"/>
      <c r="C274" s="180" t="s">
        <v>389</v>
      </c>
      <c r="D274" s="180" t="s">
        <v>148</v>
      </c>
      <c r="E274" s="181" t="s">
        <v>390</v>
      </c>
      <c r="F274" s="182" t="s">
        <v>391</v>
      </c>
      <c r="G274" s="183" t="s">
        <v>342</v>
      </c>
      <c r="H274" s="184">
        <v>1</v>
      </c>
      <c r="I274" s="185"/>
      <c r="J274" s="186">
        <f>ROUND(I274*H274,2)</f>
        <v>0</v>
      </c>
      <c r="K274" s="182" t="s">
        <v>152</v>
      </c>
      <c r="L274" s="39"/>
      <c r="M274" s="187" t="s">
        <v>1</v>
      </c>
      <c r="N274" s="188" t="s">
        <v>42</v>
      </c>
      <c r="O274" s="77"/>
      <c r="P274" s="189">
        <f>O274*H274</f>
        <v>0</v>
      </c>
      <c r="Q274" s="189">
        <v>0</v>
      </c>
      <c r="R274" s="189">
        <f>Q274*H274</f>
        <v>0</v>
      </c>
      <c r="S274" s="189">
        <v>0</v>
      </c>
      <c r="T274" s="190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191" t="s">
        <v>153</v>
      </c>
      <c r="AT274" s="191" t="s">
        <v>148</v>
      </c>
      <c r="AU274" s="191" t="s">
        <v>86</v>
      </c>
      <c r="AY274" s="19" t="s">
        <v>146</v>
      </c>
      <c r="BE274" s="192">
        <f>IF(N274="základní",J274,0)</f>
        <v>0</v>
      </c>
      <c r="BF274" s="192">
        <f>IF(N274="snížená",J274,0)</f>
        <v>0</v>
      </c>
      <c r="BG274" s="192">
        <f>IF(N274="zákl. přenesená",J274,0)</f>
        <v>0</v>
      </c>
      <c r="BH274" s="192">
        <f>IF(N274="sníž. přenesená",J274,0)</f>
        <v>0</v>
      </c>
      <c r="BI274" s="192">
        <f>IF(N274="nulová",J274,0)</f>
        <v>0</v>
      </c>
      <c r="BJ274" s="19" t="s">
        <v>84</v>
      </c>
      <c r="BK274" s="192">
        <f>ROUND(I274*H274,2)</f>
        <v>0</v>
      </c>
      <c r="BL274" s="19" t="s">
        <v>153</v>
      </c>
      <c r="BM274" s="191" t="s">
        <v>392</v>
      </c>
    </row>
    <row r="275" s="2" customFormat="1" ht="33" customHeight="1">
      <c r="A275" s="38"/>
      <c r="B275" s="179"/>
      <c r="C275" s="225" t="s">
        <v>393</v>
      </c>
      <c r="D275" s="225" t="s">
        <v>263</v>
      </c>
      <c r="E275" s="226" t="s">
        <v>394</v>
      </c>
      <c r="F275" s="227" t="s">
        <v>395</v>
      </c>
      <c r="G275" s="228" t="s">
        <v>342</v>
      </c>
      <c r="H275" s="229">
        <v>1</v>
      </c>
      <c r="I275" s="230"/>
      <c r="J275" s="231">
        <f>ROUND(I275*H275,2)</f>
        <v>0</v>
      </c>
      <c r="K275" s="227" t="s">
        <v>152</v>
      </c>
      <c r="L275" s="232"/>
      <c r="M275" s="233" t="s">
        <v>1</v>
      </c>
      <c r="N275" s="234" t="s">
        <v>42</v>
      </c>
      <c r="O275" s="77"/>
      <c r="P275" s="189">
        <f>O275*H275</f>
        <v>0</v>
      </c>
      <c r="Q275" s="189">
        <v>0.014999999999999999</v>
      </c>
      <c r="R275" s="189">
        <f>Q275*H275</f>
        <v>0.014999999999999999</v>
      </c>
      <c r="S275" s="189">
        <v>0</v>
      </c>
      <c r="T275" s="190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191" t="s">
        <v>186</v>
      </c>
      <c r="AT275" s="191" t="s">
        <v>263</v>
      </c>
      <c r="AU275" s="191" t="s">
        <v>86</v>
      </c>
      <c r="AY275" s="19" t="s">
        <v>146</v>
      </c>
      <c r="BE275" s="192">
        <f>IF(N275="základní",J275,0)</f>
        <v>0</v>
      </c>
      <c r="BF275" s="192">
        <f>IF(N275="snížená",J275,0)</f>
        <v>0</v>
      </c>
      <c r="BG275" s="192">
        <f>IF(N275="zákl. přenesená",J275,0)</f>
        <v>0</v>
      </c>
      <c r="BH275" s="192">
        <f>IF(N275="sníž. přenesená",J275,0)</f>
        <v>0</v>
      </c>
      <c r="BI275" s="192">
        <f>IF(N275="nulová",J275,0)</f>
        <v>0</v>
      </c>
      <c r="BJ275" s="19" t="s">
        <v>84</v>
      </c>
      <c r="BK275" s="192">
        <f>ROUND(I275*H275,2)</f>
        <v>0</v>
      </c>
      <c r="BL275" s="19" t="s">
        <v>153</v>
      </c>
      <c r="BM275" s="191" t="s">
        <v>396</v>
      </c>
    </row>
    <row r="276" s="2" customFormat="1" ht="44.25" customHeight="1">
      <c r="A276" s="38"/>
      <c r="B276" s="179"/>
      <c r="C276" s="180" t="s">
        <v>397</v>
      </c>
      <c r="D276" s="180" t="s">
        <v>148</v>
      </c>
      <c r="E276" s="181" t="s">
        <v>398</v>
      </c>
      <c r="F276" s="182" t="s">
        <v>399</v>
      </c>
      <c r="G276" s="183" t="s">
        <v>342</v>
      </c>
      <c r="H276" s="184">
        <v>2</v>
      </c>
      <c r="I276" s="185"/>
      <c r="J276" s="186">
        <f>ROUND(I276*H276,2)</f>
        <v>0</v>
      </c>
      <c r="K276" s="182" t="s">
        <v>152</v>
      </c>
      <c r="L276" s="39"/>
      <c r="M276" s="187" t="s">
        <v>1</v>
      </c>
      <c r="N276" s="188" t="s">
        <v>42</v>
      </c>
      <c r="O276" s="77"/>
      <c r="P276" s="189">
        <f>O276*H276</f>
        <v>0</v>
      </c>
      <c r="Q276" s="189">
        <v>0.0017099999999999999</v>
      </c>
      <c r="R276" s="189">
        <f>Q276*H276</f>
        <v>0.0034199999999999999</v>
      </c>
      <c r="S276" s="189">
        <v>0</v>
      </c>
      <c r="T276" s="190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191" t="s">
        <v>153</v>
      </c>
      <c r="AT276" s="191" t="s">
        <v>148</v>
      </c>
      <c r="AU276" s="191" t="s">
        <v>86</v>
      </c>
      <c r="AY276" s="19" t="s">
        <v>146</v>
      </c>
      <c r="BE276" s="192">
        <f>IF(N276="základní",J276,0)</f>
        <v>0</v>
      </c>
      <c r="BF276" s="192">
        <f>IF(N276="snížená",J276,0)</f>
        <v>0</v>
      </c>
      <c r="BG276" s="192">
        <f>IF(N276="zákl. přenesená",J276,0)</f>
        <v>0</v>
      </c>
      <c r="BH276" s="192">
        <f>IF(N276="sníž. přenesená",J276,0)</f>
        <v>0</v>
      </c>
      <c r="BI276" s="192">
        <f>IF(N276="nulová",J276,0)</f>
        <v>0</v>
      </c>
      <c r="BJ276" s="19" t="s">
        <v>84</v>
      </c>
      <c r="BK276" s="192">
        <f>ROUND(I276*H276,2)</f>
        <v>0</v>
      </c>
      <c r="BL276" s="19" t="s">
        <v>153</v>
      </c>
      <c r="BM276" s="191" t="s">
        <v>400</v>
      </c>
    </row>
    <row r="277" s="2" customFormat="1" ht="33" customHeight="1">
      <c r="A277" s="38"/>
      <c r="B277" s="179"/>
      <c r="C277" s="225" t="s">
        <v>401</v>
      </c>
      <c r="D277" s="225" t="s">
        <v>263</v>
      </c>
      <c r="E277" s="226" t="s">
        <v>402</v>
      </c>
      <c r="F277" s="227" t="s">
        <v>403</v>
      </c>
      <c r="G277" s="228" t="s">
        <v>342</v>
      </c>
      <c r="H277" s="229">
        <v>1</v>
      </c>
      <c r="I277" s="230"/>
      <c r="J277" s="231">
        <f>ROUND(I277*H277,2)</f>
        <v>0</v>
      </c>
      <c r="K277" s="227" t="s">
        <v>152</v>
      </c>
      <c r="L277" s="232"/>
      <c r="M277" s="233" t="s">
        <v>1</v>
      </c>
      <c r="N277" s="234" t="s">
        <v>42</v>
      </c>
      <c r="O277" s="77"/>
      <c r="P277" s="189">
        <f>O277*H277</f>
        <v>0</v>
      </c>
      <c r="Q277" s="189">
        <v>0.019400000000000001</v>
      </c>
      <c r="R277" s="189">
        <f>Q277*H277</f>
        <v>0.019400000000000001</v>
      </c>
      <c r="S277" s="189">
        <v>0</v>
      </c>
      <c r="T277" s="190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191" t="s">
        <v>186</v>
      </c>
      <c r="AT277" s="191" t="s">
        <v>263</v>
      </c>
      <c r="AU277" s="191" t="s">
        <v>86</v>
      </c>
      <c r="AY277" s="19" t="s">
        <v>146</v>
      </c>
      <c r="BE277" s="192">
        <f>IF(N277="základní",J277,0)</f>
        <v>0</v>
      </c>
      <c r="BF277" s="192">
        <f>IF(N277="snížená",J277,0)</f>
        <v>0</v>
      </c>
      <c r="BG277" s="192">
        <f>IF(N277="zákl. přenesená",J277,0)</f>
        <v>0</v>
      </c>
      <c r="BH277" s="192">
        <f>IF(N277="sníž. přenesená",J277,0)</f>
        <v>0</v>
      </c>
      <c r="BI277" s="192">
        <f>IF(N277="nulová",J277,0)</f>
        <v>0</v>
      </c>
      <c r="BJ277" s="19" t="s">
        <v>84</v>
      </c>
      <c r="BK277" s="192">
        <f>ROUND(I277*H277,2)</f>
        <v>0</v>
      </c>
      <c r="BL277" s="19" t="s">
        <v>153</v>
      </c>
      <c r="BM277" s="191" t="s">
        <v>404</v>
      </c>
    </row>
    <row r="278" s="2" customFormat="1" ht="21.75" customHeight="1">
      <c r="A278" s="38"/>
      <c r="B278" s="179"/>
      <c r="C278" s="225" t="s">
        <v>405</v>
      </c>
      <c r="D278" s="225" t="s">
        <v>263</v>
      </c>
      <c r="E278" s="226" t="s">
        <v>406</v>
      </c>
      <c r="F278" s="227" t="s">
        <v>407</v>
      </c>
      <c r="G278" s="228" t="s">
        <v>342</v>
      </c>
      <c r="H278" s="229">
        <v>1</v>
      </c>
      <c r="I278" s="230"/>
      <c r="J278" s="231">
        <f>ROUND(I278*H278,2)</f>
        <v>0</v>
      </c>
      <c r="K278" s="227" t="s">
        <v>152</v>
      </c>
      <c r="L278" s="232"/>
      <c r="M278" s="233" t="s">
        <v>1</v>
      </c>
      <c r="N278" s="234" t="s">
        <v>42</v>
      </c>
      <c r="O278" s="77"/>
      <c r="P278" s="189">
        <f>O278*H278</f>
        <v>0</v>
      </c>
      <c r="Q278" s="189">
        <v>0.0264</v>
      </c>
      <c r="R278" s="189">
        <f>Q278*H278</f>
        <v>0.0264</v>
      </c>
      <c r="S278" s="189">
        <v>0</v>
      </c>
      <c r="T278" s="190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191" t="s">
        <v>186</v>
      </c>
      <c r="AT278" s="191" t="s">
        <v>263</v>
      </c>
      <c r="AU278" s="191" t="s">
        <v>86</v>
      </c>
      <c r="AY278" s="19" t="s">
        <v>146</v>
      </c>
      <c r="BE278" s="192">
        <f>IF(N278="základní",J278,0)</f>
        <v>0</v>
      </c>
      <c r="BF278" s="192">
        <f>IF(N278="snížená",J278,0)</f>
        <v>0</v>
      </c>
      <c r="BG278" s="192">
        <f>IF(N278="zákl. přenesená",J278,0)</f>
        <v>0</v>
      </c>
      <c r="BH278" s="192">
        <f>IF(N278="sníž. přenesená",J278,0)</f>
        <v>0</v>
      </c>
      <c r="BI278" s="192">
        <f>IF(N278="nulová",J278,0)</f>
        <v>0</v>
      </c>
      <c r="BJ278" s="19" t="s">
        <v>84</v>
      </c>
      <c r="BK278" s="192">
        <f>ROUND(I278*H278,2)</f>
        <v>0</v>
      </c>
      <c r="BL278" s="19" t="s">
        <v>153</v>
      </c>
      <c r="BM278" s="191" t="s">
        <v>408</v>
      </c>
    </row>
    <row r="279" s="2" customFormat="1" ht="44.25" customHeight="1">
      <c r="A279" s="38"/>
      <c r="B279" s="179"/>
      <c r="C279" s="180" t="s">
        <v>409</v>
      </c>
      <c r="D279" s="180" t="s">
        <v>148</v>
      </c>
      <c r="E279" s="181" t="s">
        <v>410</v>
      </c>
      <c r="F279" s="182" t="s">
        <v>411</v>
      </c>
      <c r="G279" s="183" t="s">
        <v>342</v>
      </c>
      <c r="H279" s="184">
        <v>2</v>
      </c>
      <c r="I279" s="185"/>
      <c r="J279" s="186">
        <f>ROUND(I279*H279,2)</f>
        <v>0</v>
      </c>
      <c r="K279" s="182" t="s">
        <v>152</v>
      </c>
      <c r="L279" s="39"/>
      <c r="M279" s="187" t="s">
        <v>1</v>
      </c>
      <c r="N279" s="188" t="s">
        <v>42</v>
      </c>
      <c r="O279" s="77"/>
      <c r="P279" s="189">
        <f>O279*H279</f>
        <v>0</v>
      </c>
      <c r="Q279" s="189">
        <v>0.00282</v>
      </c>
      <c r="R279" s="189">
        <f>Q279*H279</f>
        <v>0.00564</v>
      </c>
      <c r="S279" s="189">
        <v>0</v>
      </c>
      <c r="T279" s="190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191" t="s">
        <v>153</v>
      </c>
      <c r="AT279" s="191" t="s">
        <v>148</v>
      </c>
      <c r="AU279" s="191" t="s">
        <v>86</v>
      </c>
      <c r="AY279" s="19" t="s">
        <v>146</v>
      </c>
      <c r="BE279" s="192">
        <f>IF(N279="základní",J279,0)</f>
        <v>0</v>
      </c>
      <c r="BF279" s="192">
        <f>IF(N279="snížená",J279,0)</f>
        <v>0</v>
      </c>
      <c r="BG279" s="192">
        <f>IF(N279="zákl. přenesená",J279,0)</f>
        <v>0</v>
      </c>
      <c r="BH279" s="192">
        <f>IF(N279="sníž. přenesená",J279,0)</f>
        <v>0</v>
      </c>
      <c r="BI279" s="192">
        <f>IF(N279="nulová",J279,0)</f>
        <v>0</v>
      </c>
      <c r="BJ279" s="19" t="s">
        <v>84</v>
      </c>
      <c r="BK279" s="192">
        <f>ROUND(I279*H279,2)</f>
        <v>0</v>
      </c>
      <c r="BL279" s="19" t="s">
        <v>153</v>
      </c>
      <c r="BM279" s="191" t="s">
        <v>412</v>
      </c>
    </row>
    <row r="280" s="2" customFormat="1" ht="24.15" customHeight="1">
      <c r="A280" s="38"/>
      <c r="B280" s="179"/>
      <c r="C280" s="225" t="s">
        <v>413</v>
      </c>
      <c r="D280" s="225" t="s">
        <v>263</v>
      </c>
      <c r="E280" s="226" t="s">
        <v>414</v>
      </c>
      <c r="F280" s="227" t="s">
        <v>415</v>
      </c>
      <c r="G280" s="228" t="s">
        <v>342</v>
      </c>
      <c r="H280" s="229">
        <v>1</v>
      </c>
      <c r="I280" s="230"/>
      <c r="J280" s="231">
        <f>ROUND(I280*H280,2)</f>
        <v>0</v>
      </c>
      <c r="K280" s="227" t="s">
        <v>152</v>
      </c>
      <c r="L280" s="232"/>
      <c r="M280" s="233" t="s">
        <v>1</v>
      </c>
      <c r="N280" s="234" t="s">
        <v>42</v>
      </c>
      <c r="O280" s="77"/>
      <c r="P280" s="189">
        <f>O280*H280</f>
        <v>0</v>
      </c>
      <c r="Q280" s="189">
        <v>0.0137</v>
      </c>
      <c r="R280" s="189">
        <f>Q280*H280</f>
        <v>0.0137</v>
      </c>
      <c r="S280" s="189">
        <v>0</v>
      </c>
      <c r="T280" s="190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191" t="s">
        <v>186</v>
      </c>
      <c r="AT280" s="191" t="s">
        <v>263</v>
      </c>
      <c r="AU280" s="191" t="s">
        <v>86</v>
      </c>
      <c r="AY280" s="19" t="s">
        <v>146</v>
      </c>
      <c r="BE280" s="192">
        <f>IF(N280="základní",J280,0)</f>
        <v>0</v>
      </c>
      <c r="BF280" s="192">
        <f>IF(N280="snížená",J280,0)</f>
        <v>0</v>
      </c>
      <c r="BG280" s="192">
        <f>IF(N280="zákl. přenesená",J280,0)</f>
        <v>0</v>
      </c>
      <c r="BH280" s="192">
        <f>IF(N280="sníž. přenesená",J280,0)</f>
        <v>0</v>
      </c>
      <c r="BI280" s="192">
        <f>IF(N280="nulová",J280,0)</f>
        <v>0</v>
      </c>
      <c r="BJ280" s="19" t="s">
        <v>84</v>
      </c>
      <c r="BK280" s="192">
        <f>ROUND(I280*H280,2)</f>
        <v>0</v>
      </c>
      <c r="BL280" s="19" t="s">
        <v>153</v>
      </c>
      <c r="BM280" s="191" t="s">
        <v>416</v>
      </c>
    </row>
    <row r="281" s="2" customFormat="1" ht="24.15" customHeight="1">
      <c r="A281" s="38"/>
      <c r="B281" s="179"/>
      <c r="C281" s="225" t="s">
        <v>417</v>
      </c>
      <c r="D281" s="225" t="s">
        <v>263</v>
      </c>
      <c r="E281" s="226" t="s">
        <v>418</v>
      </c>
      <c r="F281" s="227" t="s">
        <v>419</v>
      </c>
      <c r="G281" s="228" t="s">
        <v>342</v>
      </c>
      <c r="H281" s="229">
        <v>1</v>
      </c>
      <c r="I281" s="230"/>
      <c r="J281" s="231">
        <f>ROUND(I281*H281,2)</f>
        <v>0</v>
      </c>
      <c r="K281" s="227" t="s">
        <v>152</v>
      </c>
      <c r="L281" s="232"/>
      <c r="M281" s="233" t="s">
        <v>1</v>
      </c>
      <c r="N281" s="234" t="s">
        <v>42</v>
      </c>
      <c r="O281" s="77"/>
      <c r="P281" s="189">
        <f>O281*H281</f>
        <v>0</v>
      </c>
      <c r="Q281" s="189">
        <v>0.0167</v>
      </c>
      <c r="R281" s="189">
        <f>Q281*H281</f>
        <v>0.0167</v>
      </c>
      <c r="S281" s="189">
        <v>0</v>
      </c>
      <c r="T281" s="190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191" t="s">
        <v>186</v>
      </c>
      <c r="AT281" s="191" t="s">
        <v>263</v>
      </c>
      <c r="AU281" s="191" t="s">
        <v>86</v>
      </c>
      <c r="AY281" s="19" t="s">
        <v>146</v>
      </c>
      <c r="BE281" s="192">
        <f>IF(N281="základní",J281,0)</f>
        <v>0</v>
      </c>
      <c r="BF281" s="192">
        <f>IF(N281="snížená",J281,0)</f>
        <v>0</v>
      </c>
      <c r="BG281" s="192">
        <f>IF(N281="zákl. přenesená",J281,0)</f>
        <v>0</v>
      </c>
      <c r="BH281" s="192">
        <f>IF(N281="sníž. přenesená",J281,0)</f>
        <v>0</v>
      </c>
      <c r="BI281" s="192">
        <f>IF(N281="nulová",J281,0)</f>
        <v>0</v>
      </c>
      <c r="BJ281" s="19" t="s">
        <v>84</v>
      </c>
      <c r="BK281" s="192">
        <f>ROUND(I281*H281,2)</f>
        <v>0</v>
      </c>
      <c r="BL281" s="19" t="s">
        <v>153</v>
      </c>
      <c r="BM281" s="191" t="s">
        <v>420</v>
      </c>
    </row>
    <row r="282" s="2" customFormat="1" ht="44.25" customHeight="1">
      <c r="A282" s="38"/>
      <c r="B282" s="179"/>
      <c r="C282" s="180" t="s">
        <v>421</v>
      </c>
      <c r="D282" s="180" t="s">
        <v>148</v>
      </c>
      <c r="E282" s="181" t="s">
        <v>422</v>
      </c>
      <c r="F282" s="182" t="s">
        <v>423</v>
      </c>
      <c r="G282" s="183" t="s">
        <v>342</v>
      </c>
      <c r="H282" s="184">
        <v>1</v>
      </c>
      <c r="I282" s="185"/>
      <c r="J282" s="186">
        <f>ROUND(I282*H282,2)</f>
        <v>0</v>
      </c>
      <c r="K282" s="182" t="s">
        <v>152</v>
      </c>
      <c r="L282" s="39"/>
      <c r="M282" s="187" t="s">
        <v>1</v>
      </c>
      <c r="N282" s="188" t="s">
        <v>42</v>
      </c>
      <c r="O282" s="77"/>
      <c r="P282" s="189">
        <f>O282*H282</f>
        <v>0</v>
      </c>
      <c r="Q282" s="189">
        <v>0.0036600000000000001</v>
      </c>
      <c r="R282" s="189">
        <f>Q282*H282</f>
        <v>0.0036600000000000001</v>
      </c>
      <c r="S282" s="189">
        <v>0</v>
      </c>
      <c r="T282" s="190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191" t="s">
        <v>153</v>
      </c>
      <c r="AT282" s="191" t="s">
        <v>148</v>
      </c>
      <c r="AU282" s="191" t="s">
        <v>86</v>
      </c>
      <c r="AY282" s="19" t="s">
        <v>146</v>
      </c>
      <c r="BE282" s="192">
        <f>IF(N282="základní",J282,0)</f>
        <v>0</v>
      </c>
      <c r="BF282" s="192">
        <f>IF(N282="snížená",J282,0)</f>
        <v>0</v>
      </c>
      <c r="BG282" s="192">
        <f>IF(N282="zákl. přenesená",J282,0)</f>
        <v>0</v>
      </c>
      <c r="BH282" s="192">
        <f>IF(N282="sníž. přenesená",J282,0)</f>
        <v>0</v>
      </c>
      <c r="BI282" s="192">
        <f>IF(N282="nulová",J282,0)</f>
        <v>0</v>
      </c>
      <c r="BJ282" s="19" t="s">
        <v>84</v>
      </c>
      <c r="BK282" s="192">
        <f>ROUND(I282*H282,2)</f>
        <v>0</v>
      </c>
      <c r="BL282" s="19" t="s">
        <v>153</v>
      </c>
      <c r="BM282" s="191" t="s">
        <v>424</v>
      </c>
    </row>
    <row r="283" s="2" customFormat="1" ht="21.75" customHeight="1">
      <c r="A283" s="38"/>
      <c r="B283" s="179"/>
      <c r="C283" s="225" t="s">
        <v>425</v>
      </c>
      <c r="D283" s="225" t="s">
        <v>263</v>
      </c>
      <c r="E283" s="226" t="s">
        <v>426</v>
      </c>
      <c r="F283" s="227" t="s">
        <v>427</v>
      </c>
      <c r="G283" s="228" t="s">
        <v>342</v>
      </c>
      <c r="H283" s="229">
        <v>1</v>
      </c>
      <c r="I283" s="230"/>
      <c r="J283" s="231">
        <f>ROUND(I283*H283,2)</f>
        <v>0</v>
      </c>
      <c r="K283" s="227" t="s">
        <v>152</v>
      </c>
      <c r="L283" s="232"/>
      <c r="M283" s="233" t="s">
        <v>1</v>
      </c>
      <c r="N283" s="234" t="s">
        <v>42</v>
      </c>
      <c r="O283" s="77"/>
      <c r="P283" s="189">
        <f>O283*H283</f>
        <v>0</v>
      </c>
      <c r="Q283" s="189">
        <v>0.041500000000000002</v>
      </c>
      <c r="R283" s="189">
        <f>Q283*H283</f>
        <v>0.041500000000000002</v>
      </c>
      <c r="S283" s="189">
        <v>0</v>
      </c>
      <c r="T283" s="190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191" t="s">
        <v>186</v>
      </c>
      <c r="AT283" s="191" t="s">
        <v>263</v>
      </c>
      <c r="AU283" s="191" t="s">
        <v>86</v>
      </c>
      <c r="AY283" s="19" t="s">
        <v>146</v>
      </c>
      <c r="BE283" s="192">
        <f>IF(N283="základní",J283,0)</f>
        <v>0</v>
      </c>
      <c r="BF283" s="192">
        <f>IF(N283="snížená",J283,0)</f>
        <v>0</v>
      </c>
      <c r="BG283" s="192">
        <f>IF(N283="zákl. přenesená",J283,0)</f>
        <v>0</v>
      </c>
      <c r="BH283" s="192">
        <f>IF(N283="sníž. přenesená",J283,0)</f>
        <v>0</v>
      </c>
      <c r="BI283" s="192">
        <f>IF(N283="nulová",J283,0)</f>
        <v>0</v>
      </c>
      <c r="BJ283" s="19" t="s">
        <v>84</v>
      </c>
      <c r="BK283" s="192">
        <f>ROUND(I283*H283,2)</f>
        <v>0</v>
      </c>
      <c r="BL283" s="19" t="s">
        <v>153</v>
      </c>
      <c r="BM283" s="191" t="s">
        <v>428</v>
      </c>
    </row>
    <row r="284" s="2" customFormat="1" ht="44.25" customHeight="1">
      <c r="A284" s="38"/>
      <c r="B284" s="179"/>
      <c r="C284" s="180" t="s">
        <v>429</v>
      </c>
      <c r="D284" s="180" t="s">
        <v>148</v>
      </c>
      <c r="E284" s="181" t="s">
        <v>430</v>
      </c>
      <c r="F284" s="182" t="s">
        <v>431</v>
      </c>
      <c r="G284" s="183" t="s">
        <v>184</v>
      </c>
      <c r="H284" s="184">
        <v>5</v>
      </c>
      <c r="I284" s="185"/>
      <c r="J284" s="186">
        <f>ROUND(I284*H284,2)</f>
        <v>0</v>
      </c>
      <c r="K284" s="182" t="s">
        <v>152</v>
      </c>
      <c r="L284" s="39"/>
      <c r="M284" s="187" t="s">
        <v>1</v>
      </c>
      <c r="N284" s="188" t="s">
        <v>42</v>
      </c>
      <c r="O284" s="77"/>
      <c r="P284" s="189">
        <f>O284*H284</f>
        <v>0</v>
      </c>
      <c r="Q284" s="189">
        <v>0</v>
      </c>
      <c r="R284" s="189">
        <f>Q284*H284</f>
        <v>0</v>
      </c>
      <c r="S284" s="189">
        <v>0</v>
      </c>
      <c r="T284" s="190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191" t="s">
        <v>153</v>
      </c>
      <c r="AT284" s="191" t="s">
        <v>148</v>
      </c>
      <c r="AU284" s="191" t="s">
        <v>86</v>
      </c>
      <c r="AY284" s="19" t="s">
        <v>146</v>
      </c>
      <c r="BE284" s="192">
        <f>IF(N284="základní",J284,0)</f>
        <v>0</v>
      </c>
      <c r="BF284" s="192">
        <f>IF(N284="snížená",J284,0)</f>
        <v>0</v>
      </c>
      <c r="BG284" s="192">
        <f>IF(N284="zákl. přenesená",J284,0)</f>
        <v>0</v>
      </c>
      <c r="BH284" s="192">
        <f>IF(N284="sníž. přenesená",J284,0)</f>
        <v>0</v>
      </c>
      <c r="BI284" s="192">
        <f>IF(N284="nulová",J284,0)</f>
        <v>0</v>
      </c>
      <c r="BJ284" s="19" t="s">
        <v>84</v>
      </c>
      <c r="BK284" s="192">
        <f>ROUND(I284*H284,2)</f>
        <v>0</v>
      </c>
      <c r="BL284" s="19" t="s">
        <v>153</v>
      </c>
      <c r="BM284" s="191" t="s">
        <v>432</v>
      </c>
    </row>
    <row r="285" s="2" customFormat="1" ht="24.15" customHeight="1">
      <c r="A285" s="38"/>
      <c r="B285" s="179"/>
      <c r="C285" s="225" t="s">
        <v>433</v>
      </c>
      <c r="D285" s="225" t="s">
        <v>263</v>
      </c>
      <c r="E285" s="226" t="s">
        <v>434</v>
      </c>
      <c r="F285" s="227" t="s">
        <v>435</v>
      </c>
      <c r="G285" s="228" t="s">
        <v>184</v>
      </c>
      <c r="H285" s="229">
        <v>5</v>
      </c>
      <c r="I285" s="230"/>
      <c r="J285" s="231">
        <f>ROUND(I285*H285,2)</f>
        <v>0</v>
      </c>
      <c r="K285" s="227" t="s">
        <v>152</v>
      </c>
      <c r="L285" s="232"/>
      <c r="M285" s="233" t="s">
        <v>1</v>
      </c>
      <c r="N285" s="234" t="s">
        <v>42</v>
      </c>
      <c r="O285" s="77"/>
      <c r="P285" s="189">
        <f>O285*H285</f>
        <v>0</v>
      </c>
      <c r="Q285" s="189">
        <v>0.0066299999999999996</v>
      </c>
      <c r="R285" s="189">
        <f>Q285*H285</f>
        <v>0.033149999999999999</v>
      </c>
      <c r="S285" s="189">
        <v>0</v>
      </c>
      <c r="T285" s="190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191" t="s">
        <v>186</v>
      </c>
      <c r="AT285" s="191" t="s">
        <v>263</v>
      </c>
      <c r="AU285" s="191" t="s">
        <v>86</v>
      </c>
      <c r="AY285" s="19" t="s">
        <v>146</v>
      </c>
      <c r="BE285" s="192">
        <f>IF(N285="základní",J285,0)</f>
        <v>0</v>
      </c>
      <c r="BF285" s="192">
        <f>IF(N285="snížená",J285,0)</f>
        <v>0</v>
      </c>
      <c r="BG285" s="192">
        <f>IF(N285="zákl. přenesená",J285,0)</f>
        <v>0</v>
      </c>
      <c r="BH285" s="192">
        <f>IF(N285="sníž. přenesená",J285,0)</f>
        <v>0</v>
      </c>
      <c r="BI285" s="192">
        <f>IF(N285="nulová",J285,0)</f>
        <v>0</v>
      </c>
      <c r="BJ285" s="19" t="s">
        <v>84</v>
      </c>
      <c r="BK285" s="192">
        <f>ROUND(I285*H285,2)</f>
        <v>0</v>
      </c>
      <c r="BL285" s="19" t="s">
        <v>153</v>
      </c>
      <c r="BM285" s="191" t="s">
        <v>436</v>
      </c>
    </row>
    <row r="286" s="2" customFormat="1" ht="37.8" customHeight="1">
      <c r="A286" s="38"/>
      <c r="B286" s="179"/>
      <c r="C286" s="180" t="s">
        <v>437</v>
      </c>
      <c r="D286" s="180" t="s">
        <v>148</v>
      </c>
      <c r="E286" s="181" t="s">
        <v>438</v>
      </c>
      <c r="F286" s="182" t="s">
        <v>439</v>
      </c>
      <c r="G286" s="183" t="s">
        <v>342</v>
      </c>
      <c r="H286" s="184">
        <v>13</v>
      </c>
      <c r="I286" s="185"/>
      <c r="J286" s="186">
        <f>ROUND(I286*H286,2)</f>
        <v>0</v>
      </c>
      <c r="K286" s="182" t="s">
        <v>152</v>
      </c>
      <c r="L286" s="39"/>
      <c r="M286" s="187" t="s">
        <v>1</v>
      </c>
      <c r="N286" s="188" t="s">
        <v>42</v>
      </c>
      <c r="O286" s="77"/>
      <c r="P286" s="189">
        <f>O286*H286</f>
        <v>0</v>
      </c>
      <c r="Q286" s="189">
        <v>0</v>
      </c>
      <c r="R286" s="189">
        <f>Q286*H286</f>
        <v>0</v>
      </c>
      <c r="S286" s="189">
        <v>0.0076800000000000002</v>
      </c>
      <c r="T286" s="190">
        <f>S286*H286</f>
        <v>0.099839999999999998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191" t="s">
        <v>153</v>
      </c>
      <c r="AT286" s="191" t="s">
        <v>148</v>
      </c>
      <c r="AU286" s="191" t="s">
        <v>86</v>
      </c>
      <c r="AY286" s="19" t="s">
        <v>146</v>
      </c>
      <c r="BE286" s="192">
        <f>IF(N286="základní",J286,0)</f>
        <v>0</v>
      </c>
      <c r="BF286" s="192">
        <f>IF(N286="snížená",J286,0)</f>
        <v>0</v>
      </c>
      <c r="BG286" s="192">
        <f>IF(N286="zákl. přenesená",J286,0)</f>
        <v>0</v>
      </c>
      <c r="BH286" s="192">
        <f>IF(N286="sníž. přenesená",J286,0)</f>
        <v>0</v>
      </c>
      <c r="BI286" s="192">
        <f>IF(N286="nulová",J286,0)</f>
        <v>0</v>
      </c>
      <c r="BJ286" s="19" t="s">
        <v>84</v>
      </c>
      <c r="BK286" s="192">
        <f>ROUND(I286*H286,2)</f>
        <v>0</v>
      </c>
      <c r="BL286" s="19" t="s">
        <v>153</v>
      </c>
      <c r="BM286" s="191" t="s">
        <v>440</v>
      </c>
    </row>
    <row r="287" s="2" customFormat="1" ht="37.8" customHeight="1">
      <c r="A287" s="38"/>
      <c r="B287" s="179"/>
      <c r="C287" s="180" t="s">
        <v>441</v>
      </c>
      <c r="D287" s="180" t="s">
        <v>148</v>
      </c>
      <c r="E287" s="181" t="s">
        <v>442</v>
      </c>
      <c r="F287" s="182" t="s">
        <v>443</v>
      </c>
      <c r="G287" s="183" t="s">
        <v>342</v>
      </c>
      <c r="H287" s="184">
        <v>1</v>
      </c>
      <c r="I287" s="185"/>
      <c r="J287" s="186">
        <f>ROUND(I287*H287,2)</f>
        <v>0</v>
      </c>
      <c r="K287" s="182" t="s">
        <v>152</v>
      </c>
      <c r="L287" s="39"/>
      <c r="M287" s="187" t="s">
        <v>1</v>
      </c>
      <c r="N287" s="188" t="s">
        <v>42</v>
      </c>
      <c r="O287" s="77"/>
      <c r="P287" s="189">
        <f>O287*H287</f>
        <v>0</v>
      </c>
      <c r="Q287" s="189">
        <v>0</v>
      </c>
      <c r="R287" s="189">
        <f>Q287*H287</f>
        <v>0</v>
      </c>
      <c r="S287" s="189">
        <v>0.01166</v>
      </c>
      <c r="T287" s="190">
        <f>S287*H287</f>
        <v>0.01166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191" t="s">
        <v>153</v>
      </c>
      <c r="AT287" s="191" t="s">
        <v>148</v>
      </c>
      <c r="AU287" s="191" t="s">
        <v>86</v>
      </c>
      <c r="AY287" s="19" t="s">
        <v>146</v>
      </c>
      <c r="BE287" s="192">
        <f>IF(N287="základní",J287,0)</f>
        <v>0</v>
      </c>
      <c r="BF287" s="192">
        <f>IF(N287="snížená",J287,0)</f>
        <v>0</v>
      </c>
      <c r="BG287" s="192">
        <f>IF(N287="zákl. přenesená",J287,0)</f>
        <v>0</v>
      </c>
      <c r="BH287" s="192">
        <f>IF(N287="sníž. přenesená",J287,0)</f>
        <v>0</v>
      </c>
      <c r="BI287" s="192">
        <f>IF(N287="nulová",J287,0)</f>
        <v>0</v>
      </c>
      <c r="BJ287" s="19" t="s">
        <v>84</v>
      </c>
      <c r="BK287" s="192">
        <f>ROUND(I287*H287,2)</f>
        <v>0</v>
      </c>
      <c r="BL287" s="19" t="s">
        <v>153</v>
      </c>
      <c r="BM287" s="191" t="s">
        <v>444</v>
      </c>
    </row>
    <row r="288" s="2" customFormat="1" ht="49.05" customHeight="1">
      <c r="A288" s="38"/>
      <c r="B288" s="179"/>
      <c r="C288" s="180" t="s">
        <v>445</v>
      </c>
      <c r="D288" s="180" t="s">
        <v>148</v>
      </c>
      <c r="E288" s="181" t="s">
        <v>446</v>
      </c>
      <c r="F288" s="182" t="s">
        <v>447</v>
      </c>
      <c r="G288" s="183" t="s">
        <v>342</v>
      </c>
      <c r="H288" s="184">
        <v>1</v>
      </c>
      <c r="I288" s="185"/>
      <c r="J288" s="186">
        <f>ROUND(I288*H288,2)</f>
        <v>0</v>
      </c>
      <c r="K288" s="182" t="s">
        <v>152</v>
      </c>
      <c r="L288" s="39"/>
      <c r="M288" s="187" t="s">
        <v>1</v>
      </c>
      <c r="N288" s="188" t="s">
        <v>42</v>
      </c>
      <c r="O288" s="77"/>
      <c r="P288" s="189">
        <f>O288*H288</f>
        <v>0</v>
      </c>
      <c r="Q288" s="189">
        <v>0.0016199999999999999</v>
      </c>
      <c r="R288" s="189">
        <f>Q288*H288</f>
        <v>0.0016199999999999999</v>
      </c>
      <c r="S288" s="189">
        <v>0</v>
      </c>
      <c r="T288" s="190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191" t="s">
        <v>153</v>
      </c>
      <c r="AT288" s="191" t="s">
        <v>148</v>
      </c>
      <c r="AU288" s="191" t="s">
        <v>86</v>
      </c>
      <c r="AY288" s="19" t="s">
        <v>146</v>
      </c>
      <c r="BE288" s="192">
        <f>IF(N288="základní",J288,0)</f>
        <v>0</v>
      </c>
      <c r="BF288" s="192">
        <f>IF(N288="snížená",J288,0)</f>
        <v>0</v>
      </c>
      <c r="BG288" s="192">
        <f>IF(N288="zákl. přenesená",J288,0)</f>
        <v>0</v>
      </c>
      <c r="BH288" s="192">
        <f>IF(N288="sníž. přenesená",J288,0)</f>
        <v>0</v>
      </c>
      <c r="BI288" s="192">
        <f>IF(N288="nulová",J288,0)</f>
        <v>0</v>
      </c>
      <c r="BJ288" s="19" t="s">
        <v>84</v>
      </c>
      <c r="BK288" s="192">
        <f>ROUND(I288*H288,2)</f>
        <v>0</v>
      </c>
      <c r="BL288" s="19" t="s">
        <v>153</v>
      </c>
      <c r="BM288" s="191" t="s">
        <v>448</v>
      </c>
    </row>
    <row r="289" s="2" customFormat="1" ht="24.15" customHeight="1">
      <c r="A289" s="38"/>
      <c r="B289" s="179"/>
      <c r="C289" s="225" t="s">
        <v>449</v>
      </c>
      <c r="D289" s="225" t="s">
        <v>263</v>
      </c>
      <c r="E289" s="226" t="s">
        <v>450</v>
      </c>
      <c r="F289" s="227" t="s">
        <v>451</v>
      </c>
      <c r="G289" s="228" t="s">
        <v>342</v>
      </c>
      <c r="H289" s="229">
        <v>1</v>
      </c>
      <c r="I289" s="230"/>
      <c r="J289" s="231">
        <f>ROUND(I289*H289,2)</f>
        <v>0</v>
      </c>
      <c r="K289" s="227" t="s">
        <v>152</v>
      </c>
      <c r="L289" s="232"/>
      <c r="M289" s="233" t="s">
        <v>1</v>
      </c>
      <c r="N289" s="234" t="s">
        <v>42</v>
      </c>
      <c r="O289" s="77"/>
      <c r="P289" s="189">
        <f>O289*H289</f>
        <v>0</v>
      </c>
      <c r="Q289" s="189">
        <v>0.017999999999999999</v>
      </c>
      <c r="R289" s="189">
        <f>Q289*H289</f>
        <v>0.017999999999999999</v>
      </c>
      <c r="S289" s="189">
        <v>0</v>
      </c>
      <c r="T289" s="190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191" t="s">
        <v>186</v>
      </c>
      <c r="AT289" s="191" t="s">
        <v>263</v>
      </c>
      <c r="AU289" s="191" t="s">
        <v>86</v>
      </c>
      <c r="AY289" s="19" t="s">
        <v>146</v>
      </c>
      <c r="BE289" s="192">
        <f>IF(N289="základní",J289,0)</f>
        <v>0</v>
      </c>
      <c r="BF289" s="192">
        <f>IF(N289="snížená",J289,0)</f>
        <v>0</v>
      </c>
      <c r="BG289" s="192">
        <f>IF(N289="zákl. přenesená",J289,0)</f>
        <v>0</v>
      </c>
      <c r="BH289" s="192">
        <f>IF(N289="sníž. přenesená",J289,0)</f>
        <v>0</v>
      </c>
      <c r="BI289" s="192">
        <f>IF(N289="nulová",J289,0)</f>
        <v>0</v>
      </c>
      <c r="BJ289" s="19" t="s">
        <v>84</v>
      </c>
      <c r="BK289" s="192">
        <f>ROUND(I289*H289,2)</f>
        <v>0</v>
      </c>
      <c r="BL289" s="19" t="s">
        <v>153</v>
      </c>
      <c r="BM289" s="191" t="s">
        <v>452</v>
      </c>
    </row>
    <row r="290" s="13" customFormat="1">
      <c r="A290" s="13"/>
      <c r="B290" s="193"/>
      <c r="C290" s="13"/>
      <c r="D290" s="194" t="s">
        <v>155</v>
      </c>
      <c r="E290" s="195" t="s">
        <v>1</v>
      </c>
      <c r="F290" s="196" t="s">
        <v>453</v>
      </c>
      <c r="G290" s="13"/>
      <c r="H290" s="195" t="s">
        <v>1</v>
      </c>
      <c r="I290" s="197"/>
      <c r="J290" s="13"/>
      <c r="K290" s="13"/>
      <c r="L290" s="193"/>
      <c r="M290" s="198"/>
      <c r="N290" s="199"/>
      <c r="O290" s="199"/>
      <c r="P290" s="199"/>
      <c r="Q290" s="199"/>
      <c r="R290" s="199"/>
      <c r="S290" s="199"/>
      <c r="T290" s="200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195" t="s">
        <v>155</v>
      </c>
      <c r="AU290" s="195" t="s">
        <v>86</v>
      </c>
      <c r="AV290" s="13" t="s">
        <v>84</v>
      </c>
      <c r="AW290" s="13" t="s">
        <v>32</v>
      </c>
      <c r="AX290" s="13" t="s">
        <v>77</v>
      </c>
      <c r="AY290" s="195" t="s">
        <v>146</v>
      </c>
    </row>
    <row r="291" s="14" customFormat="1">
      <c r="A291" s="14"/>
      <c r="B291" s="201"/>
      <c r="C291" s="14"/>
      <c r="D291" s="194" t="s">
        <v>155</v>
      </c>
      <c r="E291" s="202" t="s">
        <v>1</v>
      </c>
      <c r="F291" s="203" t="s">
        <v>84</v>
      </c>
      <c r="G291" s="14"/>
      <c r="H291" s="204">
        <v>1</v>
      </c>
      <c r="I291" s="205"/>
      <c r="J291" s="14"/>
      <c r="K291" s="14"/>
      <c r="L291" s="201"/>
      <c r="M291" s="206"/>
      <c r="N291" s="207"/>
      <c r="O291" s="207"/>
      <c r="P291" s="207"/>
      <c r="Q291" s="207"/>
      <c r="R291" s="207"/>
      <c r="S291" s="207"/>
      <c r="T291" s="208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02" t="s">
        <v>155</v>
      </c>
      <c r="AU291" s="202" t="s">
        <v>86</v>
      </c>
      <c r="AV291" s="14" t="s">
        <v>86</v>
      </c>
      <c r="AW291" s="14" t="s">
        <v>32</v>
      </c>
      <c r="AX291" s="14" t="s">
        <v>84</v>
      </c>
      <c r="AY291" s="202" t="s">
        <v>146</v>
      </c>
    </row>
    <row r="292" s="2" customFormat="1" ht="24.15" customHeight="1">
      <c r="A292" s="38"/>
      <c r="B292" s="179"/>
      <c r="C292" s="225" t="s">
        <v>454</v>
      </c>
      <c r="D292" s="225" t="s">
        <v>263</v>
      </c>
      <c r="E292" s="226" t="s">
        <v>455</v>
      </c>
      <c r="F292" s="227" t="s">
        <v>456</v>
      </c>
      <c r="G292" s="228" t="s">
        <v>342</v>
      </c>
      <c r="H292" s="229">
        <v>1</v>
      </c>
      <c r="I292" s="230"/>
      <c r="J292" s="231">
        <f>ROUND(I292*H292,2)</f>
        <v>0</v>
      </c>
      <c r="K292" s="227" t="s">
        <v>152</v>
      </c>
      <c r="L292" s="232"/>
      <c r="M292" s="233" t="s">
        <v>1</v>
      </c>
      <c r="N292" s="234" t="s">
        <v>42</v>
      </c>
      <c r="O292" s="77"/>
      <c r="P292" s="189">
        <f>O292*H292</f>
        <v>0</v>
      </c>
      <c r="Q292" s="189">
        <v>0.0065399999999999998</v>
      </c>
      <c r="R292" s="189">
        <f>Q292*H292</f>
        <v>0.0065399999999999998</v>
      </c>
      <c r="S292" s="189">
        <v>0</v>
      </c>
      <c r="T292" s="190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191" t="s">
        <v>186</v>
      </c>
      <c r="AT292" s="191" t="s">
        <v>263</v>
      </c>
      <c r="AU292" s="191" t="s">
        <v>86</v>
      </c>
      <c r="AY292" s="19" t="s">
        <v>146</v>
      </c>
      <c r="BE292" s="192">
        <f>IF(N292="základní",J292,0)</f>
        <v>0</v>
      </c>
      <c r="BF292" s="192">
        <f>IF(N292="snížená",J292,0)</f>
        <v>0</v>
      </c>
      <c r="BG292" s="192">
        <f>IF(N292="zákl. přenesená",J292,0)</f>
        <v>0</v>
      </c>
      <c r="BH292" s="192">
        <f>IF(N292="sníž. přenesená",J292,0)</f>
        <v>0</v>
      </c>
      <c r="BI292" s="192">
        <f>IF(N292="nulová",J292,0)</f>
        <v>0</v>
      </c>
      <c r="BJ292" s="19" t="s">
        <v>84</v>
      </c>
      <c r="BK292" s="192">
        <f>ROUND(I292*H292,2)</f>
        <v>0</v>
      </c>
      <c r="BL292" s="19" t="s">
        <v>153</v>
      </c>
      <c r="BM292" s="191" t="s">
        <v>457</v>
      </c>
    </row>
    <row r="293" s="13" customFormat="1">
      <c r="A293" s="13"/>
      <c r="B293" s="193"/>
      <c r="C293" s="13"/>
      <c r="D293" s="194" t="s">
        <v>155</v>
      </c>
      <c r="E293" s="195" t="s">
        <v>1</v>
      </c>
      <c r="F293" s="196" t="s">
        <v>453</v>
      </c>
      <c r="G293" s="13"/>
      <c r="H293" s="195" t="s">
        <v>1</v>
      </c>
      <c r="I293" s="197"/>
      <c r="J293" s="13"/>
      <c r="K293" s="13"/>
      <c r="L293" s="193"/>
      <c r="M293" s="198"/>
      <c r="N293" s="199"/>
      <c r="O293" s="199"/>
      <c r="P293" s="199"/>
      <c r="Q293" s="199"/>
      <c r="R293" s="199"/>
      <c r="S293" s="199"/>
      <c r="T293" s="200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195" t="s">
        <v>155</v>
      </c>
      <c r="AU293" s="195" t="s">
        <v>86</v>
      </c>
      <c r="AV293" s="13" t="s">
        <v>84</v>
      </c>
      <c r="AW293" s="13" t="s">
        <v>32</v>
      </c>
      <c r="AX293" s="13" t="s">
        <v>77</v>
      </c>
      <c r="AY293" s="195" t="s">
        <v>146</v>
      </c>
    </row>
    <row r="294" s="14" customFormat="1">
      <c r="A294" s="14"/>
      <c r="B294" s="201"/>
      <c r="C294" s="14"/>
      <c r="D294" s="194" t="s">
        <v>155</v>
      </c>
      <c r="E294" s="202" t="s">
        <v>1</v>
      </c>
      <c r="F294" s="203" t="s">
        <v>84</v>
      </c>
      <c r="G294" s="14"/>
      <c r="H294" s="204">
        <v>1</v>
      </c>
      <c r="I294" s="205"/>
      <c r="J294" s="14"/>
      <c r="K294" s="14"/>
      <c r="L294" s="201"/>
      <c r="M294" s="206"/>
      <c r="N294" s="207"/>
      <c r="O294" s="207"/>
      <c r="P294" s="207"/>
      <c r="Q294" s="207"/>
      <c r="R294" s="207"/>
      <c r="S294" s="207"/>
      <c r="T294" s="208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02" t="s">
        <v>155</v>
      </c>
      <c r="AU294" s="202" t="s">
        <v>86</v>
      </c>
      <c r="AV294" s="14" t="s">
        <v>86</v>
      </c>
      <c r="AW294" s="14" t="s">
        <v>32</v>
      </c>
      <c r="AX294" s="14" t="s">
        <v>84</v>
      </c>
      <c r="AY294" s="202" t="s">
        <v>146</v>
      </c>
    </row>
    <row r="295" s="2" customFormat="1" ht="37.8" customHeight="1">
      <c r="A295" s="38"/>
      <c r="B295" s="179"/>
      <c r="C295" s="180" t="s">
        <v>458</v>
      </c>
      <c r="D295" s="180" t="s">
        <v>148</v>
      </c>
      <c r="E295" s="181" t="s">
        <v>459</v>
      </c>
      <c r="F295" s="182" t="s">
        <v>460</v>
      </c>
      <c r="G295" s="183" t="s">
        <v>342</v>
      </c>
      <c r="H295" s="184">
        <v>2</v>
      </c>
      <c r="I295" s="185"/>
      <c r="J295" s="186">
        <f>ROUND(I295*H295,2)</f>
        <v>0</v>
      </c>
      <c r="K295" s="182" t="s">
        <v>152</v>
      </c>
      <c r="L295" s="39"/>
      <c r="M295" s="187" t="s">
        <v>1</v>
      </c>
      <c r="N295" s="188" t="s">
        <v>42</v>
      </c>
      <c r="O295" s="77"/>
      <c r="P295" s="189">
        <f>O295*H295</f>
        <v>0</v>
      </c>
      <c r="Q295" s="189">
        <v>0</v>
      </c>
      <c r="R295" s="189">
        <f>Q295*H295</f>
        <v>0</v>
      </c>
      <c r="S295" s="189">
        <v>0.017299999999999999</v>
      </c>
      <c r="T295" s="190">
        <f>S295*H295</f>
        <v>0.034599999999999999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191" t="s">
        <v>153</v>
      </c>
      <c r="AT295" s="191" t="s">
        <v>148</v>
      </c>
      <c r="AU295" s="191" t="s">
        <v>86</v>
      </c>
      <c r="AY295" s="19" t="s">
        <v>146</v>
      </c>
      <c r="BE295" s="192">
        <f>IF(N295="základní",J295,0)</f>
        <v>0</v>
      </c>
      <c r="BF295" s="192">
        <f>IF(N295="snížená",J295,0)</f>
        <v>0</v>
      </c>
      <c r="BG295" s="192">
        <f>IF(N295="zákl. přenesená",J295,0)</f>
        <v>0</v>
      </c>
      <c r="BH295" s="192">
        <f>IF(N295="sníž. přenesená",J295,0)</f>
        <v>0</v>
      </c>
      <c r="BI295" s="192">
        <f>IF(N295="nulová",J295,0)</f>
        <v>0</v>
      </c>
      <c r="BJ295" s="19" t="s">
        <v>84</v>
      </c>
      <c r="BK295" s="192">
        <f>ROUND(I295*H295,2)</f>
        <v>0</v>
      </c>
      <c r="BL295" s="19" t="s">
        <v>153</v>
      </c>
      <c r="BM295" s="191" t="s">
        <v>461</v>
      </c>
    </row>
    <row r="296" s="2" customFormat="1" ht="37.8" customHeight="1">
      <c r="A296" s="38"/>
      <c r="B296" s="179"/>
      <c r="C296" s="180" t="s">
        <v>462</v>
      </c>
      <c r="D296" s="180" t="s">
        <v>148</v>
      </c>
      <c r="E296" s="181" t="s">
        <v>463</v>
      </c>
      <c r="F296" s="182" t="s">
        <v>464</v>
      </c>
      <c r="G296" s="183" t="s">
        <v>342</v>
      </c>
      <c r="H296" s="184">
        <v>1</v>
      </c>
      <c r="I296" s="185"/>
      <c r="J296" s="186">
        <f>ROUND(I296*H296,2)</f>
        <v>0</v>
      </c>
      <c r="K296" s="182" t="s">
        <v>152</v>
      </c>
      <c r="L296" s="39"/>
      <c r="M296" s="187" t="s">
        <v>1</v>
      </c>
      <c r="N296" s="188" t="s">
        <v>42</v>
      </c>
      <c r="O296" s="77"/>
      <c r="P296" s="189">
        <f>O296*H296</f>
        <v>0</v>
      </c>
      <c r="Q296" s="189">
        <v>0</v>
      </c>
      <c r="R296" s="189">
        <f>Q296*H296</f>
        <v>0</v>
      </c>
      <c r="S296" s="189">
        <v>0.0183</v>
      </c>
      <c r="T296" s="190">
        <f>S296*H296</f>
        <v>0.0183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191" t="s">
        <v>153</v>
      </c>
      <c r="AT296" s="191" t="s">
        <v>148</v>
      </c>
      <c r="AU296" s="191" t="s">
        <v>86</v>
      </c>
      <c r="AY296" s="19" t="s">
        <v>146</v>
      </c>
      <c r="BE296" s="192">
        <f>IF(N296="základní",J296,0)</f>
        <v>0</v>
      </c>
      <c r="BF296" s="192">
        <f>IF(N296="snížená",J296,0)</f>
        <v>0</v>
      </c>
      <c r="BG296" s="192">
        <f>IF(N296="zákl. přenesená",J296,0)</f>
        <v>0</v>
      </c>
      <c r="BH296" s="192">
        <f>IF(N296="sníž. přenesená",J296,0)</f>
        <v>0</v>
      </c>
      <c r="BI296" s="192">
        <f>IF(N296="nulová",J296,0)</f>
        <v>0</v>
      </c>
      <c r="BJ296" s="19" t="s">
        <v>84</v>
      </c>
      <c r="BK296" s="192">
        <f>ROUND(I296*H296,2)</f>
        <v>0</v>
      </c>
      <c r="BL296" s="19" t="s">
        <v>153</v>
      </c>
      <c r="BM296" s="191" t="s">
        <v>465</v>
      </c>
    </row>
    <row r="297" s="2" customFormat="1" ht="37.8" customHeight="1">
      <c r="A297" s="38"/>
      <c r="B297" s="179"/>
      <c r="C297" s="180" t="s">
        <v>466</v>
      </c>
      <c r="D297" s="180" t="s">
        <v>148</v>
      </c>
      <c r="E297" s="181" t="s">
        <v>467</v>
      </c>
      <c r="F297" s="182" t="s">
        <v>468</v>
      </c>
      <c r="G297" s="183" t="s">
        <v>342</v>
      </c>
      <c r="H297" s="184">
        <v>2</v>
      </c>
      <c r="I297" s="185"/>
      <c r="J297" s="186">
        <f>ROUND(I297*H297,2)</f>
        <v>0</v>
      </c>
      <c r="K297" s="182" t="s">
        <v>152</v>
      </c>
      <c r="L297" s="39"/>
      <c r="M297" s="187" t="s">
        <v>1</v>
      </c>
      <c r="N297" s="188" t="s">
        <v>42</v>
      </c>
      <c r="O297" s="77"/>
      <c r="P297" s="189">
        <f>O297*H297</f>
        <v>0</v>
      </c>
      <c r="Q297" s="189">
        <v>0</v>
      </c>
      <c r="R297" s="189">
        <f>Q297*H297</f>
        <v>0</v>
      </c>
      <c r="S297" s="189">
        <v>0</v>
      </c>
      <c r="T297" s="190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191" t="s">
        <v>153</v>
      </c>
      <c r="AT297" s="191" t="s">
        <v>148</v>
      </c>
      <c r="AU297" s="191" t="s">
        <v>86</v>
      </c>
      <c r="AY297" s="19" t="s">
        <v>146</v>
      </c>
      <c r="BE297" s="192">
        <f>IF(N297="základní",J297,0)</f>
        <v>0</v>
      </c>
      <c r="BF297" s="192">
        <f>IF(N297="snížená",J297,0)</f>
        <v>0</v>
      </c>
      <c r="BG297" s="192">
        <f>IF(N297="zákl. přenesená",J297,0)</f>
        <v>0</v>
      </c>
      <c r="BH297" s="192">
        <f>IF(N297="sníž. přenesená",J297,0)</f>
        <v>0</v>
      </c>
      <c r="BI297" s="192">
        <f>IF(N297="nulová",J297,0)</f>
        <v>0</v>
      </c>
      <c r="BJ297" s="19" t="s">
        <v>84</v>
      </c>
      <c r="BK297" s="192">
        <f>ROUND(I297*H297,2)</f>
        <v>0</v>
      </c>
      <c r="BL297" s="19" t="s">
        <v>153</v>
      </c>
      <c r="BM297" s="191" t="s">
        <v>469</v>
      </c>
    </row>
    <row r="298" s="2" customFormat="1" ht="16.5" customHeight="1">
      <c r="A298" s="38"/>
      <c r="B298" s="179"/>
      <c r="C298" s="225" t="s">
        <v>470</v>
      </c>
      <c r="D298" s="225" t="s">
        <v>263</v>
      </c>
      <c r="E298" s="226" t="s">
        <v>471</v>
      </c>
      <c r="F298" s="227" t="s">
        <v>472</v>
      </c>
      <c r="G298" s="228" t="s">
        <v>342</v>
      </c>
      <c r="H298" s="229">
        <v>1</v>
      </c>
      <c r="I298" s="230"/>
      <c r="J298" s="231">
        <f>ROUND(I298*H298,2)</f>
        <v>0</v>
      </c>
      <c r="K298" s="227" t="s">
        <v>1</v>
      </c>
      <c r="L298" s="232"/>
      <c r="M298" s="233" t="s">
        <v>1</v>
      </c>
      <c r="N298" s="234" t="s">
        <v>42</v>
      </c>
      <c r="O298" s="77"/>
      <c r="P298" s="189">
        <f>O298*H298</f>
        <v>0</v>
      </c>
      <c r="Q298" s="189">
        <v>0.0074999999999999997</v>
      </c>
      <c r="R298" s="189">
        <f>Q298*H298</f>
        <v>0.0074999999999999997</v>
      </c>
      <c r="S298" s="189">
        <v>0</v>
      </c>
      <c r="T298" s="190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191" t="s">
        <v>186</v>
      </c>
      <c r="AT298" s="191" t="s">
        <v>263</v>
      </c>
      <c r="AU298" s="191" t="s">
        <v>86</v>
      </c>
      <c r="AY298" s="19" t="s">
        <v>146</v>
      </c>
      <c r="BE298" s="192">
        <f>IF(N298="základní",J298,0)</f>
        <v>0</v>
      </c>
      <c r="BF298" s="192">
        <f>IF(N298="snížená",J298,0)</f>
        <v>0</v>
      </c>
      <c r="BG298" s="192">
        <f>IF(N298="zákl. přenesená",J298,0)</f>
        <v>0</v>
      </c>
      <c r="BH298" s="192">
        <f>IF(N298="sníž. přenesená",J298,0)</f>
        <v>0</v>
      </c>
      <c r="BI298" s="192">
        <f>IF(N298="nulová",J298,0)</f>
        <v>0</v>
      </c>
      <c r="BJ298" s="19" t="s">
        <v>84</v>
      </c>
      <c r="BK298" s="192">
        <f>ROUND(I298*H298,2)</f>
        <v>0</v>
      </c>
      <c r="BL298" s="19" t="s">
        <v>153</v>
      </c>
      <c r="BM298" s="191" t="s">
        <v>473</v>
      </c>
    </row>
    <row r="299" s="2" customFormat="1">
      <c r="A299" s="38"/>
      <c r="B299" s="39"/>
      <c r="C299" s="38"/>
      <c r="D299" s="194" t="s">
        <v>268</v>
      </c>
      <c r="E299" s="38"/>
      <c r="F299" s="235" t="s">
        <v>474</v>
      </c>
      <c r="G299" s="38"/>
      <c r="H299" s="38"/>
      <c r="I299" s="236"/>
      <c r="J299" s="38"/>
      <c r="K299" s="38"/>
      <c r="L299" s="39"/>
      <c r="M299" s="237"/>
      <c r="N299" s="238"/>
      <c r="O299" s="77"/>
      <c r="P299" s="77"/>
      <c r="Q299" s="77"/>
      <c r="R299" s="77"/>
      <c r="S299" s="77"/>
      <c r="T299" s="7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9" t="s">
        <v>268</v>
      </c>
      <c r="AU299" s="19" t="s">
        <v>86</v>
      </c>
    </row>
    <row r="300" s="2" customFormat="1" ht="16.5" customHeight="1">
      <c r="A300" s="38"/>
      <c r="B300" s="179"/>
      <c r="C300" s="225" t="s">
        <v>475</v>
      </c>
      <c r="D300" s="225" t="s">
        <v>263</v>
      </c>
      <c r="E300" s="226" t="s">
        <v>476</v>
      </c>
      <c r="F300" s="227" t="s">
        <v>477</v>
      </c>
      <c r="G300" s="228" t="s">
        <v>342</v>
      </c>
      <c r="H300" s="229">
        <v>1</v>
      </c>
      <c r="I300" s="230"/>
      <c r="J300" s="231">
        <f>ROUND(I300*H300,2)</f>
        <v>0</v>
      </c>
      <c r="K300" s="227" t="s">
        <v>1</v>
      </c>
      <c r="L300" s="232"/>
      <c r="M300" s="233" t="s">
        <v>1</v>
      </c>
      <c r="N300" s="234" t="s">
        <v>42</v>
      </c>
      <c r="O300" s="77"/>
      <c r="P300" s="189">
        <f>O300*H300</f>
        <v>0</v>
      </c>
      <c r="Q300" s="189">
        <v>0.0067000000000000002</v>
      </c>
      <c r="R300" s="189">
        <f>Q300*H300</f>
        <v>0.0067000000000000002</v>
      </c>
      <c r="S300" s="189">
        <v>0</v>
      </c>
      <c r="T300" s="190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191" t="s">
        <v>186</v>
      </c>
      <c r="AT300" s="191" t="s">
        <v>263</v>
      </c>
      <c r="AU300" s="191" t="s">
        <v>86</v>
      </c>
      <c r="AY300" s="19" t="s">
        <v>146</v>
      </c>
      <c r="BE300" s="192">
        <f>IF(N300="základní",J300,0)</f>
        <v>0</v>
      </c>
      <c r="BF300" s="192">
        <f>IF(N300="snížená",J300,0)</f>
        <v>0</v>
      </c>
      <c r="BG300" s="192">
        <f>IF(N300="zákl. přenesená",J300,0)</f>
        <v>0</v>
      </c>
      <c r="BH300" s="192">
        <f>IF(N300="sníž. přenesená",J300,0)</f>
        <v>0</v>
      </c>
      <c r="BI300" s="192">
        <f>IF(N300="nulová",J300,0)</f>
        <v>0</v>
      </c>
      <c r="BJ300" s="19" t="s">
        <v>84</v>
      </c>
      <c r="BK300" s="192">
        <f>ROUND(I300*H300,2)</f>
        <v>0</v>
      </c>
      <c r="BL300" s="19" t="s">
        <v>153</v>
      </c>
      <c r="BM300" s="191" t="s">
        <v>478</v>
      </c>
    </row>
    <row r="301" s="2" customFormat="1">
      <c r="A301" s="38"/>
      <c r="B301" s="39"/>
      <c r="C301" s="38"/>
      <c r="D301" s="194" t="s">
        <v>268</v>
      </c>
      <c r="E301" s="38"/>
      <c r="F301" s="235" t="s">
        <v>479</v>
      </c>
      <c r="G301" s="38"/>
      <c r="H301" s="38"/>
      <c r="I301" s="236"/>
      <c r="J301" s="38"/>
      <c r="K301" s="38"/>
      <c r="L301" s="39"/>
      <c r="M301" s="237"/>
      <c r="N301" s="238"/>
      <c r="O301" s="77"/>
      <c r="P301" s="77"/>
      <c r="Q301" s="77"/>
      <c r="R301" s="77"/>
      <c r="S301" s="77"/>
      <c r="T301" s="7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9" t="s">
        <v>268</v>
      </c>
      <c r="AU301" s="19" t="s">
        <v>86</v>
      </c>
    </row>
    <row r="302" s="2" customFormat="1" ht="49.05" customHeight="1">
      <c r="A302" s="38"/>
      <c r="B302" s="179"/>
      <c r="C302" s="180" t="s">
        <v>480</v>
      </c>
      <c r="D302" s="180" t="s">
        <v>148</v>
      </c>
      <c r="E302" s="181" t="s">
        <v>481</v>
      </c>
      <c r="F302" s="182" t="s">
        <v>482</v>
      </c>
      <c r="G302" s="183" t="s">
        <v>342</v>
      </c>
      <c r="H302" s="184">
        <v>7</v>
      </c>
      <c r="I302" s="185"/>
      <c r="J302" s="186">
        <f>ROUND(I302*H302,2)</f>
        <v>0</v>
      </c>
      <c r="K302" s="182" t="s">
        <v>152</v>
      </c>
      <c r="L302" s="39"/>
      <c r="M302" s="187" t="s">
        <v>1</v>
      </c>
      <c r="N302" s="188" t="s">
        <v>42</v>
      </c>
      <c r="O302" s="77"/>
      <c r="P302" s="189">
        <f>O302*H302</f>
        <v>0</v>
      </c>
      <c r="Q302" s="189">
        <v>0.00165</v>
      </c>
      <c r="R302" s="189">
        <f>Q302*H302</f>
        <v>0.01155</v>
      </c>
      <c r="S302" s="189">
        <v>0</v>
      </c>
      <c r="T302" s="190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191" t="s">
        <v>153</v>
      </c>
      <c r="AT302" s="191" t="s">
        <v>148</v>
      </c>
      <c r="AU302" s="191" t="s">
        <v>86</v>
      </c>
      <c r="AY302" s="19" t="s">
        <v>146</v>
      </c>
      <c r="BE302" s="192">
        <f>IF(N302="základní",J302,0)</f>
        <v>0</v>
      </c>
      <c r="BF302" s="192">
        <f>IF(N302="snížená",J302,0)</f>
        <v>0</v>
      </c>
      <c r="BG302" s="192">
        <f>IF(N302="zákl. přenesená",J302,0)</f>
        <v>0</v>
      </c>
      <c r="BH302" s="192">
        <f>IF(N302="sníž. přenesená",J302,0)</f>
        <v>0</v>
      </c>
      <c r="BI302" s="192">
        <f>IF(N302="nulová",J302,0)</f>
        <v>0</v>
      </c>
      <c r="BJ302" s="19" t="s">
        <v>84</v>
      </c>
      <c r="BK302" s="192">
        <f>ROUND(I302*H302,2)</f>
        <v>0</v>
      </c>
      <c r="BL302" s="19" t="s">
        <v>153</v>
      </c>
      <c r="BM302" s="191" t="s">
        <v>483</v>
      </c>
    </row>
    <row r="303" s="2" customFormat="1" ht="24.15" customHeight="1">
      <c r="A303" s="38"/>
      <c r="B303" s="179"/>
      <c r="C303" s="225" t="s">
        <v>484</v>
      </c>
      <c r="D303" s="225" t="s">
        <v>263</v>
      </c>
      <c r="E303" s="226" t="s">
        <v>485</v>
      </c>
      <c r="F303" s="227" t="s">
        <v>486</v>
      </c>
      <c r="G303" s="228" t="s">
        <v>342</v>
      </c>
      <c r="H303" s="229">
        <v>7</v>
      </c>
      <c r="I303" s="230"/>
      <c r="J303" s="231">
        <f>ROUND(I303*H303,2)</f>
        <v>0</v>
      </c>
      <c r="K303" s="227" t="s">
        <v>152</v>
      </c>
      <c r="L303" s="232"/>
      <c r="M303" s="233" t="s">
        <v>1</v>
      </c>
      <c r="N303" s="234" t="s">
        <v>42</v>
      </c>
      <c r="O303" s="77"/>
      <c r="P303" s="189">
        <f>O303*H303</f>
        <v>0</v>
      </c>
      <c r="Q303" s="189">
        <v>0.023</v>
      </c>
      <c r="R303" s="189">
        <f>Q303*H303</f>
        <v>0.161</v>
      </c>
      <c r="S303" s="189">
        <v>0</v>
      </c>
      <c r="T303" s="190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191" t="s">
        <v>186</v>
      </c>
      <c r="AT303" s="191" t="s">
        <v>263</v>
      </c>
      <c r="AU303" s="191" t="s">
        <v>86</v>
      </c>
      <c r="AY303" s="19" t="s">
        <v>146</v>
      </c>
      <c r="BE303" s="192">
        <f>IF(N303="základní",J303,0)</f>
        <v>0</v>
      </c>
      <c r="BF303" s="192">
        <f>IF(N303="snížená",J303,0)</f>
        <v>0</v>
      </c>
      <c r="BG303" s="192">
        <f>IF(N303="zákl. přenesená",J303,0)</f>
        <v>0</v>
      </c>
      <c r="BH303" s="192">
        <f>IF(N303="sníž. přenesená",J303,0)</f>
        <v>0</v>
      </c>
      <c r="BI303" s="192">
        <f>IF(N303="nulová",J303,0)</f>
        <v>0</v>
      </c>
      <c r="BJ303" s="19" t="s">
        <v>84</v>
      </c>
      <c r="BK303" s="192">
        <f>ROUND(I303*H303,2)</f>
        <v>0</v>
      </c>
      <c r="BL303" s="19" t="s">
        <v>153</v>
      </c>
      <c r="BM303" s="191" t="s">
        <v>487</v>
      </c>
    </row>
    <row r="304" s="13" customFormat="1">
      <c r="A304" s="13"/>
      <c r="B304" s="193"/>
      <c r="C304" s="13"/>
      <c r="D304" s="194" t="s">
        <v>155</v>
      </c>
      <c r="E304" s="195" t="s">
        <v>1</v>
      </c>
      <c r="F304" s="196" t="s">
        <v>453</v>
      </c>
      <c r="G304" s="13"/>
      <c r="H304" s="195" t="s">
        <v>1</v>
      </c>
      <c r="I304" s="197"/>
      <c r="J304" s="13"/>
      <c r="K304" s="13"/>
      <c r="L304" s="193"/>
      <c r="M304" s="198"/>
      <c r="N304" s="199"/>
      <c r="O304" s="199"/>
      <c r="P304" s="199"/>
      <c r="Q304" s="199"/>
      <c r="R304" s="199"/>
      <c r="S304" s="199"/>
      <c r="T304" s="200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195" t="s">
        <v>155</v>
      </c>
      <c r="AU304" s="195" t="s">
        <v>86</v>
      </c>
      <c r="AV304" s="13" t="s">
        <v>84</v>
      </c>
      <c r="AW304" s="13" t="s">
        <v>32</v>
      </c>
      <c r="AX304" s="13" t="s">
        <v>77</v>
      </c>
      <c r="AY304" s="195" t="s">
        <v>146</v>
      </c>
    </row>
    <row r="305" s="14" customFormat="1">
      <c r="A305" s="14"/>
      <c r="B305" s="201"/>
      <c r="C305" s="14"/>
      <c r="D305" s="194" t="s">
        <v>155</v>
      </c>
      <c r="E305" s="202" t="s">
        <v>1</v>
      </c>
      <c r="F305" s="203" t="s">
        <v>181</v>
      </c>
      <c r="G305" s="14"/>
      <c r="H305" s="204">
        <v>7</v>
      </c>
      <c r="I305" s="205"/>
      <c r="J305" s="14"/>
      <c r="K305" s="14"/>
      <c r="L305" s="201"/>
      <c r="M305" s="206"/>
      <c r="N305" s="207"/>
      <c r="O305" s="207"/>
      <c r="P305" s="207"/>
      <c r="Q305" s="207"/>
      <c r="R305" s="207"/>
      <c r="S305" s="207"/>
      <c r="T305" s="208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02" t="s">
        <v>155</v>
      </c>
      <c r="AU305" s="202" t="s">
        <v>86</v>
      </c>
      <c r="AV305" s="14" t="s">
        <v>86</v>
      </c>
      <c r="AW305" s="14" t="s">
        <v>32</v>
      </c>
      <c r="AX305" s="14" t="s">
        <v>84</v>
      </c>
      <c r="AY305" s="202" t="s">
        <v>146</v>
      </c>
    </row>
    <row r="306" s="2" customFormat="1" ht="24.15" customHeight="1">
      <c r="A306" s="38"/>
      <c r="B306" s="179"/>
      <c r="C306" s="225" t="s">
        <v>488</v>
      </c>
      <c r="D306" s="225" t="s">
        <v>263</v>
      </c>
      <c r="E306" s="226" t="s">
        <v>489</v>
      </c>
      <c r="F306" s="227" t="s">
        <v>490</v>
      </c>
      <c r="G306" s="228" t="s">
        <v>342</v>
      </c>
      <c r="H306" s="229">
        <v>7</v>
      </c>
      <c r="I306" s="230"/>
      <c r="J306" s="231">
        <f>ROUND(I306*H306,2)</f>
        <v>0</v>
      </c>
      <c r="K306" s="227" t="s">
        <v>152</v>
      </c>
      <c r="L306" s="232"/>
      <c r="M306" s="233" t="s">
        <v>1</v>
      </c>
      <c r="N306" s="234" t="s">
        <v>42</v>
      </c>
      <c r="O306" s="77"/>
      <c r="P306" s="189">
        <f>O306*H306</f>
        <v>0</v>
      </c>
      <c r="Q306" s="189">
        <v>0.0065399999999999998</v>
      </c>
      <c r="R306" s="189">
        <f>Q306*H306</f>
        <v>0.045780000000000001</v>
      </c>
      <c r="S306" s="189">
        <v>0</v>
      </c>
      <c r="T306" s="190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191" t="s">
        <v>186</v>
      </c>
      <c r="AT306" s="191" t="s">
        <v>263</v>
      </c>
      <c r="AU306" s="191" t="s">
        <v>86</v>
      </c>
      <c r="AY306" s="19" t="s">
        <v>146</v>
      </c>
      <c r="BE306" s="192">
        <f>IF(N306="základní",J306,0)</f>
        <v>0</v>
      </c>
      <c r="BF306" s="192">
        <f>IF(N306="snížená",J306,0)</f>
        <v>0</v>
      </c>
      <c r="BG306" s="192">
        <f>IF(N306="zákl. přenesená",J306,0)</f>
        <v>0</v>
      </c>
      <c r="BH306" s="192">
        <f>IF(N306="sníž. přenesená",J306,0)</f>
        <v>0</v>
      </c>
      <c r="BI306" s="192">
        <f>IF(N306="nulová",J306,0)</f>
        <v>0</v>
      </c>
      <c r="BJ306" s="19" t="s">
        <v>84</v>
      </c>
      <c r="BK306" s="192">
        <f>ROUND(I306*H306,2)</f>
        <v>0</v>
      </c>
      <c r="BL306" s="19" t="s">
        <v>153</v>
      </c>
      <c r="BM306" s="191" t="s">
        <v>491</v>
      </c>
    </row>
    <row r="307" s="13" customFormat="1">
      <c r="A307" s="13"/>
      <c r="B307" s="193"/>
      <c r="C307" s="13"/>
      <c r="D307" s="194" t="s">
        <v>155</v>
      </c>
      <c r="E307" s="195" t="s">
        <v>1</v>
      </c>
      <c r="F307" s="196" t="s">
        <v>453</v>
      </c>
      <c r="G307" s="13"/>
      <c r="H307" s="195" t="s">
        <v>1</v>
      </c>
      <c r="I307" s="197"/>
      <c r="J307" s="13"/>
      <c r="K307" s="13"/>
      <c r="L307" s="193"/>
      <c r="M307" s="198"/>
      <c r="N307" s="199"/>
      <c r="O307" s="199"/>
      <c r="P307" s="199"/>
      <c r="Q307" s="199"/>
      <c r="R307" s="199"/>
      <c r="S307" s="199"/>
      <c r="T307" s="200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195" t="s">
        <v>155</v>
      </c>
      <c r="AU307" s="195" t="s">
        <v>86</v>
      </c>
      <c r="AV307" s="13" t="s">
        <v>84</v>
      </c>
      <c r="AW307" s="13" t="s">
        <v>32</v>
      </c>
      <c r="AX307" s="13" t="s">
        <v>77</v>
      </c>
      <c r="AY307" s="195" t="s">
        <v>146</v>
      </c>
    </row>
    <row r="308" s="14" customFormat="1">
      <c r="A308" s="14"/>
      <c r="B308" s="201"/>
      <c r="C308" s="14"/>
      <c r="D308" s="194" t="s">
        <v>155</v>
      </c>
      <c r="E308" s="202" t="s">
        <v>1</v>
      </c>
      <c r="F308" s="203" t="s">
        <v>181</v>
      </c>
      <c r="G308" s="14"/>
      <c r="H308" s="204">
        <v>7</v>
      </c>
      <c r="I308" s="205"/>
      <c r="J308" s="14"/>
      <c r="K308" s="14"/>
      <c r="L308" s="201"/>
      <c r="M308" s="206"/>
      <c r="N308" s="207"/>
      <c r="O308" s="207"/>
      <c r="P308" s="207"/>
      <c r="Q308" s="207"/>
      <c r="R308" s="207"/>
      <c r="S308" s="207"/>
      <c r="T308" s="208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02" t="s">
        <v>155</v>
      </c>
      <c r="AU308" s="202" t="s">
        <v>86</v>
      </c>
      <c r="AV308" s="14" t="s">
        <v>86</v>
      </c>
      <c r="AW308" s="14" t="s">
        <v>32</v>
      </c>
      <c r="AX308" s="14" t="s">
        <v>84</v>
      </c>
      <c r="AY308" s="202" t="s">
        <v>146</v>
      </c>
    </row>
    <row r="309" s="2" customFormat="1" ht="37.8" customHeight="1">
      <c r="A309" s="38"/>
      <c r="B309" s="179"/>
      <c r="C309" s="180" t="s">
        <v>492</v>
      </c>
      <c r="D309" s="180" t="s">
        <v>148</v>
      </c>
      <c r="E309" s="181" t="s">
        <v>493</v>
      </c>
      <c r="F309" s="182" t="s">
        <v>494</v>
      </c>
      <c r="G309" s="183" t="s">
        <v>342</v>
      </c>
      <c r="H309" s="184">
        <v>2</v>
      </c>
      <c r="I309" s="185"/>
      <c r="J309" s="186">
        <f>ROUND(I309*H309,2)</f>
        <v>0</v>
      </c>
      <c r="K309" s="182" t="s">
        <v>152</v>
      </c>
      <c r="L309" s="39"/>
      <c r="M309" s="187" t="s">
        <v>1</v>
      </c>
      <c r="N309" s="188" t="s">
        <v>42</v>
      </c>
      <c r="O309" s="77"/>
      <c r="P309" s="189">
        <f>O309*H309</f>
        <v>0</v>
      </c>
      <c r="Q309" s="189">
        <v>0</v>
      </c>
      <c r="R309" s="189">
        <f>Q309*H309</f>
        <v>0</v>
      </c>
      <c r="S309" s="189">
        <v>0.022599999999999999</v>
      </c>
      <c r="T309" s="190">
        <f>S309*H309</f>
        <v>0.045199999999999997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191" t="s">
        <v>153</v>
      </c>
      <c r="AT309" s="191" t="s">
        <v>148</v>
      </c>
      <c r="AU309" s="191" t="s">
        <v>86</v>
      </c>
      <c r="AY309" s="19" t="s">
        <v>146</v>
      </c>
      <c r="BE309" s="192">
        <f>IF(N309="základní",J309,0)</f>
        <v>0</v>
      </c>
      <c r="BF309" s="192">
        <f>IF(N309="snížená",J309,0)</f>
        <v>0</v>
      </c>
      <c r="BG309" s="192">
        <f>IF(N309="zákl. přenesená",J309,0)</f>
        <v>0</v>
      </c>
      <c r="BH309" s="192">
        <f>IF(N309="sníž. přenesená",J309,0)</f>
        <v>0</v>
      </c>
      <c r="BI309" s="192">
        <f>IF(N309="nulová",J309,0)</f>
        <v>0</v>
      </c>
      <c r="BJ309" s="19" t="s">
        <v>84</v>
      </c>
      <c r="BK309" s="192">
        <f>ROUND(I309*H309,2)</f>
        <v>0</v>
      </c>
      <c r="BL309" s="19" t="s">
        <v>153</v>
      </c>
      <c r="BM309" s="191" t="s">
        <v>495</v>
      </c>
    </row>
    <row r="310" s="2" customFormat="1" ht="37.8" customHeight="1">
      <c r="A310" s="38"/>
      <c r="B310" s="179"/>
      <c r="C310" s="180" t="s">
        <v>496</v>
      </c>
      <c r="D310" s="180" t="s">
        <v>148</v>
      </c>
      <c r="E310" s="181" t="s">
        <v>497</v>
      </c>
      <c r="F310" s="182" t="s">
        <v>498</v>
      </c>
      <c r="G310" s="183" t="s">
        <v>342</v>
      </c>
      <c r="H310" s="184">
        <v>4</v>
      </c>
      <c r="I310" s="185"/>
      <c r="J310" s="186">
        <f>ROUND(I310*H310,2)</f>
        <v>0</v>
      </c>
      <c r="K310" s="182" t="s">
        <v>152</v>
      </c>
      <c r="L310" s="39"/>
      <c r="M310" s="187" t="s">
        <v>1</v>
      </c>
      <c r="N310" s="188" t="s">
        <v>42</v>
      </c>
      <c r="O310" s="77"/>
      <c r="P310" s="189">
        <f>O310*H310</f>
        <v>0</v>
      </c>
      <c r="Q310" s="189">
        <v>0.0017600000000000001</v>
      </c>
      <c r="R310" s="189">
        <f>Q310*H310</f>
        <v>0.0070400000000000003</v>
      </c>
      <c r="S310" s="189">
        <v>0</v>
      </c>
      <c r="T310" s="190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191" t="s">
        <v>153</v>
      </c>
      <c r="AT310" s="191" t="s">
        <v>148</v>
      </c>
      <c r="AU310" s="191" t="s">
        <v>86</v>
      </c>
      <c r="AY310" s="19" t="s">
        <v>146</v>
      </c>
      <c r="BE310" s="192">
        <f>IF(N310="základní",J310,0)</f>
        <v>0</v>
      </c>
      <c r="BF310" s="192">
        <f>IF(N310="snížená",J310,0)</f>
        <v>0</v>
      </c>
      <c r="BG310" s="192">
        <f>IF(N310="zákl. přenesená",J310,0)</f>
        <v>0</v>
      </c>
      <c r="BH310" s="192">
        <f>IF(N310="sníž. přenesená",J310,0)</f>
        <v>0</v>
      </c>
      <c r="BI310" s="192">
        <f>IF(N310="nulová",J310,0)</f>
        <v>0</v>
      </c>
      <c r="BJ310" s="19" t="s">
        <v>84</v>
      </c>
      <c r="BK310" s="192">
        <f>ROUND(I310*H310,2)</f>
        <v>0</v>
      </c>
      <c r="BL310" s="19" t="s">
        <v>153</v>
      </c>
      <c r="BM310" s="191" t="s">
        <v>499</v>
      </c>
    </row>
    <row r="311" s="2" customFormat="1" ht="16.5" customHeight="1">
      <c r="A311" s="38"/>
      <c r="B311" s="179"/>
      <c r="C311" s="225" t="s">
        <v>500</v>
      </c>
      <c r="D311" s="225" t="s">
        <v>263</v>
      </c>
      <c r="E311" s="226" t="s">
        <v>501</v>
      </c>
      <c r="F311" s="227" t="s">
        <v>502</v>
      </c>
      <c r="G311" s="228" t="s">
        <v>342</v>
      </c>
      <c r="H311" s="229">
        <v>4</v>
      </c>
      <c r="I311" s="230"/>
      <c r="J311" s="231">
        <f>ROUND(I311*H311,2)</f>
        <v>0</v>
      </c>
      <c r="K311" s="227" t="s">
        <v>1</v>
      </c>
      <c r="L311" s="232"/>
      <c r="M311" s="233" t="s">
        <v>1</v>
      </c>
      <c r="N311" s="234" t="s">
        <v>42</v>
      </c>
      <c r="O311" s="77"/>
      <c r="P311" s="189">
        <f>O311*H311</f>
        <v>0</v>
      </c>
      <c r="Q311" s="189">
        <v>0.0079000000000000008</v>
      </c>
      <c r="R311" s="189">
        <f>Q311*H311</f>
        <v>0.031600000000000003</v>
      </c>
      <c r="S311" s="189">
        <v>0</v>
      </c>
      <c r="T311" s="190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191" t="s">
        <v>186</v>
      </c>
      <c r="AT311" s="191" t="s">
        <v>263</v>
      </c>
      <c r="AU311" s="191" t="s">
        <v>86</v>
      </c>
      <c r="AY311" s="19" t="s">
        <v>146</v>
      </c>
      <c r="BE311" s="192">
        <f>IF(N311="základní",J311,0)</f>
        <v>0</v>
      </c>
      <c r="BF311" s="192">
        <f>IF(N311="snížená",J311,0)</f>
        <v>0</v>
      </c>
      <c r="BG311" s="192">
        <f>IF(N311="zákl. přenesená",J311,0)</f>
        <v>0</v>
      </c>
      <c r="BH311" s="192">
        <f>IF(N311="sníž. přenesená",J311,0)</f>
        <v>0</v>
      </c>
      <c r="BI311" s="192">
        <f>IF(N311="nulová",J311,0)</f>
        <v>0</v>
      </c>
      <c r="BJ311" s="19" t="s">
        <v>84</v>
      </c>
      <c r="BK311" s="192">
        <f>ROUND(I311*H311,2)</f>
        <v>0</v>
      </c>
      <c r="BL311" s="19" t="s">
        <v>153</v>
      </c>
      <c r="BM311" s="191" t="s">
        <v>503</v>
      </c>
    </row>
    <row r="312" s="2" customFormat="1">
      <c r="A312" s="38"/>
      <c r="B312" s="39"/>
      <c r="C312" s="38"/>
      <c r="D312" s="194" t="s">
        <v>268</v>
      </c>
      <c r="E312" s="38"/>
      <c r="F312" s="235" t="s">
        <v>504</v>
      </c>
      <c r="G312" s="38"/>
      <c r="H312" s="38"/>
      <c r="I312" s="236"/>
      <c r="J312" s="38"/>
      <c r="K312" s="38"/>
      <c r="L312" s="39"/>
      <c r="M312" s="237"/>
      <c r="N312" s="238"/>
      <c r="O312" s="77"/>
      <c r="P312" s="77"/>
      <c r="Q312" s="77"/>
      <c r="R312" s="77"/>
      <c r="S312" s="77"/>
      <c r="T312" s="7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9" t="s">
        <v>268</v>
      </c>
      <c r="AU312" s="19" t="s">
        <v>86</v>
      </c>
    </row>
    <row r="313" s="2" customFormat="1" ht="49.05" customHeight="1">
      <c r="A313" s="38"/>
      <c r="B313" s="179"/>
      <c r="C313" s="180" t="s">
        <v>505</v>
      </c>
      <c r="D313" s="180" t="s">
        <v>148</v>
      </c>
      <c r="E313" s="181" t="s">
        <v>506</v>
      </c>
      <c r="F313" s="182" t="s">
        <v>507</v>
      </c>
      <c r="G313" s="183" t="s">
        <v>342</v>
      </c>
      <c r="H313" s="184">
        <v>4</v>
      </c>
      <c r="I313" s="185"/>
      <c r="J313" s="186">
        <f>ROUND(I313*H313,2)</f>
        <v>0</v>
      </c>
      <c r="K313" s="182" t="s">
        <v>152</v>
      </c>
      <c r="L313" s="39"/>
      <c r="M313" s="187" t="s">
        <v>1</v>
      </c>
      <c r="N313" s="188" t="s">
        <v>42</v>
      </c>
      <c r="O313" s="77"/>
      <c r="P313" s="189">
        <f>O313*H313</f>
        <v>0</v>
      </c>
      <c r="Q313" s="189">
        <v>0.00281</v>
      </c>
      <c r="R313" s="189">
        <f>Q313*H313</f>
        <v>0.01124</v>
      </c>
      <c r="S313" s="189">
        <v>0</v>
      </c>
      <c r="T313" s="190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191" t="s">
        <v>153</v>
      </c>
      <c r="AT313" s="191" t="s">
        <v>148</v>
      </c>
      <c r="AU313" s="191" t="s">
        <v>86</v>
      </c>
      <c r="AY313" s="19" t="s">
        <v>146</v>
      </c>
      <c r="BE313" s="192">
        <f>IF(N313="základní",J313,0)</f>
        <v>0</v>
      </c>
      <c r="BF313" s="192">
        <f>IF(N313="snížená",J313,0)</f>
        <v>0</v>
      </c>
      <c r="BG313" s="192">
        <f>IF(N313="zákl. přenesená",J313,0)</f>
        <v>0</v>
      </c>
      <c r="BH313" s="192">
        <f>IF(N313="sníž. přenesená",J313,0)</f>
        <v>0</v>
      </c>
      <c r="BI313" s="192">
        <f>IF(N313="nulová",J313,0)</f>
        <v>0</v>
      </c>
      <c r="BJ313" s="19" t="s">
        <v>84</v>
      </c>
      <c r="BK313" s="192">
        <f>ROUND(I313*H313,2)</f>
        <v>0</v>
      </c>
      <c r="BL313" s="19" t="s">
        <v>153</v>
      </c>
      <c r="BM313" s="191" t="s">
        <v>508</v>
      </c>
    </row>
    <row r="314" s="2" customFormat="1" ht="24.15" customHeight="1">
      <c r="A314" s="38"/>
      <c r="B314" s="179"/>
      <c r="C314" s="225" t="s">
        <v>509</v>
      </c>
      <c r="D314" s="225" t="s">
        <v>263</v>
      </c>
      <c r="E314" s="226" t="s">
        <v>510</v>
      </c>
      <c r="F314" s="227" t="s">
        <v>511</v>
      </c>
      <c r="G314" s="228" t="s">
        <v>342</v>
      </c>
      <c r="H314" s="229">
        <v>4</v>
      </c>
      <c r="I314" s="230"/>
      <c r="J314" s="231">
        <f>ROUND(I314*H314,2)</f>
        <v>0</v>
      </c>
      <c r="K314" s="227" t="s">
        <v>152</v>
      </c>
      <c r="L314" s="232"/>
      <c r="M314" s="233" t="s">
        <v>1</v>
      </c>
      <c r="N314" s="234" t="s">
        <v>42</v>
      </c>
      <c r="O314" s="77"/>
      <c r="P314" s="189">
        <f>O314*H314</f>
        <v>0</v>
      </c>
      <c r="Q314" s="189">
        <v>0.045999999999999999</v>
      </c>
      <c r="R314" s="189">
        <f>Q314*H314</f>
        <v>0.184</v>
      </c>
      <c r="S314" s="189">
        <v>0</v>
      </c>
      <c r="T314" s="190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191" t="s">
        <v>186</v>
      </c>
      <c r="AT314" s="191" t="s">
        <v>263</v>
      </c>
      <c r="AU314" s="191" t="s">
        <v>86</v>
      </c>
      <c r="AY314" s="19" t="s">
        <v>146</v>
      </c>
      <c r="BE314" s="192">
        <f>IF(N314="základní",J314,0)</f>
        <v>0</v>
      </c>
      <c r="BF314" s="192">
        <f>IF(N314="snížená",J314,0)</f>
        <v>0</v>
      </c>
      <c r="BG314" s="192">
        <f>IF(N314="zákl. přenesená",J314,0)</f>
        <v>0</v>
      </c>
      <c r="BH314" s="192">
        <f>IF(N314="sníž. přenesená",J314,0)</f>
        <v>0</v>
      </c>
      <c r="BI314" s="192">
        <f>IF(N314="nulová",J314,0)</f>
        <v>0</v>
      </c>
      <c r="BJ314" s="19" t="s">
        <v>84</v>
      </c>
      <c r="BK314" s="192">
        <f>ROUND(I314*H314,2)</f>
        <v>0</v>
      </c>
      <c r="BL314" s="19" t="s">
        <v>153</v>
      </c>
      <c r="BM314" s="191" t="s">
        <v>512</v>
      </c>
    </row>
    <row r="315" s="13" customFormat="1">
      <c r="A315" s="13"/>
      <c r="B315" s="193"/>
      <c r="C315" s="13"/>
      <c r="D315" s="194" t="s">
        <v>155</v>
      </c>
      <c r="E315" s="195" t="s">
        <v>1</v>
      </c>
      <c r="F315" s="196" t="s">
        <v>453</v>
      </c>
      <c r="G315" s="13"/>
      <c r="H315" s="195" t="s">
        <v>1</v>
      </c>
      <c r="I315" s="197"/>
      <c r="J315" s="13"/>
      <c r="K315" s="13"/>
      <c r="L315" s="193"/>
      <c r="M315" s="198"/>
      <c r="N315" s="199"/>
      <c r="O315" s="199"/>
      <c r="P315" s="199"/>
      <c r="Q315" s="199"/>
      <c r="R315" s="199"/>
      <c r="S315" s="199"/>
      <c r="T315" s="200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195" t="s">
        <v>155</v>
      </c>
      <c r="AU315" s="195" t="s">
        <v>86</v>
      </c>
      <c r="AV315" s="13" t="s">
        <v>84</v>
      </c>
      <c r="AW315" s="13" t="s">
        <v>32</v>
      </c>
      <c r="AX315" s="13" t="s">
        <v>77</v>
      </c>
      <c r="AY315" s="195" t="s">
        <v>146</v>
      </c>
    </row>
    <row r="316" s="14" customFormat="1">
      <c r="A316" s="14"/>
      <c r="B316" s="201"/>
      <c r="C316" s="14"/>
      <c r="D316" s="194" t="s">
        <v>155</v>
      </c>
      <c r="E316" s="202" t="s">
        <v>1</v>
      </c>
      <c r="F316" s="203" t="s">
        <v>153</v>
      </c>
      <c r="G316" s="14"/>
      <c r="H316" s="204">
        <v>4</v>
      </c>
      <c r="I316" s="205"/>
      <c r="J316" s="14"/>
      <c r="K316" s="14"/>
      <c r="L316" s="201"/>
      <c r="M316" s="206"/>
      <c r="N316" s="207"/>
      <c r="O316" s="207"/>
      <c r="P316" s="207"/>
      <c r="Q316" s="207"/>
      <c r="R316" s="207"/>
      <c r="S316" s="207"/>
      <c r="T316" s="208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02" t="s">
        <v>155</v>
      </c>
      <c r="AU316" s="202" t="s">
        <v>86</v>
      </c>
      <c r="AV316" s="14" t="s">
        <v>86</v>
      </c>
      <c r="AW316" s="14" t="s">
        <v>32</v>
      </c>
      <c r="AX316" s="14" t="s">
        <v>84</v>
      </c>
      <c r="AY316" s="202" t="s">
        <v>146</v>
      </c>
    </row>
    <row r="317" s="2" customFormat="1" ht="24.15" customHeight="1">
      <c r="A317" s="38"/>
      <c r="B317" s="179"/>
      <c r="C317" s="225" t="s">
        <v>513</v>
      </c>
      <c r="D317" s="225" t="s">
        <v>263</v>
      </c>
      <c r="E317" s="226" t="s">
        <v>514</v>
      </c>
      <c r="F317" s="227" t="s">
        <v>515</v>
      </c>
      <c r="G317" s="228" t="s">
        <v>342</v>
      </c>
      <c r="H317" s="229">
        <v>4</v>
      </c>
      <c r="I317" s="230"/>
      <c r="J317" s="231">
        <f>ROUND(I317*H317,2)</f>
        <v>0</v>
      </c>
      <c r="K317" s="227" t="s">
        <v>152</v>
      </c>
      <c r="L317" s="232"/>
      <c r="M317" s="233" t="s">
        <v>1</v>
      </c>
      <c r="N317" s="234" t="s">
        <v>42</v>
      </c>
      <c r="O317" s="77"/>
      <c r="P317" s="189">
        <f>O317*H317</f>
        <v>0</v>
      </c>
      <c r="Q317" s="189">
        <v>0.0065399999999999998</v>
      </c>
      <c r="R317" s="189">
        <f>Q317*H317</f>
        <v>0.026159999999999999</v>
      </c>
      <c r="S317" s="189">
        <v>0</v>
      </c>
      <c r="T317" s="190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191" t="s">
        <v>186</v>
      </c>
      <c r="AT317" s="191" t="s">
        <v>263</v>
      </c>
      <c r="AU317" s="191" t="s">
        <v>86</v>
      </c>
      <c r="AY317" s="19" t="s">
        <v>146</v>
      </c>
      <c r="BE317" s="192">
        <f>IF(N317="základní",J317,0)</f>
        <v>0</v>
      </c>
      <c r="BF317" s="192">
        <f>IF(N317="snížená",J317,0)</f>
        <v>0</v>
      </c>
      <c r="BG317" s="192">
        <f>IF(N317="zákl. přenesená",J317,0)</f>
        <v>0</v>
      </c>
      <c r="BH317" s="192">
        <f>IF(N317="sníž. přenesená",J317,0)</f>
        <v>0</v>
      </c>
      <c r="BI317" s="192">
        <f>IF(N317="nulová",J317,0)</f>
        <v>0</v>
      </c>
      <c r="BJ317" s="19" t="s">
        <v>84</v>
      </c>
      <c r="BK317" s="192">
        <f>ROUND(I317*H317,2)</f>
        <v>0</v>
      </c>
      <c r="BL317" s="19" t="s">
        <v>153</v>
      </c>
      <c r="BM317" s="191" t="s">
        <v>516</v>
      </c>
    </row>
    <row r="318" s="13" customFormat="1">
      <c r="A318" s="13"/>
      <c r="B318" s="193"/>
      <c r="C318" s="13"/>
      <c r="D318" s="194" t="s">
        <v>155</v>
      </c>
      <c r="E318" s="195" t="s">
        <v>1</v>
      </c>
      <c r="F318" s="196" t="s">
        <v>453</v>
      </c>
      <c r="G318" s="13"/>
      <c r="H318" s="195" t="s">
        <v>1</v>
      </c>
      <c r="I318" s="197"/>
      <c r="J318" s="13"/>
      <c r="K318" s="13"/>
      <c r="L318" s="193"/>
      <c r="M318" s="198"/>
      <c r="N318" s="199"/>
      <c r="O318" s="199"/>
      <c r="P318" s="199"/>
      <c r="Q318" s="199"/>
      <c r="R318" s="199"/>
      <c r="S318" s="199"/>
      <c r="T318" s="200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195" t="s">
        <v>155</v>
      </c>
      <c r="AU318" s="195" t="s">
        <v>86</v>
      </c>
      <c r="AV318" s="13" t="s">
        <v>84</v>
      </c>
      <c r="AW318" s="13" t="s">
        <v>32</v>
      </c>
      <c r="AX318" s="13" t="s">
        <v>77</v>
      </c>
      <c r="AY318" s="195" t="s">
        <v>146</v>
      </c>
    </row>
    <row r="319" s="14" customFormat="1">
      <c r="A319" s="14"/>
      <c r="B319" s="201"/>
      <c r="C319" s="14"/>
      <c r="D319" s="194" t="s">
        <v>155</v>
      </c>
      <c r="E319" s="202" t="s">
        <v>1</v>
      </c>
      <c r="F319" s="203" t="s">
        <v>153</v>
      </c>
      <c r="G319" s="14"/>
      <c r="H319" s="204">
        <v>4</v>
      </c>
      <c r="I319" s="205"/>
      <c r="J319" s="14"/>
      <c r="K319" s="14"/>
      <c r="L319" s="201"/>
      <c r="M319" s="206"/>
      <c r="N319" s="207"/>
      <c r="O319" s="207"/>
      <c r="P319" s="207"/>
      <c r="Q319" s="207"/>
      <c r="R319" s="207"/>
      <c r="S319" s="207"/>
      <c r="T319" s="208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02" t="s">
        <v>155</v>
      </c>
      <c r="AU319" s="202" t="s">
        <v>86</v>
      </c>
      <c r="AV319" s="14" t="s">
        <v>86</v>
      </c>
      <c r="AW319" s="14" t="s">
        <v>32</v>
      </c>
      <c r="AX319" s="14" t="s">
        <v>84</v>
      </c>
      <c r="AY319" s="202" t="s">
        <v>146</v>
      </c>
    </row>
    <row r="320" s="2" customFormat="1" ht="37.8" customHeight="1">
      <c r="A320" s="38"/>
      <c r="B320" s="179"/>
      <c r="C320" s="180" t="s">
        <v>517</v>
      </c>
      <c r="D320" s="180" t="s">
        <v>148</v>
      </c>
      <c r="E320" s="181" t="s">
        <v>518</v>
      </c>
      <c r="F320" s="182" t="s">
        <v>519</v>
      </c>
      <c r="G320" s="183" t="s">
        <v>342</v>
      </c>
      <c r="H320" s="184">
        <v>2</v>
      </c>
      <c r="I320" s="185"/>
      <c r="J320" s="186">
        <f>ROUND(I320*H320,2)</f>
        <v>0</v>
      </c>
      <c r="K320" s="182" t="s">
        <v>152</v>
      </c>
      <c r="L320" s="39"/>
      <c r="M320" s="187" t="s">
        <v>1</v>
      </c>
      <c r="N320" s="188" t="s">
        <v>42</v>
      </c>
      <c r="O320" s="77"/>
      <c r="P320" s="189">
        <f>O320*H320</f>
        <v>0</v>
      </c>
      <c r="Q320" s="189">
        <v>0</v>
      </c>
      <c r="R320" s="189">
        <f>Q320*H320</f>
        <v>0</v>
      </c>
      <c r="S320" s="189">
        <v>0.039849999999999997</v>
      </c>
      <c r="T320" s="190">
        <f>S320*H320</f>
        <v>0.079699999999999993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191" t="s">
        <v>153</v>
      </c>
      <c r="AT320" s="191" t="s">
        <v>148</v>
      </c>
      <c r="AU320" s="191" t="s">
        <v>86</v>
      </c>
      <c r="AY320" s="19" t="s">
        <v>146</v>
      </c>
      <c r="BE320" s="192">
        <f>IF(N320="základní",J320,0)</f>
        <v>0</v>
      </c>
      <c r="BF320" s="192">
        <f>IF(N320="snížená",J320,0)</f>
        <v>0</v>
      </c>
      <c r="BG320" s="192">
        <f>IF(N320="zákl. přenesená",J320,0)</f>
        <v>0</v>
      </c>
      <c r="BH320" s="192">
        <f>IF(N320="sníž. přenesená",J320,0)</f>
        <v>0</v>
      </c>
      <c r="BI320" s="192">
        <f>IF(N320="nulová",J320,0)</f>
        <v>0</v>
      </c>
      <c r="BJ320" s="19" t="s">
        <v>84</v>
      </c>
      <c r="BK320" s="192">
        <f>ROUND(I320*H320,2)</f>
        <v>0</v>
      </c>
      <c r="BL320" s="19" t="s">
        <v>153</v>
      </c>
      <c r="BM320" s="191" t="s">
        <v>520</v>
      </c>
    </row>
    <row r="321" s="2" customFormat="1" ht="37.8" customHeight="1">
      <c r="A321" s="38"/>
      <c r="B321" s="179"/>
      <c r="C321" s="180" t="s">
        <v>521</v>
      </c>
      <c r="D321" s="180" t="s">
        <v>148</v>
      </c>
      <c r="E321" s="181" t="s">
        <v>522</v>
      </c>
      <c r="F321" s="182" t="s">
        <v>523</v>
      </c>
      <c r="G321" s="183" t="s">
        <v>342</v>
      </c>
      <c r="H321" s="184">
        <v>2</v>
      </c>
      <c r="I321" s="185"/>
      <c r="J321" s="186">
        <f>ROUND(I321*H321,2)</f>
        <v>0</v>
      </c>
      <c r="K321" s="182" t="s">
        <v>152</v>
      </c>
      <c r="L321" s="39"/>
      <c r="M321" s="187" t="s">
        <v>1</v>
      </c>
      <c r="N321" s="188" t="s">
        <v>42</v>
      </c>
      <c r="O321" s="77"/>
      <c r="P321" s="189">
        <f>O321*H321</f>
        <v>0</v>
      </c>
      <c r="Q321" s="189">
        <v>0.0035200000000000001</v>
      </c>
      <c r="R321" s="189">
        <f>Q321*H321</f>
        <v>0.0070400000000000003</v>
      </c>
      <c r="S321" s="189">
        <v>0</v>
      </c>
      <c r="T321" s="190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191" t="s">
        <v>153</v>
      </c>
      <c r="AT321" s="191" t="s">
        <v>148</v>
      </c>
      <c r="AU321" s="191" t="s">
        <v>86</v>
      </c>
      <c r="AY321" s="19" t="s">
        <v>146</v>
      </c>
      <c r="BE321" s="192">
        <f>IF(N321="základní",J321,0)</f>
        <v>0</v>
      </c>
      <c r="BF321" s="192">
        <f>IF(N321="snížená",J321,0)</f>
        <v>0</v>
      </c>
      <c r="BG321" s="192">
        <f>IF(N321="zákl. přenesená",J321,0)</f>
        <v>0</v>
      </c>
      <c r="BH321" s="192">
        <f>IF(N321="sníž. přenesená",J321,0)</f>
        <v>0</v>
      </c>
      <c r="BI321" s="192">
        <f>IF(N321="nulová",J321,0)</f>
        <v>0</v>
      </c>
      <c r="BJ321" s="19" t="s">
        <v>84</v>
      </c>
      <c r="BK321" s="192">
        <f>ROUND(I321*H321,2)</f>
        <v>0</v>
      </c>
      <c r="BL321" s="19" t="s">
        <v>153</v>
      </c>
      <c r="BM321" s="191" t="s">
        <v>524</v>
      </c>
    </row>
    <row r="322" s="2" customFormat="1" ht="33" customHeight="1">
      <c r="A322" s="38"/>
      <c r="B322" s="179"/>
      <c r="C322" s="225" t="s">
        <v>525</v>
      </c>
      <c r="D322" s="225" t="s">
        <v>263</v>
      </c>
      <c r="E322" s="226" t="s">
        <v>526</v>
      </c>
      <c r="F322" s="227" t="s">
        <v>527</v>
      </c>
      <c r="G322" s="228" t="s">
        <v>342</v>
      </c>
      <c r="H322" s="229">
        <v>2</v>
      </c>
      <c r="I322" s="230"/>
      <c r="J322" s="231">
        <f>ROUND(I322*H322,2)</f>
        <v>0</v>
      </c>
      <c r="K322" s="227" t="s">
        <v>1</v>
      </c>
      <c r="L322" s="232"/>
      <c r="M322" s="233" t="s">
        <v>1</v>
      </c>
      <c r="N322" s="234" t="s">
        <v>42</v>
      </c>
      <c r="O322" s="77"/>
      <c r="P322" s="189">
        <f>O322*H322</f>
        <v>0</v>
      </c>
      <c r="Q322" s="189">
        <v>0.014800000000000001</v>
      </c>
      <c r="R322" s="189">
        <f>Q322*H322</f>
        <v>0.029600000000000001</v>
      </c>
      <c r="S322" s="189">
        <v>0</v>
      </c>
      <c r="T322" s="190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191" t="s">
        <v>186</v>
      </c>
      <c r="AT322" s="191" t="s">
        <v>263</v>
      </c>
      <c r="AU322" s="191" t="s">
        <v>86</v>
      </c>
      <c r="AY322" s="19" t="s">
        <v>146</v>
      </c>
      <c r="BE322" s="192">
        <f>IF(N322="základní",J322,0)</f>
        <v>0</v>
      </c>
      <c r="BF322" s="192">
        <f>IF(N322="snížená",J322,0)</f>
        <v>0</v>
      </c>
      <c r="BG322" s="192">
        <f>IF(N322="zákl. přenesená",J322,0)</f>
        <v>0</v>
      </c>
      <c r="BH322" s="192">
        <f>IF(N322="sníž. přenesená",J322,0)</f>
        <v>0</v>
      </c>
      <c r="BI322" s="192">
        <f>IF(N322="nulová",J322,0)</f>
        <v>0</v>
      </c>
      <c r="BJ322" s="19" t="s">
        <v>84</v>
      </c>
      <c r="BK322" s="192">
        <f>ROUND(I322*H322,2)</f>
        <v>0</v>
      </c>
      <c r="BL322" s="19" t="s">
        <v>153</v>
      </c>
      <c r="BM322" s="191" t="s">
        <v>528</v>
      </c>
    </row>
    <row r="323" s="2" customFormat="1">
      <c r="A323" s="38"/>
      <c r="B323" s="39"/>
      <c r="C323" s="38"/>
      <c r="D323" s="194" t="s">
        <v>268</v>
      </c>
      <c r="E323" s="38"/>
      <c r="F323" s="235" t="s">
        <v>529</v>
      </c>
      <c r="G323" s="38"/>
      <c r="H323" s="38"/>
      <c r="I323" s="236"/>
      <c r="J323" s="38"/>
      <c r="K323" s="38"/>
      <c r="L323" s="39"/>
      <c r="M323" s="237"/>
      <c r="N323" s="238"/>
      <c r="O323" s="77"/>
      <c r="P323" s="77"/>
      <c r="Q323" s="77"/>
      <c r="R323" s="77"/>
      <c r="S323" s="77"/>
      <c r="T323" s="7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9" t="s">
        <v>268</v>
      </c>
      <c r="AU323" s="19" t="s">
        <v>86</v>
      </c>
    </row>
    <row r="324" s="2" customFormat="1" ht="16.5" customHeight="1">
      <c r="A324" s="38"/>
      <c r="B324" s="179"/>
      <c r="C324" s="180" t="s">
        <v>530</v>
      </c>
      <c r="D324" s="180" t="s">
        <v>148</v>
      </c>
      <c r="E324" s="181" t="s">
        <v>531</v>
      </c>
      <c r="F324" s="182" t="s">
        <v>532</v>
      </c>
      <c r="G324" s="183" t="s">
        <v>184</v>
      </c>
      <c r="H324" s="184">
        <v>10.300000000000001</v>
      </c>
      <c r="I324" s="185"/>
      <c r="J324" s="186">
        <f>ROUND(I324*H324,2)</f>
        <v>0</v>
      </c>
      <c r="K324" s="182" t="s">
        <v>152</v>
      </c>
      <c r="L324" s="39"/>
      <c r="M324" s="187" t="s">
        <v>1</v>
      </c>
      <c r="N324" s="188" t="s">
        <v>42</v>
      </c>
      <c r="O324" s="77"/>
      <c r="P324" s="189">
        <f>O324*H324</f>
        <v>0</v>
      </c>
      <c r="Q324" s="189">
        <v>0</v>
      </c>
      <c r="R324" s="189">
        <f>Q324*H324</f>
        <v>0</v>
      </c>
      <c r="S324" s="189">
        <v>0</v>
      </c>
      <c r="T324" s="190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191" t="s">
        <v>153</v>
      </c>
      <c r="AT324" s="191" t="s">
        <v>148</v>
      </c>
      <c r="AU324" s="191" t="s">
        <v>86</v>
      </c>
      <c r="AY324" s="19" t="s">
        <v>146</v>
      </c>
      <c r="BE324" s="192">
        <f>IF(N324="základní",J324,0)</f>
        <v>0</v>
      </c>
      <c r="BF324" s="192">
        <f>IF(N324="snížená",J324,0)</f>
        <v>0</v>
      </c>
      <c r="BG324" s="192">
        <f>IF(N324="zákl. přenesená",J324,0)</f>
        <v>0</v>
      </c>
      <c r="BH324" s="192">
        <f>IF(N324="sníž. přenesená",J324,0)</f>
        <v>0</v>
      </c>
      <c r="BI324" s="192">
        <f>IF(N324="nulová",J324,0)</f>
        <v>0</v>
      </c>
      <c r="BJ324" s="19" t="s">
        <v>84</v>
      </c>
      <c r="BK324" s="192">
        <f>ROUND(I324*H324,2)</f>
        <v>0</v>
      </c>
      <c r="BL324" s="19" t="s">
        <v>153</v>
      </c>
      <c r="BM324" s="191" t="s">
        <v>533</v>
      </c>
    </row>
    <row r="325" s="2" customFormat="1" ht="21.75" customHeight="1">
      <c r="A325" s="38"/>
      <c r="B325" s="179"/>
      <c r="C325" s="180" t="s">
        <v>534</v>
      </c>
      <c r="D325" s="180" t="s">
        <v>148</v>
      </c>
      <c r="E325" s="181" t="s">
        <v>535</v>
      </c>
      <c r="F325" s="182" t="s">
        <v>536</v>
      </c>
      <c r="G325" s="183" t="s">
        <v>184</v>
      </c>
      <c r="H325" s="184">
        <v>274.31999999999999</v>
      </c>
      <c r="I325" s="185"/>
      <c r="J325" s="186">
        <f>ROUND(I325*H325,2)</f>
        <v>0</v>
      </c>
      <c r="K325" s="182" t="s">
        <v>152</v>
      </c>
      <c r="L325" s="39"/>
      <c r="M325" s="187" t="s">
        <v>1</v>
      </c>
      <c r="N325" s="188" t="s">
        <v>42</v>
      </c>
      <c r="O325" s="77"/>
      <c r="P325" s="189">
        <f>O325*H325</f>
        <v>0</v>
      </c>
      <c r="Q325" s="189">
        <v>0</v>
      </c>
      <c r="R325" s="189">
        <f>Q325*H325</f>
        <v>0</v>
      </c>
      <c r="S325" s="189">
        <v>0</v>
      </c>
      <c r="T325" s="190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191" t="s">
        <v>153</v>
      </c>
      <c r="AT325" s="191" t="s">
        <v>148</v>
      </c>
      <c r="AU325" s="191" t="s">
        <v>86</v>
      </c>
      <c r="AY325" s="19" t="s">
        <v>146</v>
      </c>
      <c r="BE325" s="192">
        <f>IF(N325="základní",J325,0)</f>
        <v>0</v>
      </c>
      <c r="BF325" s="192">
        <f>IF(N325="snížená",J325,0)</f>
        <v>0</v>
      </c>
      <c r="BG325" s="192">
        <f>IF(N325="zákl. přenesená",J325,0)</f>
        <v>0</v>
      </c>
      <c r="BH325" s="192">
        <f>IF(N325="sníž. přenesená",J325,0)</f>
        <v>0</v>
      </c>
      <c r="BI325" s="192">
        <f>IF(N325="nulová",J325,0)</f>
        <v>0</v>
      </c>
      <c r="BJ325" s="19" t="s">
        <v>84</v>
      </c>
      <c r="BK325" s="192">
        <f>ROUND(I325*H325,2)</f>
        <v>0</v>
      </c>
      <c r="BL325" s="19" t="s">
        <v>153</v>
      </c>
      <c r="BM325" s="191" t="s">
        <v>537</v>
      </c>
    </row>
    <row r="326" s="2" customFormat="1" ht="24.15" customHeight="1">
      <c r="A326" s="38"/>
      <c r="B326" s="179"/>
      <c r="C326" s="180" t="s">
        <v>538</v>
      </c>
      <c r="D326" s="180" t="s">
        <v>148</v>
      </c>
      <c r="E326" s="181" t="s">
        <v>539</v>
      </c>
      <c r="F326" s="182" t="s">
        <v>540</v>
      </c>
      <c r="G326" s="183" t="s">
        <v>184</v>
      </c>
      <c r="H326" s="184">
        <v>284.62</v>
      </c>
      <c r="I326" s="185"/>
      <c r="J326" s="186">
        <f>ROUND(I326*H326,2)</f>
        <v>0</v>
      </c>
      <c r="K326" s="182" t="s">
        <v>152</v>
      </c>
      <c r="L326" s="39"/>
      <c r="M326" s="187" t="s">
        <v>1</v>
      </c>
      <c r="N326" s="188" t="s">
        <v>42</v>
      </c>
      <c r="O326" s="77"/>
      <c r="P326" s="189">
        <f>O326*H326</f>
        <v>0</v>
      </c>
      <c r="Q326" s="189">
        <v>0</v>
      </c>
      <c r="R326" s="189">
        <f>Q326*H326</f>
        <v>0</v>
      </c>
      <c r="S326" s="189">
        <v>0</v>
      </c>
      <c r="T326" s="190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191" t="s">
        <v>153</v>
      </c>
      <c r="AT326" s="191" t="s">
        <v>148</v>
      </c>
      <c r="AU326" s="191" t="s">
        <v>86</v>
      </c>
      <c r="AY326" s="19" t="s">
        <v>146</v>
      </c>
      <c r="BE326" s="192">
        <f>IF(N326="základní",J326,0)</f>
        <v>0</v>
      </c>
      <c r="BF326" s="192">
        <f>IF(N326="snížená",J326,0)</f>
        <v>0</v>
      </c>
      <c r="BG326" s="192">
        <f>IF(N326="zákl. přenesená",J326,0)</f>
        <v>0</v>
      </c>
      <c r="BH326" s="192">
        <f>IF(N326="sníž. přenesená",J326,0)</f>
        <v>0</v>
      </c>
      <c r="BI326" s="192">
        <f>IF(N326="nulová",J326,0)</f>
        <v>0</v>
      </c>
      <c r="BJ326" s="19" t="s">
        <v>84</v>
      </c>
      <c r="BK326" s="192">
        <f>ROUND(I326*H326,2)</f>
        <v>0</v>
      </c>
      <c r="BL326" s="19" t="s">
        <v>153</v>
      </c>
      <c r="BM326" s="191" t="s">
        <v>541</v>
      </c>
    </row>
    <row r="327" s="14" customFormat="1">
      <c r="A327" s="14"/>
      <c r="B327" s="201"/>
      <c r="C327" s="14"/>
      <c r="D327" s="194" t="s">
        <v>155</v>
      </c>
      <c r="E327" s="202" t="s">
        <v>1</v>
      </c>
      <c r="F327" s="203" t="s">
        <v>542</v>
      </c>
      <c r="G327" s="14"/>
      <c r="H327" s="204">
        <v>284.62</v>
      </c>
      <c r="I327" s="205"/>
      <c r="J327" s="14"/>
      <c r="K327" s="14"/>
      <c r="L327" s="201"/>
      <c r="M327" s="206"/>
      <c r="N327" s="207"/>
      <c r="O327" s="207"/>
      <c r="P327" s="207"/>
      <c r="Q327" s="207"/>
      <c r="R327" s="207"/>
      <c r="S327" s="207"/>
      <c r="T327" s="208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02" t="s">
        <v>155</v>
      </c>
      <c r="AU327" s="202" t="s">
        <v>86</v>
      </c>
      <c r="AV327" s="14" t="s">
        <v>86</v>
      </c>
      <c r="AW327" s="14" t="s">
        <v>32</v>
      </c>
      <c r="AX327" s="14" t="s">
        <v>84</v>
      </c>
      <c r="AY327" s="202" t="s">
        <v>146</v>
      </c>
    </row>
    <row r="328" s="2" customFormat="1" ht="21.75" customHeight="1">
      <c r="A328" s="38"/>
      <c r="B328" s="179"/>
      <c r="C328" s="180" t="s">
        <v>543</v>
      </c>
      <c r="D328" s="180" t="s">
        <v>148</v>
      </c>
      <c r="E328" s="181" t="s">
        <v>544</v>
      </c>
      <c r="F328" s="182" t="s">
        <v>545</v>
      </c>
      <c r="G328" s="183" t="s">
        <v>184</v>
      </c>
      <c r="H328" s="184">
        <v>5</v>
      </c>
      <c r="I328" s="185"/>
      <c r="J328" s="186">
        <f>ROUND(I328*H328,2)</f>
        <v>0</v>
      </c>
      <c r="K328" s="182" t="s">
        <v>152</v>
      </c>
      <c r="L328" s="39"/>
      <c r="M328" s="187" t="s">
        <v>1</v>
      </c>
      <c r="N328" s="188" t="s">
        <v>42</v>
      </c>
      <c r="O328" s="77"/>
      <c r="P328" s="189">
        <f>O328*H328</f>
        <v>0</v>
      </c>
      <c r="Q328" s="189">
        <v>0</v>
      </c>
      <c r="R328" s="189">
        <f>Q328*H328</f>
        <v>0</v>
      </c>
      <c r="S328" s="189">
        <v>0</v>
      </c>
      <c r="T328" s="190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191" t="s">
        <v>153</v>
      </c>
      <c r="AT328" s="191" t="s">
        <v>148</v>
      </c>
      <c r="AU328" s="191" t="s">
        <v>86</v>
      </c>
      <c r="AY328" s="19" t="s">
        <v>146</v>
      </c>
      <c r="BE328" s="192">
        <f>IF(N328="základní",J328,0)</f>
        <v>0</v>
      </c>
      <c r="BF328" s="192">
        <f>IF(N328="snížená",J328,0)</f>
        <v>0</v>
      </c>
      <c r="BG328" s="192">
        <f>IF(N328="zákl. přenesená",J328,0)</f>
        <v>0</v>
      </c>
      <c r="BH328" s="192">
        <f>IF(N328="sníž. přenesená",J328,0)</f>
        <v>0</v>
      </c>
      <c r="BI328" s="192">
        <f>IF(N328="nulová",J328,0)</f>
        <v>0</v>
      </c>
      <c r="BJ328" s="19" t="s">
        <v>84</v>
      </c>
      <c r="BK328" s="192">
        <f>ROUND(I328*H328,2)</f>
        <v>0</v>
      </c>
      <c r="BL328" s="19" t="s">
        <v>153</v>
      </c>
      <c r="BM328" s="191" t="s">
        <v>546</v>
      </c>
    </row>
    <row r="329" s="2" customFormat="1" ht="24.15" customHeight="1">
      <c r="A329" s="38"/>
      <c r="B329" s="179"/>
      <c r="C329" s="180" t="s">
        <v>547</v>
      </c>
      <c r="D329" s="180" t="s">
        <v>148</v>
      </c>
      <c r="E329" s="181" t="s">
        <v>548</v>
      </c>
      <c r="F329" s="182" t="s">
        <v>549</v>
      </c>
      <c r="G329" s="183" t="s">
        <v>184</v>
      </c>
      <c r="H329" s="184">
        <v>5</v>
      </c>
      <c r="I329" s="185"/>
      <c r="J329" s="186">
        <f>ROUND(I329*H329,2)</f>
        <v>0</v>
      </c>
      <c r="K329" s="182" t="s">
        <v>152</v>
      </c>
      <c r="L329" s="39"/>
      <c r="M329" s="187" t="s">
        <v>1</v>
      </c>
      <c r="N329" s="188" t="s">
        <v>42</v>
      </c>
      <c r="O329" s="77"/>
      <c r="P329" s="189">
        <f>O329*H329</f>
        <v>0</v>
      </c>
      <c r="Q329" s="189">
        <v>0</v>
      </c>
      <c r="R329" s="189">
        <f>Q329*H329</f>
        <v>0</v>
      </c>
      <c r="S329" s="189">
        <v>0</v>
      </c>
      <c r="T329" s="190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191" t="s">
        <v>153</v>
      </c>
      <c r="AT329" s="191" t="s">
        <v>148</v>
      </c>
      <c r="AU329" s="191" t="s">
        <v>86</v>
      </c>
      <c r="AY329" s="19" t="s">
        <v>146</v>
      </c>
      <c r="BE329" s="192">
        <f>IF(N329="základní",J329,0)</f>
        <v>0</v>
      </c>
      <c r="BF329" s="192">
        <f>IF(N329="snížená",J329,0)</f>
        <v>0</v>
      </c>
      <c r="BG329" s="192">
        <f>IF(N329="zákl. přenesená",J329,0)</f>
        <v>0</v>
      </c>
      <c r="BH329" s="192">
        <f>IF(N329="sníž. přenesená",J329,0)</f>
        <v>0</v>
      </c>
      <c r="BI329" s="192">
        <f>IF(N329="nulová",J329,0)</f>
        <v>0</v>
      </c>
      <c r="BJ329" s="19" t="s">
        <v>84</v>
      </c>
      <c r="BK329" s="192">
        <f>ROUND(I329*H329,2)</f>
        <v>0</v>
      </c>
      <c r="BL329" s="19" t="s">
        <v>153</v>
      </c>
      <c r="BM329" s="191" t="s">
        <v>550</v>
      </c>
    </row>
    <row r="330" s="2" customFormat="1" ht="24.15" customHeight="1">
      <c r="A330" s="38"/>
      <c r="B330" s="179"/>
      <c r="C330" s="180" t="s">
        <v>551</v>
      </c>
      <c r="D330" s="180" t="s">
        <v>148</v>
      </c>
      <c r="E330" s="181" t="s">
        <v>552</v>
      </c>
      <c r="F330" s="182" t="s">
        <v>553</v>
      </c>
      <c r="G330" s="183" t="s">
        <v>342</v>
      </c>
      <c r="H330" s="184">
        <v>8</v>
      </c>
      <c r="I330" s="185"/>
      <c r="J330" s="186">
        <f>ROUND(I330*H330,2)</f>
        <v>0</v>
      </c>
      <c r="K330" s="182" t="s">
        <v>152</v>
      </c>
      <c r="L330" s="39"/>
      <c r="M330" s="187" t="s">
        <v>1</v>
      </c>
      <c r="N330" s="188" t="s">
        <v>42</v>
      </c>
      <c r="O330" s="77"/>
      <c r="P330" s="189">
        <f>O330*H330</f>
        <v>0</v>
      </c>
      <c r="Q330" s="189">
        <v>0.45937</v>
      </c>
      <c r="R330" s="189">
        <f>Q330*H330</f>
        <v>3.67496</v>
      </c>
      <c r="S330" s="189">
        <v>0</v>
      </c>
      <c r="T330" s="190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191" t="s">
        <v>153</v>
      </c>
      <c r="AT330" s="191" t="s">
        <v>148</v>
      </c>
      <c r="AU330" s="191" t="s">
        <v>86</v>
      </c>
      <c r="AY330" s="19" t="s">
        <v>146</v>
      </c>
      <c r="BE330" s="192">
        <f>IF(N330="základní",J330,0)</f>
        <v>0</v>
      </c>
      <c r="BF330" s="192">
        <f>IF(N330="snížená",J330,0)</f>
        <v>0</v>
      </c>
      <c r="BG330" s="192">
        <f>IF(N330="zákl. přenesená",J330,0)</f>
        <v>0</v>
      </c>
      <c r="BH330" s="192">
        <f>IF(N330="sníž. přenesená",J330,0)</f>
        <v>0</v>
      </c>
      <c r="BI330" s="192">
        <f>IF(N330="nulová",J330,0)</f>
        <v>0</v>
      </c>
      <c r="BJ330" s="19" t="s">
        <v>84</v>
      </c>
      <c r="BK330" s="192">
        <f>ROUND(I330*H330,2)</f>
        <v>0</v>
      </c>
      <c r="BL330" s="19" t="s">
        <v>153</v>
      </c>
      <c r="BM330" s="191" t="s">
        <v>554</v>
      </c>
    </row>
    <row r="331" s="2" customFormat="1" ht="24.15" customHeight="1">
      <c r="A331" s="38"/>
      <c r="B331" s="179"/>
      <c r="C331" s="180" t="s">
        <v>555</v>
      </c>
      <c r="D331" s="180" t="s">
        <v>148</v>
      </c>
      <c r="E331" s="181" t="s">
        <v>556</v>
      </c>
      <c r="F331" s="182" t="s">
        <v>557</v>
      </c>
      <c r="G331" s="183" t="s">
        <v>342</v>
      </c>
      <c r="H331" s="184">
        <v>1</v>
      </c>
      <c r="I331" s="185"/>
      <c r="J331" s="186">
        <f>ROUND(I331*H331,2)</f>
        <v>0</v>
      </c>
      <c r="K331" s="182" t="s">
        <v>152</v>
      </c>
      <c r="L331" s="39"/>
      <c r="M331" s="187" t="s">
        <v>1</v>
      </c>
      <c r="N331" s="188" t="s">
        <v>42</v>
      </c>
      <c r="O331" s="77"/>
      <c r="P331" s="189">
        <f>O331*H331</f>
        <v>0</v>
      </c>
      <c r="Q331" s="189">
        <v>0</v>
      </c>
      <c r="R331" s="189">
        <f>Q331*H331</f>
        <v>0</v>
      </c>
      <c r="S331" s="189">
        <v>0.050000000000000003</v>
      </c>
      <c r="T331" s="190">
        <f>S331*H331</f>
        <v>0.050000000000000003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191" t="s">
        <v>153</v>
      </c>
      <c r="AT331" s="191" t="s">
        <v>148</v>
      </c>
      <c r="AU331" s="191" t="s">
        <v>86</v>
      </c>
      <c r="AY331" s="19" t="s">
        <v>146</v>
      </c>
      <c r="BE331" s="192">
        <f>IF(N331="základní",J331,0)</f>
        <v>0</v>
      </c>
      <c r="BF331" s="192">
        <f>IF(N331="snížená",J331,0)</f>
        <v>0</v>
      </c>
      <c r="BG331" s="192">
        <f>IF(N331="zákl. přenesená",J331,0)</f>
        <v>0</v>
      </c>
      <c r="BH331" s="192">
        <f>IF(N331="sníž. přenesená",J331,0)</f>
        <v>0</v>
      </c>
      <c r="BI331" s="192">
        <f>IF(N331="nulová",J331,0)</f>
        <v>0</v>
      </c>
      <c r="BJ331" s="19" t="s">
        <v>84</v>
      </c>
      <c r="BK331" s="192">
        <f>ROUND(I331*H331,2)</f>
        <v>0</v>
      </c>
      <c r="BL331" s="19" t="s">
        <v>153</v>
      </c>
      <c r="BM331" s="191" t="s">
        <v>558</v>
      </c>
    </row>
    <row r="332" s="2" customFormat="1" ht="24.15" customHeight="1">
      <c r="A332" s="38"/>
      <c r="B332" s="179"/>
      <c r="C332" s="180" t="s">
        <v>559</v>
      </c>
      <c r="D332" s="180" t="s">
        <v>148</v>
      </c>
      <c r="E332" s="181" t="s">
        <v>560</v>
      </c>
      <c r="F332" s="182" t="s">
        <v>561</v>
      </c>
      <c r="G332" s="183" t="s">
        <v>342</v>
      </c>
      <c r="H332" s="184">
        <v>12</v>
      </c>
      <c r="I332" s="185"/>
      <c r="J332" s="186">
        <f>ROUND(I332*H332,2)</f>
        <v>0</v>
      </c>
      <c r="K332" s="182" t="s">
        <v>152</v>
      </c>
      <c r="L332" s="39"/>
      <c r="M332" s="187" t="s">
        <v>1</v>
      </c>
      <c r="N332" s="188" t="s">
        <v>42</v>
      </c>
      <c r="O332" s="77"/>
      <c r="P332" s="189">
        <f>O332*H332</f>
        <v>0</v>
      </c>
      <c r="Q332" s="189">
        <v>0.040000000000000001</v>
      </c>
      <c r="R332" s="189">
        <f>Q332*H332</f>
        <v>0.47999999999999998</v>
      </c>
      <c r="S332" s="189">
        <v>0</v>
      </c>
      <c r="T332" s="190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191" t="s">
        <v>153</v>
      </c>
      <c r="AT332" s="191" t="s">
        <v>148</v>
      </c>
      <c r="AU332" s="191" t="s">
        <v>86</v>
      </c>
      <c r="AY332" s="19" t="s">
        <v>146</v>
      </c>
      <c r="BE332" s="192">
        <f>IF(N332="základní",J332,0)</f>
        <v>0</v>
      </c>
      <c r="BF332" s="192">
        <f>IF(N332="snížená",J332,0)</f>
        <v>0</v>
      </c>
      <c r="BG332" s="192">
        <f>IF(N332="zákl. přenesená",J332,0)</f>
        <v>0</v>
      </c>
      <c r="BH332" s="192">
        <f>IF(N332="sníž. přenesená",J332,0)</f>
        <v>0</v>
      </c>
      <c r="BI332" s="192">
        <f>IF(N332="nulová",J332,0)</f>
        <v>0</v>
      </c>
      <c r="BJ332" s="19" t="s">
        <v>84</v>
      </c>
      <c r="BK332" s="192">
        <f>ROUND(I332*H332,2)</f>
        <v>0</v>
      </c>
      <c r="BL332" s="19" t="s">
        <v>153</v>
      </c>
      <c r="BM332" s="191" t="s">
        <v>562</v>
      </c>
    </row>
    <row r="333" s="2" customFormat="1" ht="24.15" customHeight="1">
      <c r="A333" s="38"/>
      <c r="B333" s="179"/>
      <c r="C333" s="225" t="s">
        <v>563</v>
      </c>
      <c r="D333" s="225" t="s">
        <v>263</v>
      </c>
      <c r="E333" s="226" t="s">
        <v>564</v>
      </c>
      <c r="F333" s="227" t="s">
        <v>565</v>
      </c>
      <c r="G333" s="228" t="s">
        <v>342</v>
      </c>
      <c r="H333" s="229">
        <v>12</v>
      </c>
      <c r="I333" s="230"/>
      <c r="J333" s="231">
        <f>ROUND(I333*H333,2)</f>
        <v>0</v>
      </c>
      <c r="K333" s="227" t="s">
        <v>152</v>
      </c>
      <c r="L333" s="232"/>
      <c r="M333" s="233" t="s">
        <v>1</v>
      </c>
      <c r="N333" s="234" t="s">
        <v>42</v>
      </c>
      <c r="O333" s="77"/>
      <c r="P333" s="189">
        <f>O333*H333</f>
        <v>0</v>
      </c>
      <c r="Q333" s="189">
        <v>0.013299999999999999</v>
      </c>
      <c r="R333" s="189">
        <f>Q333*H333</f>
        <v>0.15959999999999999</v>
      </c>
      <c r="S333" s="189">
        <v>0</v>
      </c>
      <c r="T333" s="190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191" t="s">
        <v>186</v>
      </c>
      <c r="AT333" s="191" t="s">
        <v>263</v>
      </c>
      <c r="AU333" s="191" t="s">
        <v>86</v>
      </c>
      <c r="AY333" s="19" t="s">
        <v>146</v>
      </c>
      <c r="BE333" s="192">
        <f>IF(N333="základní",J333,0)</f>
        <v>0</v>
      </c>
      <c r="BF333" s="192">
        <f>IF(N333="snížená",J333,0)</f>
        <v>0</v>
      </c>
      <c r="BG333" s="192">
        <f>IF(N333="zákl. přenesená",J333,0)</f>
        <v>0</v>
      </c>
      <c r="BH333" s="192">
        <f>IF(N333="sníž. přenesená",J333,0)</f>
        <v>0</v>
      </c>
      <c r="BI333" s="192">
        <f>IF(N333="nulová",J333,0)</f>
        <v>0</v>
      </c>
      <c r="BJ333" s="19" t="s">
        <v>84</v>
      </c>
      <c r="BK333" s="192">
        <f>ROUND(I333*H333,2)</f>
        <v>0</v>
      </c>
      <c r="BL333" s="19" t="s">
        <v>153</v>
      </c>
      <c r="BM333" s="191" t="s">
        <v>566</v>
      </c>
    </row>
    <row r="334" s="13" customFormat="1">
      <c r="A334" s="13"/>
      <c r="B334" s="193"/>
      <c r="C334" s="13"/>
      <c r="D334" s="194" t="s">
        <v>155</v>
      </c>
      <c r="E334" s="195" t="s">
        <v>1</v>
      </c>
      <c r="F334" s="196" t="s">
        <v>453</v>
      </c>
      <c r="G334" s="13"/>
      <c r="H334" s="195" t="s">
        <v>1</v>
      </c>
      <c r="I334" s="197"/>
      <c r="J334" s="13"/>
      <c r="K334" s="13"/>
      <c r="L334" s="193"/>
      <c r="M334" s="198"/>
      <c r="N334" s="199"/>
      <c r="O334" s="199"/>
      <c r="P334" s="199"/>
      <c r="Q334" s="199"/>
      <c r="R334" s="199"/>
      <c r="S334" s="199"/>
      <c r="T334" s="200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195" t="s">
        <v>155</v>
      </c>
      <c r="AU334" s="195" t="s">
        <v>86</v>
      </c>
      <c r="AV334" s="13" t="s">
        <v>84</v>
      </c>
      <c r="AW334" s="13" t="s">
        <v>32</v>
      </c>
      <c r="AX334" s="13" t="s">
        <v>77</v>
      </c>
      <c r="AY334" s="195" t="s">
        <v>146</v>
      </c>
    </row>
    <row r="335" s="14" customFormat="1">
      <c r="A335" s="14"/>
      <c r="B335" s="201"/>
      <c r="C335" s="14"/>
      <c r="D335" s="194" t="s">
        <v>155</v>
      </c>
      <c r="E335" s="202" t="s">
        <v>1</v>
      </c>
      <c r="F335" s="203" t="s">
        <v>8</v>
      </c>
      <c r="G335" s="14"/>
      <c r="H335" s="204">
        <v>12</v>
      </c>
      <c r="I335" s="205"/>
      <c r="J335" s="14"/>
      <c r="K335" s="14"/>
      <c r="L335" s="201"/>
      <c r="M335" s="206"/>
      <c r="N335" s="207"/>
      <c r="O335" s="207"/>
      <c r="P335" s="207"/>
      <c r="Q335" s="207"/>
      <c r="R335" s="207"/>
      <c r="S335" s="207"/>
      <c r="T335" s="208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02" t="s">
        <v>155</v>
      </c>
      <c r="AU335" s="202" t="s">
        <v>86</v>
      </c>
      <c r="AV335" s="14" t="s">
        <v>86</v>
      </c>
      <c r="AW335" s="14" t="s">
        <v>32</v>
      </c>
      <c r="AX335" s="14" t="s">
        <v>84</v>
      </c>
      <c r="AY335" s="202" t="s">
        <v>146</v>
      </c>
    </row>
    <row r="336" s="2" customFormat="1" ht="24.15" customHeight="1">
      <c r="A336" s="38"/>
      <c r="B336" s="179"/>
      <c r="C336" s="225" t="s">
        <v>567</v>
      </c>
      <c r="D336" s="225" t="s">
        <v>263</v>
      </c>
      <c r="E336" s="226" t="s">
        <v>568</v>
      </c>
      <c r="F336" s="227" t="s">
        <v>569</v>
      </c>
      <c r="G336" s="228" t="s">
        <v>342</v>
      </c>
      <c r="H336" s="229">
        <v>12</v>
      </c>
      <c r="I336" s="230"/>
      <c r="J336" s="231">
        <f>ROUND(I336*H336,2)</f>
        <v>0</v>
      </c>
      <c r="K336" s="227" t="s">
        <v>152</v>
      </c>
      <c r="L336" s="232"/>
      <c r="M336" s="233" t="s">
        <v>1</v>
      </c>
      <c r="N336" s="234" t="s">
        <v>42</v>
      </c>
      <c r="O336" s="77"/>
      <c r="P336" s="189">
        <f>O336*H336</f>
        <v>0</v>
      </c>
      <c r="Q336" s="189">
        <v>0.00029999999999999997</v>
      </c>
      <c r="R336" s="189">
        <f>Q336*H336</f>
        <v>0.0035999999999999999</v>
      </c>
      <c r="S336" s="189">
        <v>0</v>
      </c>
      <c r="T336" s="190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191" t="s">
        <v>186</v>
      </c>
      <c r="AT336" s="191" t="s">
        <v>263</v>
      </c>
      <c r="AU336" s="191" t="s">
        <v>86</v>
      </c>
      <c r="AY336" s="19" t="s">
        <v>146</v>
      </c>
      <c r="BE336" s="192">
        <f>IF(N336="základní",J336,0)</f>
        <v>0</v>
      </c>
      <c r="BF336" s="192">
        <f>IF(N336="snížená",J336,0)</f>
        <v>0</v>
      </c>
      <c r="BG336" s="192">
        <f>IF(N336="zákl. přenesená",J336,0)</f>
        <v>0</v>
      </c>
      <c r="BH336" s="192">
        <f>IF(N336="sníž. přenesená",J336,0)</f>
        <v>0</v>
      </c>
      <c r="BI336" s="192">
        <f>IF(N336="nulová",J336,0)</f>
        <v>0</v>
      </c>
      <c r="BJ336" s="19" t="s">
        <v>84</v>
      </c>
      <c r="BK336" s="192">
        <f>ROUND(I336*H336,2)</f>
        <v>0</v>
      </c>
      <c r="BL336" s="19" t="s">
        <v>153</v>
      </c>
      <c r="BM336" s="191" t="s">
        <v>570</v>
      </c>
    </row>
    <row r="337" s="13" customFormat="1">
      <c r="A337" s="13"/>
      <c r="B337" s="193"/>
      <c r="C337" s="13"/>
      <c r="D337" s="194" t="s">
        <v>155</v>
      </c>
      <c r="E337" s="195" t="s">
        <v>1</v>
      </c>
      <c r="F337" s="196" t="s">
        <v>453</v>
      </c>
      <c r="G337" s="13"/>
      <c r="H337" s="195" t="s">
        <v>1</v>
      </c>
      <c r="I337" s="197"/>
      <c r="J337" s="13"/>
      <c r="K337" s="13"/>
      <c r="L337" s="193"/>
      <c r="M337" s="198"/>
      <c r="N337" s="199"/>
      <c r="O337" s="199"/>
      <c r="P337" s="199"/>
      <c r="Q337" s="199"/>
      <c r="R337" s="199"/>
      <c r="S337" s="199"/>
      <c r="T337" s="200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195" t="s">
        <v>155</v>
      </c>
      <c r="AU337" s="195" t="s">
        <v>86</v>
      </c>
      <c r="AV337" s="13" t="s">
        <v>84</v>
      </c>
      <c r="AW337" s="13" t="s">
        <v>32</v>
      </c>
      <c r="AX337" s="13" t="s">
        <v>77</v>
      </c>
      <c r="AY337" s="195" t="s">
        <v>146</v>
      </c>
    </row>
    <row r="338" s="14" customFormat="1">
      <c r="A338" s="14"/>
      <c r="B338" s="201"/>
      <c r="C338" s="14"/>
      <c r="D338" s="194" t="s">
        <v>155</v>
      </c>
      <c r="E338" s="202" t="s">
        <v>1</v>
      </c>
      <c r="F338" s="203" t="s">
        <v>8</v>
      </c>
      <c r="G338" s="14"/>
      <c r="H338" s="204">
        <v>12</v>
      </c>
      <c r="I338" s="205"/>
      <c r="J338" s="14"/>
      <c r="K338" s="14"/>
      <c r="L338" s="201"/>
      <c r="M338" s="206"/>
      <c r="N338" s="207"/>
      <c r="O338" s="207"/>
      <c r="P338" s="207"/>
      <c r="Q338" s="207"/>
      <c r="R338" s="207"/>
      <c r="S338" s="207"/>
      <c r="T338" s="208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02" t="s">
        <v>155</v>
      </c>
      <c r="AU338" s="202" t="s">
        <v>86</v>
      </c>
      <c r="AV338" s="14" t="s">
        <v>86</v>
      </c>
      <c r="AW338" s="14" t="s">
        <v>32</v>
      </c>
      <c r="AX338" s="14" t="s">
        <v>84</v>
      </c>
      <c r="AY338" s="202" t="s">
        <v>146</v>
      </c>
    </row>
    <row r="339" s="2" customFormat="1" ht="24.15" customHeight="1">
      <c r="A339" s="38"/>
      <c r="B339" s="179"/>
      <c r="C339" s="180" t="s">
        <v>571</v>
      </c>
      <c r="D339" s="180" t="s">
        <v>148</v>
      </c>
      <c r="E339" s="181" t="s">
        <v>572</v>
      </c>
      <c r="F339" s="182" t="s">
        <v>573</v>
      </c>
      <c r="G339" s="183" t="s">
        <v>184</v>
      </c>
      <c r="H339" s="184">
        <v>289.62</v>
      </c>
      <c r="I339" s="185"/>
      <c r="J339" s="186">
        <f>ROUND(I339*H339,2)</f>
        <v>0</v>
      </c>
      <c r="K339" s="182" t="s">
        <v>152</v>
      </c>
      <c r="L339" s="39"/>
      <c r="M339" s="187" t="s">
        <v>1</v>
      </c>
      <c r="N339" s="188" t="s">
        <v>42</v>
      </c>
      <c r="O339" s="77"/>
      <c r="P339" s="189">
        <f>O339*H339</f>
        <v>0</v>
      </c>
      <c r="Q339" s="189">
        <v>9.0000000000000006E-05</v>
      </c>
      <c r="R339" s="189">
        <f>Q339*H339</f>
        <v>0.026065800000000004</v>
      </c>
      <c r="S339" s="189">
        <v>0</v>
      </c>
      <c r="T339" s="190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191" t="s">
        <v>153</v>
      </c>
      <c r="AT339" s="191" t="s">
        <v>148</v>
      </c>
      <c r="AU339" s="191" t="s">
        <v>86</v>
      </c>
      <c r="AY339" s="19" t="s">
        <v>146</v>
      </c>
      <c r="BE339" s="192">
        <f>IF(N339="základní",J339,0)</f>
        <v>0</v>
      </c>
      <c r="BF339" s="192">
        <f>IF(N339="snížená",J339,0)</f>
        <v>0</v>
      </c>
      <c r="BG339" s="192">
        <f>IF(N339="zákl. přenesená",J339,0)</f>
        <v>0</v>
      </c>
      <c r="BH339" s="192">
        <f>IF(N339="sníž. přenesená",J339,0)</f>
        <v>0</v>
      </c>
      <c r="BI339" s="192">
        <f>IF(N339="nulová",J339,0)</f>
        <v>0</v>
      </c>
      <c r="BJ339" s="19" t="s">
        <v>84</v>
      </c>
      <c r="BK339" s="192">
        <f>ROUND(I339*H339,2)</f>
        <v>0</v>
      </c>
      <c r="BL339" s="19" t="s">
        <v>153</v>
      </c>
      <c r="BM339" s="191" t="s">
        <v>574</v>
      </c>
    </row>
    <row r="340" s="14" customFormat="1">
      <c r="A340" s="14"/>
      <c r="B340" s="201"/>
      <c r="C340" s="14"/>
      <c r="D340" s="194" t="s">
        <v>155</v>
      </c>
      <c r="E340" s="202" t="s">
        <v>1</v>
      </c>
      <c r="F340" s="203" t="s">
        <v>575</v>
      </c>
      <c r="G340" s="14"/>
      <c r="H340" s="204">
        <v>289.62</v>
      </c>
      <c r="I340" s="205"/>
      <c r="J340" s="14"/>
      <c r="K340" s="14"/>
      <c r="L340" s="201"/>
      <c r="M340" s="206"/>
      <c r="N340" s="207"/>
      <c r="O340" s="207"/>
      <c r="P340" s="207"/>
      <c r="Q340" s="207"/>
      <c r="R340" s="207"/>
      <c r="S340" s="207"/>
      <c r="T340" s="208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02" t="s">
        <v>155</v>
      </c>
      <c r="AU340" s="202" t="s">
        <v>86</v>
      </c>
      <c r="AV340" s="14" t="s">
        <v>86</v>
      </c>
      <c r="AW340" s="14" t="s">
        <v>32</v>
      </c>
      <c r="AX340" s="14" t="s">
        <v>84</v>
      </c>
      <c r="AY340" s="202" t="s">
        <v>146</v>
      </c>
    </row>
    <row r="341" s="2" customFormat="1" ht="24.15" customHeight="1">
      <c r="A341" s="38"/>
      <c r="B341" s="179"/>
      <c r="C341" s="180" t="s">
        <v>576</v>
      </c>
      <c r="D341" s="180" t="s">
        <v>148</v>
      </c>
      <c r="E341" s="181" t="s">
        <v>577</v>
      </c>
      <c r="F341" s="182" t="s">
        <v>578</v>
      </c>
      <c r="G341" s="183" t="s">
        <v>342</v>
      </c>
      <c r="H341" s="184">
        <v>27</v>
      </c>
      <c r="I341" s="185"/>
      <c r="J341" s="186">
        <f>ROUND(I341*H341,2)</f>
        <v>0</v>
      </c>
      <c r="K341" s="182" t="s">
        <v>1</v>
      </c>
      <c r="L341" s="39"/>
      <c r="M341" s="187" t="s">
        <v>1</v>
      </c>
      <c r="N341" s="188" t="s">
        <v>42</v>
      </c>
      <c r="O341" s="77"/>
      <c r="P341" s="189">
        <f>O341*H341</f>
        <v>0</v>
      </c>
      <c r="Q341" s="189">
        <v>0.00014999999999999999</v>
      </c>
      <c r="R341" s="189">
        <f>Q341*H341</f>
        <v>0.0040499999999999998</v>
      </c>
      <c r="S341" s="189">
        <v>0</v>
      </c>
      <c r="T341" s="190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191" t="s">
        <v>153</v>
      </c>
      <c r="AT341" s="191" t="s">
        <v>148</v>
      </c>
      <c r="AU341" s="191" t="s">
        <v>86</v>
      </c>
      <c r="AY341" s="19" t="s">
        <v>146</v>
      </c>
      <c r="BE341" s="192">
        <f>IF(N341="základní",J341,0)</f>
        <v>0</v>
      </c>
      <c r="BF341" s="192">
        <f>IF(N341="snížená",J341,0)</f>
        <v>0</v>
      </c>
      <c r="BG341" s="192">
        <f>IF(N341="zákl. přenesená",J341,0)</f>
        <v>0</v>
      </c>
      <c r="BH341" s="192">
        <f>IF(N341="sníž. přenesená",J341,0)</f>
        <v>0</v>
      </c>
      <c r="BI341" s="192">
        <f>IF(N341="nulová",J341,0)</f>
        <v>0</v>
      </c>
      <c r="BJ341" s="19" t="s">
        <v>84</v>
      </c>
      <c r="BK341" s="192">
        <f>ROUND(I341*H341,2)</f>
        <v>0</v>
      </c>
      <c r="BL341" s="19" t="s">
        <v>153</v>
      </c>
      <c r="BM341" s="191" t="s">
        <v>579</v>
      </c>
    </row>
    <row r="342" s="13" customFormat="1">
      <c r="A342" s="13"/>
      <c r="B342" s="193"/>
      <c r="C342" s="13"/>
      <c r="D342" s="194" t="s">
        <v>155</v>
      </c>
      <c r="E342" s="195" t="s">
        <v>1</v>
      </c>
      <c r="F342" s="196" t="s">
        <v>580</v>
      </c>
      <c r="G342" s="13"/>
      <c r="H342" s="195" t="s">
        <v>1</v>
      </c>
      <c r="I342" s="197"/>
      <c r="J342" s="13"/>
      <c r="K342" s="13"/>
      <c r="L342" s="193"/>
      <c r="M342" s="198"/>
      <c r="N342" s="199"/>
      <c r="O342" s="199"/>
      <c r="P342" s="199"/>
      <c r="Q342" s="199"/>
      <c r="R342" s="199"/>
      <c r="S342" s="199"/>
      <c r="T342" s="200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95" t="s">
        <v>155</v>
      </c>
      <c r="AU342" s="195" t="s">
        <v>86</v>
      </c>
      <c r="AV342" s="13" t="s">
        <v>84</v>
      </c>
      <c r="AW342" s="13" t="s">
        <v>32</v>
      </c>
      <c r="AX342" s="13" t="s">
        <v>77</v>
      </c>
      <c r="AY342" s="195" t="s">
        <v>146</v>
      </c>
    </row>
    <row r="343" s="14" customFormat="1">
      <c r="A343" s="14"/>
      <c r="B343" s="201"/>
      <c r="C343" s="14"/>
      <c r="D343" s="194" t="s">
        <v>155</v>
      </c>
      <c r="E343" s="202" t="s">
        <v>1</v>
      </c>
      <c r="F343" s="203" t="s">
        <v>303</v>
      </c>
      <c r="G343" s="14"/>
      <c r="H343" s="204">
        <v>27</v>
      </c>
      <c r="I343" s="205"/>
      <c r="J343" s="14"/>
      <c r="K343" s="14"/>
      <c r="L343" s="201"/>
      <c r="M343" s="206"/>
      <c r="N343" s="207"/>
      <c r="O343" s="207"/>
      <c r="P343" s="207"/>
      <c r="Q343" s="207"/>
      <c r="R343" s="207"/>
      <c r="S343" s="207"/>
      <c r="T343" s="208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02" t="s">
        <v>155</v>
      </c>
      <c r="AU343" s="202" t="s">
        <v>86</v>
      </c>
      <c r="AV343" s="14" t="s">
        <v>86</v>
      </c>
      <c r="AW343" s="14" t="s">
        <v>32</v>
      </c>
      <c r="AX343" s="14" t="s">
        <v>84</v>
      </c>
      <c r="AY343" s="202" t="s">
        <v>146</v>
      </c>
    </row>
    <row r="344" s="12" customFormat="1" ht="22.8" customHeight="1">
      <c r="A344" s="12"/>
      <c r="B344" s="166"/>
      <c r="C344" s="12"/>
      <c r="D344" s="167" t="s">
        <v>76</v>
      </c>
      <c r="E344" s="177" t="s">
        <v>192</v>
      </c>
      <c r="F344" s="177" t="s">
        <v>581</v>
      </c>
      <c r="G344" s="12"/>
      <c r="H344" s="12"/>
      <c r="I344" s="169"/>
      <c r="J344" s="178">
        <f>BK344</f>
        <v>0</v>
      </c>
      <c r="K344" s="12"/>
      <c r="L344" s="166"/>
      <c r="M344" s="171"/>
      <c r="N344" s="172"/>
      <c r="O344" s="172"/>
      <c r="P344" s="173">
        <f>SUM(P345:P353)</f>
        <v>0</v>
      </c>
      <c r="Q344" s="172"/>
      <c r="R344" s="173">
        <f>SUM(R345:R353)</f>
        <v>0.75825000000000009</v>
      </c>
      <c r="S344" s="172"/>
      <c r="T344" s="174">
        <f>SUM(T345:T353)</f>
        <v>0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167" t="s">
        <v>84</v>
      </c>
      <c r="AT344" s="175" t="s">
        <v>76</v>
      </c>
      <c r="AU344" s="175" t="s">
        <v>84</v>
      </c>
      <c r="AY344" s="167" t="s">
        <v>146</v>
      </c>
      <c r="BK344" s="176">
        <f>SUM(BK345:BK353)</f>
        <v>0</v>
      </c>
    </row>
    <row r="345" s="2" customFormat="1" ht="49.05" customHeight="1">
      <c r="A345" s="38"/>
      <c r="B345" s="179"/>
      <c r="C345" s="180" t="s">
        <v>582</v>
      </c>
      <c r="D345" s="180" t="s">
        <v>148</v>
      </c>
      <c r="E345" s="181" t="s">
        <v>583</v>
      </c>
      <c r="F345" s="182" t="s">
        <v>584</v>
      </c>
      <c r="G345" s="183" t="s">
        <v>184</v>
      </c>
      <c r="H345" s="184">
        <v>4.5</v>
      </c>
      <c r="I345" s="185"/>
      <c r="J345" s="186">
        <f>ROUND(I345*H345,2)</f>
        <v>0</v>
      </c>
      <c r="K345" s="182" t="s">
        <v>152</v>
      </c>
      <c r="L345" s="39"/>
      <c r="M345" s="187" t="s">
        <v>1</v>
      </c>
      <c r="N345" s="188" t="s">
        <v>42</v>
      </c>
      <c r="O345" s="77"/>
      <c r="P345" s="189">
        <f>O345*H345</f>
        <v>0</v>
      </c>
      <c r="Q345" s="189">
        <v>0.16850000000000001</v>
      </c>
      <c r="R345" s="189">
        <f>Q345*H345</f>
        <v>0.75825000000000009</v>
      </c>
      <c r="S345" s="189">
        <v>0</v>
      </c>
      <c r="T345" s="190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191" t="s">
        <v>153</v>
      </c>
      <c r="AT345" s="191" t="s">
        <v>148</v>
      </c>
      <c r="AU345" s="191" t="s">
        <v>86</v>
      </c>
      <c r="AY345" s="19" t="s">
        <v>146</v>
      </c>
      <c r="BE345" s="192">
        <f>IF(N345="základní",J345,0)</f>
        <v>0</v>
      </c>
      <c r="BF345" s="192">
        <f>IF(N345="snížená",J345,0)</f>
        <v>0</v>
      </c>
      <c r="BG345" s="192">
        <f>IF(N345="zákl. přenesená",J345,0)</f>
        <v>0</v>
      </c>
      <c r="BH345" s="192">
        <f>IF(N345="sníž. přenesená",J345,0)</f>
        <v>0</v>
      </c>
      <c r="BI345" s="192">
        <f>IF(N345="nulová",J345,0)</f>
        <v>0</v>
      </c>
      <c r="BJ345" s="19" t="s">
        <v>84</v>
      </c>
      <c r="BK345" s="192">
        <f>ROUND(I345*H345,2)</f>
        <v>0</v>
      </c>
      <c r="BL345" s="19" t="s">
        <v>153</v>
      </c>
      <c r="BM345" s="191" t="s">
        <v>585</v>
      </c>
    </row>
    <row r="346" s="13" customFormat="1">
      <c r="A346" s="13"/>
      <c r="B346" s="193"/>
      <c r="C346" s="13"/>
      <c r="D346" s="194" t="s">
        <v>155</v>
      </c>
      <c r="E346" s="195" t="s">
        <v>1</v>
      </c>
      <c r="F346" s="196" t="s">
        <v>586</v>
      </c>
      <c r="G346" s="13"/>
      <c r="H346" s="195" t="s">
        <v>1</v>
      </c>
      <c r="I346" s="197"/>
      <c r="J346" s="13"/>
      <c r="K346" s="13"/>
      <c r="L346" s="193"/>
      <c r="M346" s="198"/>
      <c r="N346" s="199"/>
      <c r="O346" s="199"/>
      <c r="P346" s="199"/>
      <c r="Q346" s="199"/>
      <c r="R346" s="199"/>
      <c r="S346" s="199"/>
      <c r="T346" s="200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195" t="s">
        <v>155</v>
      </c>
      <c r="AU346" s="195" t="s">
        <v>86</v>
      </c>
      <c r="AV346" s="13" t="s">
        <v>84</v>
      </c>
      <c r="AW346" s="13" t="s">
        <v>32</v>
      </c>
      <c r="AX346" s="13" t="s">
        <v>77</v>
      </c>
      <c r="AY346" s="195" t="s">
        <v>146</v>
      </c>
    </row>
    <row r="347" s="14" customFormat="1">
      <c r="A347" s="14"/>
      <c r="B347" s="201"/>
      <c r="C347" s="14"/>
      <c r="D347" s="194" t="s">
        <v>155</v>
      </c>
      <c r="E347" s="202" t="s">
        <v>1</v>
      </c>
      <c r="F347" s="203" t="s">
        <v>587</v>
      </c>
      <c r="G347" s="14"/>
      <c r="H347" s="204">
        <v>4.5</v>
      </c>
      <c r="I347" s="205"/>
      <c r="J347" s="14"/>
      <c r="K347" s="14"/>
      <c r="L347" s="201"/>
      <c r="M347" s="206"/>
      <c r="N347" s="207"/>
      <c r="O347" s="207"/>
      <c r="P347" s="207"/>
      <c r="Q347" s="207"/>
      <c r="R347" s="207"/>
      <c r="S347" s="207"/>
      <c r="T347" s="208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02" t="s">
        <v>155</v>
      </c>
      <c r="AU347" s="202" t="s">
        <v>86</v>
      </c>
      <c r="AV347" s="14" t="s">
        <v>86</v>
      </c>
      <c r="AW347" s="14" t="s">
        <v>32</v>
      </c>
      <c r="AX347" s="14" t="s">
        <v>84</v>
      </c>
      <c r="AY347" s="202" t="s">
        <v>146</v>
      </c>
    </row>
    <row r="348" s="2" customFormat="1" ht="37.8" customHeight="1">
      <c r="A348" s="38"/>
      <c r="B348" s="179"/>
      <c r="C348" s="180" t="s">
        <v>588</v>
      </c>
      <c r="D348" s="180" t="s">
        <v>148</v>
      </c>
      <c r="E348" s="181" t="s">
        <v>589</v>
      </c>
      <c r="F348" s="182" t="s">
        <v>590</v>
      </c>
      <c r="G348" s="183" t="s">
        <v>184</v>
      </c>
      <c r="H348" s="184">
        <v>579.24000000000001</v>
      </c>
      <c r="I348" s="185"/>
      <c r="J348" s="186">
        <f>ROUND(I348*H348,2)</f>
        <v>0</v>
      </c>
      <c r="K348" s="182" t="s">
        <v>152</v>
      </c>
      <c r="L348" s="39"/>
      <c r="M348" s="187" t="s">
        <v>1</v>
      </c>
      <c r="N348" s="188" t="s">
        <v>42</v>
      </c>
      <c r="O348" s="77"/>
      <c r="P348" s="189">
        <f>O348*H348</f>
        <v>0</v>
      </c>
      <c r="Q348" s="189">
        <v>0</v>
      </c>
      <c r="R348" s="189">
        <f>Q348*H348</f>
        <v>0</v>
      </c>
      <c r="S348" s="189">
        <v>0</v>
      </c>
      <c r="T348" s="190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191" t="s">
        <v>153</v>
      </c>
      <c r="AT348" s="191" t="s">
        <v>148</v>
      </c>
      <c r="AU348" s="191" t="s">
        <v>86</v>
      </c>
      <c r="AY348" s="19" t="s">
        <v>146</v>
      </c>
      <c r="BE348" s="192">
        <f>IF(N348="základní",J348,0)</f>
        <v>0</v>
      </c>
      <c r="BF348" s="192">
        <f>IF(N348="snížená",J348,0)</f>
        <v>0</v>
      </c>
      <c r="BG348" s="192">
        <f>IF(N348="zákl. přenesená",J348,0)</f>
        <v>0</v>
      </c>
      <c r="BH348" s="192">
        <f>IF(N348="sníž. přenesená",J348,0)</f>
        <v>0</v>
      </c>
      <c r="BI348" s="192">
        <f>IF(N348="nulová",J348,0)</f>
        <v>0</v>
      </c>
      <c r="BJ348" s="19" t="s">
        <v>84</v>
      </c>
      <c r="BK348" s="192">
        <f>ROUND(I348*H348,2)</f>
        <v>0</v>
      </c>
      <c r="BL348" s="19" t="s">
        <v>153</v>
      </c>
      <c r="BM348" s="191" t="s">
        <v>591</v>
      </c>
    </row>
    <row r="349" s="14" customFormat="1">
      <c r="A349" s="14"/>
      <c r="B349" s="201"/>
      <c r="C349" s="14"/>
      <c r="D349" s="194" t="s">
        <v>155</v>
      </c>
      <c r="E349" s="202" t="s">
        <v>1</v>
      </c>
      <c r="F349" s="203" t="s">
        <v>592</v>
      </c>
      <c r="G349" s="14"/>
      <c r="H349" s="204">
        <v>579.24000000000001</v>
      </c>
      <c r="I349" s="205"/>
      <c r="J349" s="14"/>
      <c r="K349" s="14"/>
      <c r="L349" s="201"/>
      <c r="M349" s="206"/>
      <c r="N349" s="207"/>
      <c r="O349" s="207"/>
      <c r="P349" s="207"/>
      <c r="Q349" s="207"/>
      <c r="R349" s="207"/>
      <c r="S349" s="207"/>
      <c r="T349" s="208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02" t="s">
        <v>155</v>
      </c>
      <c r="AU349" s="202" t="s">
        <v>86</v>
      </c>
      <c r="AV349" s="14" t="s">
        <v>86</v>
      </c>
      <c r="AW349" s="14" t="s">
        <v>32</v>
      </c>
      <c r="AX349" s="14" t="s">
        <v>84</v>
      </c>
      <c r="AY349" s="202" t="s">
        <v>146</v>
      </c>
    </row>
    <row r="350" s="2" customFormat="1" ht="24.15" customHeight="1">
      <c r="A350" s="38"/>
      <c r="B350" s="179"/>
      <c r="C350" s="180" t="s">
        <v>593</v>
      </c>
      <c r="D350" s="180" t="s">
        <v>148</v>
      </c>
      <c r="E350" s="181" t="s">
        <v>594</v>
      </c>
      <c r="F350" s="182" t="s">
        <v>595</v>
      </c>
      <c r="G350" s="183" t="s">
        <v>184</v>
      </c>
      <c r="H350" s="184">
        <v>579.24000000000001</v>
      </c>
      <c r="I350" s="185"/>
      <c r="J350" s="186">
        <f>ROUND(I350*H350,2)</f>
        <v>0</v>
      </c>
      <c r="K350" s="182" t="s">
        <v>152</v>
      </c>
      <c r="L350" s="39"/>
      <c r="M350" s="187" t="s">
        <v>1</v>
      </c>
      <c r="N350" s="188" t="s">
        <v>42</v>
      </c>
      <c r="O350" s="77"/>
      <c r="P350" s="189">
        <f>O350*H350</f>
        <v>0</v>
      </c>
      <c r="Q350" s="189">
        <v>0</v>
      </c>
      <c r="R350" s="189">
        <f>Q350*H350</f>
        <v>0</v>
      </c>
      <c r="S350" s="189">
        <v>0</v>
      </c>
      <c r="T350" s="190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191" t="s">
        <v>153</v>
      </c>
      <c r="AT350" s="191" t="s">
        <v>148</v>
      </c>
      <c r="AU350" s="191" t="s">
        <v>86</v>
      </c>
      <c r="AY350" s="19" t="s">
        <v>146</v>
      </c>
      <c r="BE350" s="192">
        <f>IF(N350="základní",J350,0)</f>
        <v>0</v>
      </c>
      <c r="BF350" s="192">
        <f>IF(N350="snížená",J350,0)</f>
        <v>0</v>
      </c>
      <c r="BG350" s="192">
        <f>IF(N350="zákl. přenesená",J350,0)</f>
        <v>0</v>
      </c>
      <c r="BH350" s="192">
        <f>IF(N350="sníž. přenesená",J350,0)</f>
        <v>0</v>
      </c>
      <c r="BI350" s="192">
        <f>IF(N350="nulová",J350,0)</f>
        <v>0</v>
      </c>
      <c r="BJ350" s="19" t="s">
        <v>84</v>
      </c>
      <c r="BK350" s="192">
        <f>ROUND(I350*H350,2)</f>
        <v>0</v>
      </c>
      <c r="BL350" s="19" t="s">
        <v>153</v>
      </c>
      <c r="BM350" s="191" t="s">
        <v>596</v>
      </c>
    </row>
    <row r="351" s="14" customFormat="1">
      <c r="A351" s="14"/>
      <c r="B351" s="201"/>
      <c r="C351" s="14"/>
      <c r="D351" s="194" t="s">
        <v>155</v>
      </c>
      <c r="E351" s="202" t="s">
        <v>1</v>
      </c>
      <c r="F351" s="203" t="s">
        <v>592</v>
      </c>
      <c r="G351" s="14"/>
      <c r="H351" s="204">
        <v>579.24000000000001</v>
      </c>
      <c r="I351" s="205"/>
      <c r="J351" s="14"/>
      <c r="K351" s="14"/>
      <c r="L351" s="201"/>
      <c r="M351" s="206"/>
      <c r="N351" s="207"/>
      <c r="O351" s="207"/>
      <c r="P351" s="207"/>
      <c r="Q351" s="207"/>
      <c r="R351" s="207"/>
      <c r="S351" s="207"/>
      <c r="T351" s="208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02" t="s">
        <v>155</v>
      </c>
      <c r="AU351" s="202" t="s">
        <v>86</v>
      </c>
      <c r="AV351" s="14" t="s">
        <v>86</v>
      </c>
      <c r="AW351" s="14" t="s">
        <v>32</v>
      </c>
      <c r="AX351" s="14" t="s">
        <v>84</v>
      </c>
      <c r="AY351" s="202" t="s">
        <v>146</v>
      </c>
    </row>
    <row r="352" s="2" customFormat="1" ht="66.75" customHeight="1">
      <c r="A352" s="38"/>
      <c r="B352" s="179"/>
      <c r="C352" s="180" t="s">
        <v>597</v>
      </c>
      <c r="D352" s="180" t="s">
        <v>148</v>
      </c>
      <c r="E352" s="181" t="s">
        <v>598</v>
      </c>
      <c r="F352" s="182" t="s">
        <v>599</v>
      </c>
      <c r="G352" s="183" t="s">
        <v>184</v>
      </c>
      <c r="H352" s="184">
        <v>4.5</v>
      </c>
      <c r="I352" s="185"/>
      <c r="J352" s="186">
        <f>ROUND(I352*H352,2)</f>
        <v>0</v>
      </c>
      <c r="K352" s="182" t="s">
        <v>152</v>
      </c>
      <c r="L352" s="39"/>
      <c r="M352" s="187" t="s">
        <v>1</v>
      </c>
      <c r="N352" s="188" t="s">
        <v>42</v>
      </c>
      <c r="O352" s="77"/>
      <c r="P352" s="189">
        <f>O352*H352</f>
        <v>0</v>
      </c>
      <c r="Q352" s="189">
        <v>0</v>
      </c>
      <c r="R352" s="189">
        <f>Q352*H352</f>
        <v>0</v>
      </c>
      <c r="S352" s="189">
        <v>0</v>
      </c>
      <c r="T352" s="190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191" t="s">
        <v>153</v>
      </c>
      <c r="AT352" s="191" t="s">
        <v>148</v>
      </c>
      <c r="AU352" s="191" t="s">
        <v>86</v>
      </c>
      <c r="AY352" s="19" t="s">
        <v>146</v>
      </c>
      <c r="BE352" s="192">
        <f>IF(N352="základní",J352,0)</f>
        <v>0</v>
      </c>
      <c r="BF352" s="192">
        <f>IF(N352="snížená",J352,0)</f>
        <v>0</v>
      </c>
      <c r="BG352" s="192">
        <f>IF(N352="zákl. přenesená",J352,0)</f>
        <v>0</v>
      </c>
      <c r="BH352" s="192">
        <f>IF(N352="sníž. přenesená",J352,0)</f>
        <v>0</v>
      </c>
      <c r="BI352" s="192">
        <f>IF(N352="nulová",J352,0)</f>
        <v>0</v>
      </c>
      <c r="BJ352" s="19" t="s">
        <v>84</v>
      </c>
      <c r="BK352" s="192">
        <f>ROUND(I352*H352,2)</f>
        <v>0</v>
      </c>
      <c r="BL352" s="19" t="s">
        <v>153</v>
      </c>
      <c r="BM352" s="191" t="s">
        <v>600</v>
      </c>
    </row>
    <row r="353" s="2" customFormat="1" ht="55.5" customHeight="1">
      <c r="A353" s="38"/>
      <c r="B353" s="179"/>
      <c r="C353" s="180" t="s">
        <v>601</v>
      </c>
      <c r="D353" s="180" t="s">
        <v>148</v>
      </c>
      <c r="E353" s="181" t="s">
        <v>602</v>
      </c>
      <c r="F353" s="182" t="s">
        <v>603</v>
      </c>
      <c r="G353" s="183" t="s">
        <v>151</v>
      </c>
      <c r="H353" s="184">
        <v>3.7999999999999998</v>
      </c>
      <c r="I353" s="185"/>
      <c r="J353" s="186">
        <f>ROUND(I353*H353,2)</f>
        <v>0</v>
      </c>
      <c r="K353" s="182" t="s">
        <v>152</v>
      </c>
      <c r="L353" s="39"/>
      <c r="M353" s="187" t="s">
        <v>1</v>
      </c>
      <c r="N353" s="188" t="s">
        <v>42</v>
      </c>
      <c r="O353" s="77"/>
      <c r="P353" s="189">
        <f>O353*H353</f>
        <v>0</v>
      </c>
      <c r="Q353" s="189">
        <v>0</v>
      </c>
      <c r="R353" s="189">
        <f>Q353*H353</f>
        <v>0</v>
      </c>
      <c r="S353" s="189">
        <v>0</v>
      </c>
      <c r="T353" s="190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191" t="s">
        <v>153</v>
      </c>
      <c r="AT353" s="191" t="s">
        <v>148</v>
      </c>
      <c r="AU353" s="191" t="s">
        <v>86</v>
      </c>
      <c r="AY353" s="19" t="s">
        <v>146</v>
      </c>
      <c r="BE353" s="192">
        <f>IF(N353="základní",J353,0)</f>
        <v>0</v>
      </c>
      <c r="BF353" s="192">
        <f>IF(N353="snížená",J353,0)</f>
        <v>0</v>
      </c>
      <c r="BG353" s="192">
        <f>IF(N353="zákl. přenesená",J353,0)</f>
        <v>0</v>
      </c>
      <c r="BH353" s="192">
        <f>IF(N353="sníž. přenesená",J353,0)</f>
        <v>0</v>
      </c>
      <c r="BI353" s="192">
        <f>IF(N353="nulová",J353,0)</f>
        <v>0</v>
      </c>
      <c r="BJ353" s="19" t="s">
        <v>84</v>
      </c>
      <c r="BK353" s="192">
        <f>ROUND(I353*H353,2)</f>
        <v>0</v>
      </c>
      <c r="BL353" s="19" t="s">
        <v>153</v>
      </c>
      <c r="BM353" s="191" t="s">
        <v>604</v>
      </c>
    </row>
    <row r="354" s="12" customFormat="1" ht="22.8" customHeight="1">
      <c r="A354" s="12"/>
      <c r="B354" s="166"/>
      <c r="C354" s="12"/>
      <c r="D354" s="167" t="s">
        <v>76</v>
      </c>
      <c r="E354" s="177" t="s">
        <v>605</v>
      </c>
      <c r="F354" s="177" t="s">
        <v>606</v>
      </c>
      <c r="G354" s="12"/>
      <c r="H354" s="12"/>
      <c r="I354" s="169"/>
      <c r="J354" s="178">
        <f>BK354</f>
        <v>0</v>
      </c>
      <c r="K354" s="12"/>
      <c r="L354" s="166"/>
      <c r="M354" s="171"/>
      <c r="N354" s="172"/>
      <c r="O354" s="172"/>
      <c r="P354" s="173">
        <f>SUM(P355:P372)</f>
        <v>0</v>
      </c>
      <c r="Q354" s="172"/>
      <c r="R354" s="173">
        <f>SUM(R355:R372)</f>
        <v>0</v>
      </c>
      <c r="S354" s="172"/>
      <c r="T354" s="174">
        <f>SUM(T355:T372)</f>
        <v>0</v>
      </c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R354" s="167" t="s">
        <v>84</v>
      </c>
      <c r="AT354" s="175" t="s">
        <v>76</v>
      </c>
      <c r="AU354" s="175" t="s">
        <v>84</v>
      </c>
      <c r="AY354" s="167" t="s">
        <v>146</v>
      </c>
      <c r="BK354" s="176">
        <f>SUM(BK355:BK372)</f>
        <v>0</v>
      </c>
    </row>
    <row r="355" s="2" customFormat="1" ht="37.8" customHeight="1">
      <c r="A355" s="38"/>
      <c r="B355" s="179"/>
      <c r="C355" s="180" t="s">
        <v>607</v>
      </c>
      <c r="D355" s="180" t="s">
        <v>148</v>
      </c>
      <c r="E355" s="181" t="s">
        <v>608</v>
      </c>
      <c r="F355" s="182" t="s">
        <v>609</v>
      </c>
      <c r="G355" s="183" t="s">
        <v>266</v>
      </c>
      <c r="H355" s="184">
        <v>135.52600000000001</v>
      </c>
      <c r="I355" s="185"/>
      <c r="J355" s="186">
        <f>ROUND(I355*H355,2)</f>
        <v>0</v>
      </c>
      <c r="K355" s="182" t="s">
        <v>152</v>
      </c>
      <c r="L355" s="39"/>
      <c r="M355" s="187" t="s">
        <v>1</v>
      </c>
      <c r="N355" s="188" t="s">
        <v>42</v>
      </c>
      <c r="O355" s="77"/>
      <c r="P355" s="189">
        <f>O355*H355</f>
        <v>0</v>
      </c>
      <c r="Q355" s="189">
        <v>0</v>
      </c>
      <c r="R355" s="189">
        <f>Q355*H355</f>
        <v>0</v>
      </c>
      <c r="S355" s="189">
        <v>0</v>
      </c>
      <c r="T355" s="190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191" t="s">
        <v>153</v>
      </c>
      <c r="AT355" s="191" t="s">
        <v>148</v>
      </c>
      <c r="AU355" s="191" t="s">
        <v>86</v>
      </c>
      <c r="AY355" s="19" t="s">
        <v>146</v>
      </c>
      <c r="BE355" s="192">
        <f>IF(N355="základní",J355,0)</f>
        <v>0</v>
      </c>
      <c r="BF355" s="192">
        <f>IF(N355="snížená",J355,0)</f>
        <v>0</v>
      </c>
      <c r="BG355" s="192">
        <f>IF(N355="zákl. přenesená",J355,0)</f>
        <v>0</v>
      </c>
      <c r="BH355" s="192">
        <f>IF(N355="sníž. přenesená",J355,0)</f>
        <v>0</v>
      </c>
      <c r="BI355" s="192">
        <f>IF(N355="nulová",J355,0)</f>
        <v>0</v>
      </c>
      <c r="BJ355" s="19" t="s">
        <v>84</v>
      </c>
      <c r="BK355" s="192">
        <f>ROUND(I355*H355,2)</f>
        <v>0</v>
      </c>
      <c r="BL355" s="19" t="s">
        <v>153</v>
      </c>
      <c r="BM355" s="191" t="s">
        <v>610</v>
      </c>
    </row>
    <row r="356" s="13" customFormat="1">
      <c r="A356" s="13"/>
      <c r="B356" s="193"/>
      <c r="C356" s="13"/>
      <c r="D356" s="194" t="s">
        <v>155</v>
      </c>
      <c r="E356" s="195" t="s">
        <v>1</v>
      </c>
      <c r="F356" s="196" t="s">
        <v>611</v>
      </c>
      <c r="G356" s="13"/>
      <c r="H356" s="195" t="s">
        <v>1</v>
      </c>
      <c r="I356" s="197"/>
      <c r="J356" s="13"/>
      <c r="K356" s="13"/>
      <c r="L356" s="193"/>
      <c r="M356" s="198"/>
      <c r="N356" s="199"/>
      <c r="O356" s="199"/>
      <c r="P356" s="199"/>
      <c r="Q356" s="199"/>
      <c r="R356" s="199"/>
      <c r="S356" s="199"/>
      <c r="T356" s="200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195" t="s">
        <v>155</v>
      </c>
      <c r="AU356" s="195" t="s">
        <v>86</v>
      </c>
      <c r="AV356" s="13" t="s">
        <v>84</v>
      </c>
      <c r="AW356" s="13" t="s">
        <v>32</v>
      </c>
      <c r="AX356" s="13" t="s">
        <v>77</v>
      </c>
      <c r="AY356" s="195" t="s">
        <v>146</v>
      </c>
    </row>
    <row r="357" s="14" customFormat="1">
      <c r="A357" s="14"/>
      <c r="B357" s="201"/>
      <c r="C357" s="14"/>
      <c r="D357" s="194" t="s">
        <v>155</v>
      </c>
      <c r="E357" s="202" t="s">
        <v>1</v>
      </c>
      <c r="F357" s="203" t="s">
        <v>612</v>
      </c>
      <c r="G357" s="14"/>
      <c r="H357" s="204">
        <v>77.780000000000001</v>
      </c>
      <c r="I357" s="205"/>
      <c r="J357" s="14"/>
      <c r="K357" s="14"/>
      <c r="L357" s="201"/>
      <c r="M357" s="206"/>
      <c r="N357" s="207"/>
      <c r="O357" s="207"/>
      <c r="P357" s="207"/>
      <c r="Q357" s="207"/>
      <c r="R357" s="207"/>
      <c r="S357" s="207"/>
      <c r="T357" s="208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02" t="s">
        <v>155</v>
      </c>
      <c r="AU357" s="202" t="s">
        <v>86</v>
      </c>
      <c r="AV357" s="14" t="s">
        <v>86</v>
      </c>
      <c r="AW357" s="14" t="s">
        <v>32</v>
      </c>
      <c r="AX357" s="14" t="s">
        <v>77</v>
      </c>
      <c r="AY357" s="202" t="s">
        <v>146</v>
      </c>
    </row>
    <row r="358" s="14" customFormat="1">
      <c r="A358" s="14"/>
      <c r="B358" s="201"/>
      <c r="C358" s="14"/>
      <c r="D358" s="194" t="s">
        <v>155</v>
      </c>
      <c r="E358" s="202" t="s">
        <v>1</v>
      </c>
      <c r="F358" s="203" t="s">
        <v>613</v>
      </c>
      <c r="G358" s="14"/>
      <c r="H358" s="204">
        <v>57.746000000000002</v>
      </c>
      <c r="I358" s="205"/>
      <c r="J358" s="14"/>
      <c r="K358" s="14"/>
      <c r="L358" s="201"/>
      <c r="M358" s="206"/>
      <c r="N358" s="207"/>
      <c r="O358" s="207"/>
      <c r="P358" s="207"/>
      <c r="Q358" s="207"/>
      <c r="R358" s="207"/>
      <c r="S358" s="207"/>
      <c r="T358" s="208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02" t="s">
        <v>155</v>
      </c>
      <c r="AU358" s="202" t="s">
        <v>86</v>
      </c>
      <c r="AV358" s="14" t="s">
        <v>86</v>
      </c>
      <c r="AW358" s="14" t="s">
        <v>32</v>
      </c>
      <c r="AX358" s="14" t="s">
        <v>77</v>
      </c>
      <c r="AY358" s="202" t="s">
        <v>146</v>
      </c>
    </row>
    <row r="359" s="15" customFormat="1">
      <c r="A359" s="15"/>
      <c r="B359" s="209"/>
      <c r="C359" s="15"/>
      <c r="D359" s="194" t="s">
        <v>155</v>
      </c>
      <c r="E359" s="210" t="s">
        <v>1</v>
      </c>
      <c r="F359" s="211" t="s">
        <v>164</v>
      </c>
      <c r="G359" s="15"/>
      <c r="H359" s="212">
        <v>135.52600000000001</v>
      </c>
      <c r="I359" s="213"/>
      <c r="J359" s="15"/>
      <c r="K359" s="15"/>
      <c r="L359" s="209"/>
      <c r="M359" s="214"/>
      <c r="N359" s="215"/>
      <c r="O359" s="215"/>
      <c r="P359" s="215"/>
      <c r="Q359" s="215"/>
      <c r="R359" s="215"/>
      <c r="S359" s="215"/>
      <c r="T359" s="216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10" t="s">
        <v>155</v>
      </c>
      <c r="AU359" s="210" t="s">
        <v>86</v>
      </c>
      <c r="AV359" s="15" t="s">
        <v>153</v>
      </c>
      <c r="AW359" s="15" t="s">
        <v>32</v>
      </c>
      <c r="AX359" s="15" t="s">
        <v>84</v>
      </c>
      <c r="AY359" s="210" t="s">
        <v>146</v>
      </c>
    </row>
    <row r="360" s="2" customFormat="1" ht="49.05" customHeight="1">
      <c r="A360" s="38"/>
      <c r="B360" s="179"/>
      <c r="C360" s="180" t="s">
        <v>614</v>
      </c>
      <c r="D360" s="180" t="s">
        <v>148</v>
      </c>
      <c r="E360" s="181" t="s">
        <v>615</v>
      </c>
      <c r="F360" s="182" t="s">
        <v>616</v>
      </c>
      <c r="G360" s="183" t="s">
        <v>266</v>
      </c>
      <c r="H360" s="184">
        <v>67.763000000000005</v>
      </c>
      <c r="I360" s="185"/>
      <c r="J360" s="186">
        <f>ROUND(I360*H360,2)</f>
        <v>0</v>
      </c>
      <c r="K360" s="182" t="s">
        <v>152</v>
      </c>
      <c r="L360" s="39"/>
      <c r="M360" s="187" t="s">
        <v>1</v>
      </c>
      <c r="N360" s="188" t="s">
        <v>42</v>
      </c>
      <c r="O360" s="77"/>
      <c r="P360" s="189">
        <f>O360*H360</f>
        <v>0</v>
      </c>
      <c r="Q360" s="189">
        <v>0</v>
      </c>
      <c r="R360" s="189">
        <f>Q360*H360</f>
        <v>0</v>
      </c>
      <c r="S360" s="189">
        <v>0</v>
      </c>
      <c r="T360" s="190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191" t="s">
        <v>153</v>
      </c>
      <c r="AT360" s="191" t="s">
        <v>148</v>
      </c>
      <c r="AU360" s="191" t="s">
        <v>86</v>
      </c>
      <c r="AY360" s="19" t="s">
        <v>146</v>
      </c>
      <c r="BE360" s="192">
        <f>IF(N360="základní",J360,0)</f>
        <v>0</v>
      </c>
      <c r="BF360" s="192">
        <f>IF(N360="snížená",J360,0)</f>
        <v>0</v>
      </c>
      <c r="BG360" s="192">
        <f>IF(N360="zákl. přenesená",J360,0)</f>
        <v>0</v>
      </c>
      <c r="BH360" s="192">
        <f>IF(N360="sníž. přenesená",J360,0)</f>
        <v>0</v>
      </c>
      <c r="BI360" s="192">
        <f>IF(N360="nulová",J360,0)</f>
        <v>0</v>
      </c>
      <c r="BJ360" s="19" t="s">
        <v>84</v>
      </c>
      <c r="BK360" s="192">
        <f>ROUND(I360*H360,2)</f>
        <v>0</v>
      </c>
      <c r="BL360" s="19" t="s">
        <v>153</v>
      </c>
      <c r="BM360" s="191" t="s">
        <v>617</v>
      </c>
    </row>
    <row r="361" s="14" customFormat="1">
      <c r="A361" s="14"/>
      <c r="B361" s="201"/>
      <c r="C361" s="14"/>
      <c r="D361" s="194" t="s">
        <v>155</v>
      </c>
      <c r="E361" s="202" t="s">
        <v>1</v>
      </c>
      <c r="F361" s="203" t="s">
        <v>618</v>
      </c>
      <c r="G361" s="14"/>
      <c r="H361" s="204">
        <v>38.890000000000001</v>
      </c>
      <c r="I361" s="205"/>
      <c r="J361" s="14"/>
      <c r="K361" s="14"/>
      <c r="L361" s="201"/>
      <c r="M361" s="206"/>
      <c r="N361" s="207"/>
      <c r="O361" s="207"/>
      <c r="P361" s="207"/>
      <c r="Q361" s="207"/>
      <c r="R361" s="207"/>
      <c r="S361" s="207"/>
      <c r="T361" s="208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02" t="s">
        <v>155</v>
      </c>
      <c r="AU361" s="202" t="s">
        <v>86</v>
      </c>
      <c r="AV361" s="14" t="s">
        <v>86</v>
      </c>
      <c r="AW361" s="14" t="s">
        <v>32</v>
      </c>
      <c r="AX361" s="14" t="s">
        <v>77</v>
      </c>
      <c r="AY361" s="202" t="s">
        <v>146</v>
      </c>
    </row>
    <row r="362" s="14" customFormat="1">
      <c r="A362" s="14"/>
      <c r="B362" s="201"/>
      <c r="C362" s="14"/>
      <c r="D362" s="194" t="s">
        <v>155</v>
      </c>
      <c r="E362" s="202" t="s">
        <v>1</v>
      </c>
      <c r="F362" s="203" t="s">
        <v>619</v>
      </c>
      <c r="G362" s="14"/>
      <c r="H362" s="204">
        <v>28.873000000000001</v>
      </c>
      <c r="I362" s="205"/>
      <c r="J362" s="14"/>
      <c r="K362" s="14"/>
      <c r="L362" s="201"/>
      <c r="M362" s="206"/>
      <c r="N362" s="207"/>
      <c r="O362" s="207"/>
      <c r="P362" s="207"/>
      <c r="Q362" s="207"/>
      <c r="R362" s="207"/>
      <c r="S362" s="207"/>
      <c r="T362" s="208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02" t="s">
        <v>155</v>
      </c>
      <c r="AU362" s="202" t="s">
        <v>86</v>
      </c>
      <c r="AV362" s="14" t="s">
        <v>86</v>
      </c>
      <c r="AW362" s="14" t="s">
        <v>32</v>
      </c>
      <c r="AX362" s="14" t="s">
        <v>77</v>
      </c>
      <c r="AY362" s="202" t="s">
        <v>146</v>
      </c>
    </row>
    <row r="363" s="15" customFormat="1">
      <c r="A363" s="15"/>
      <c r="B363" s="209"/>
      <c r="C363" s="15"/>
      <c r="D363" s="194" t="s">
        <v>155</v>
      </c>
      <c r="E363" s="210" t="s">
        <v>1</v>
      </c>
      <c r="F363" s="211" t="s">
        <v>164</v>
      </c>
      <c r="G363" s="15"/>
      <c r="H363" s="212">
        <v>67.763000000000005</v>
      </c>
      <c r="I363" s="213"/>
      <c r="J363" s="15"/>
      <c r="K363" s="15"/>
      <c r="L363" s="209"/>
      <c r="M363" s="214"/>
      <c r="N363" s="215"/>
      <c r="O363" s="215"/>
      <c r="P363" s="215"/>
      <c r="Q363" s="215"/>
      <c r="R363" s="215"/>
      <c r="S363" s="215"/>
      <c r="T363" s="216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10" t="s">
        <v>155</v>
      </c>
      <c r="AU363" s="210" t="s">
        <v>86</v>
      </c>
      <c r="AV363" s="15" t="s">
        <v>153</v>
      </c>
      <c r="AW363" s="15" t="s">
        <v>32</v>
      </c>
      <c r="AX363" s="15" t="s">
        <v>84</v>
      </c>
      <c r="AY363" s="210" t="s">
        <v>146</v>
      </c>
    </row>
    <row r="364" s="2" customFormat="1" ht="24.15" customHeight="1">
      <c r="A364" s="38"/>
      <c r="B364" s="179"/>
      <c r="C364" s="180" t="s">
        <v>620</v>
      </c>
      <c r="D364" s="180" t="s">
        <v>148</v>
      </c>
      <c r="E364" s="181" t="s">
        <v>621</v>
      </c>
      <c r="F364" s="182" t="s">
        <v>622</v>
      </c>
      <c r="G364" s="183" t="s">
        <v>266</v>
      </c>
      <c r="H364" s="184">
        <v>177.792</v>
      </c>
      <c r="I364" s="185"/>
      <c r="J364" s="186">
        <f>ROUND(I364*H364,2)</f>
        <v>0</v>
      </c>
      <c r="K364" s="182" t="s">
        <v>1</v>
      </c>
      <c r="L364" s="39"/>
      <c r="M364" s="187" t="s">
        <v>1</v>
      </c>
      <c r="N364" s="188" t="s">
        <v>42</v>
      </c>
      <c r="O364" s="77"/>
      <c r="P364" s="189">
        <f>O364*H364</f>
        <v>0</v>
      </c>
      <c r="Q364" s="189">
        <v>0</v>
      </c>
      <c r="R364" s="189">
        <f>Q364*H364</f>
        <v>0</v>
      </c>
      <c r="S364" s="189">
        <v>0</v>
      </c>
      <c r="T364" s="190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191" t="s">
        <v>153</v>
      </c>
      <c r="AT364" s="191" t="s">
        <v>148</v>
      </c>
      <c r="AU364" s="191" t="s">
        <v>86</v>
      </c>
      <c r="AY364" s="19" t="s">
        <v>146</v>
      </c>
      <c r="BE364" s="192">
        <f>IF(N364="základní",J364,0)</f>
        <v>0</v>
      </c>
      <c r="BF364" s="192">
        <f>IF(N364="snížená",J364,0)</f>
        <v>0</v>
      </c>
      <c r="BG364" s="192">
        <f>IF(N364="zákl. přenesená",J364,0)</f>
        <v>0</v>
      </c>
      <c r="BH364" s="192">
        <f>IF(N364="sníž. přenesená",J364,0)</f>
        <v>0</v>
      </c>
      <c r="BI364" s="192">
        <f>IF(N364="nulová",J364,0)</f>
        <v>0</v>
      </c>
      <c r="BJ364" s="19" t="s">
        <v>84</v>
      </c>
      <c r="BK364" s="192">
        <f>ROUND(I364*H364,2)</f>
        <v>0</v>
      </c>
      <c r="BL364" s="19" t="s">
        <v>153</v>
      </c>
      <c r="BM364" s="191" t="s">
        <v>623</v>
      </c>
    </row>
    <row r="365" s="13" customFormat="1">
      <c r="A365" s="13"/>
      <c r="B365" s="193"/>
      <c r="C365" s="13"/>
      <c r="D365" s="194" t="s">
        <v>155</v>
      </c>
      <c r="E365" s="195" t="s">
        <v>1</v>
      </c>
      <c r="F365" s="196" t="s">
        <v>624</v>
      </c>
      <c r="G365" s="13"/>
      <c r="H365" s="195" t="s">
        <v>1</v>
      </c>
      <c r="I365" s="197"/>
      <c r="J365" s="13"/>
      <c r="K365" s="13"/>
      <c r="L365" s="193"/>
      <c r="M365" s="198"/>
      <c r="N365" s="199"/>
      <c r="O365" s="199"/>
      <c r="P365" s="199"/>
      <c r="Q365" s="199"/>
      <c r="R365" s="199"/>
      <c r="S365" s="199"/>
      <c r="T365" s="200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195" t="s">
        <v>155</v>
      </c>
      <c r="AU365" s="195" t="s">
        <v>86</v>
      </c>
      <c r="AV365" s="13" t="s">
        <v>84</v>
      </c>
      <c r="AW365" s="13" t="s">
        <v>32</v>
      </c>
      <c r="AX365" s="13" t="s">
        <v>77</v>
      </c>
      <c r="AY365" s="195" t="s">
        <v>146</v>
      </c>
    </row>
    <row r="366" s="13" customFormat="1">
      <c r="A366" s="13"/>
      <c r="B366" s="193"/>
      <c r="C366" s="13"/>
      <c r="D366" s="194" t="s">
        <v>155</v>
      </c>
      <c r="E366" s="195" t="s">
        <v>1</v>
      </c>
      <c r="F366" s="196" t="s">
        <v>244</v>
      </c>
      <c r="G366" s="13"/>
      <c r="H366" s="195" t="s">
        <v>1</v>
      </c>
      <c r="I366" s="197"/>
      <c r="J366" s="13"/>
      <c r="K366" s="13"/>
      <c r="L366" s="193"/>
      <c r="M366" s="198"/>
      <c r="N366" s="199"/>
      <c r="O366" s="199"/>
      <c r="P366" s="199"/>
      <c r="Q366" s="199"/>
      <c r="R366" s="199"/>
      <c r="S366" s="199"/>
      <c r="T366" s="200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195" t="s">
        <v>155</v>
      </c>
      <c r="AU366" s="195" t="s">
        <v>86</v>
      </c>
      <c r="AV366" s="13" t="s">
        <v>84</v>
      </c>
      <c r="AW366" s="13" t="s">
        <v>32</v>
      </c>
      <c r="AX366" s="13" t="s">
        <v>77</v>
      </c>
      <c r="AY366" s="195" t="s">
        <v>146</v>
      </c>
    </row>
    <row r="367" s="14" customFormat="1">
      <c r="A367" s="14"/>
      <c r="B367" s="201"/>
      <c r="C367" s="14"/>
      <c r="D367" s="194" t="s">
        <v>155</v>
      </c>
      <c r="E367" s="202" t="s">
        <v>1</v>
      </c>
      <c r="F367" s="203" t="s">
        <v>625</v>
      </c>
      <c r="G367" s="14"/>
      <c r="H367" s="204">
        <v>177.792</v>
      </c>
      <c r="I367" s="205"/>
      <c r="J367" s="14"/>
      <c r="K367" s="14"/>
      <c r="L367" s="201"/>
      <c r="M367" s="206"/>
      <c r="N367" s="207"/>
      <c r="O367" s="207"/>
      <c r="P367" s="207"/>
      <c r="Q367" s="207"/>
      <c r="R367" s="207"/>
      <c r="S367" s="207"/>
      <c r="T367" s="208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02" t="s">
        <v>155</v>
      </c>
      <c r="AU367" s="202" t="s">
        <v>86</v>
      </c>
      <c r="AV367" s="14" t="s">
        <v>86</v>
      </c>
      <c r="AW367" s="14" t="s">
        <v>32</v>
      </c>
      <c r="AX367" s="14" t="s">
        <v>84</v>
      </c>
      <c r="AY367" s="202" t="s">
        <v>146</v>
      </c>
    </row>
    <row r="368" s="2" customFormat="1" ht="24.15" customHeight="1">
      <c r="A368" s="38"/>
      <c r="B368" s="179"/>
      <c r="C368" s="180" t="s">
        <v>626</v>
      </c>
      <c r="D368" s="180" t="s">
        <v>148</v>
      </c>
      <c r="E368" s="181" t="s">
        <v>627</v>
      </c>
      <c r="F368" s="182" t="s">
        <v>628</v>
      </c>
      <c r="G368" s="183" t="s">
        <v>266</v>
      </c>
      <c r="H368" s="184">
        <v>67.763000000000005</v>
      </c>
      <c r="I368" s="185"/>
      <c r="J368" s="186">
        <f>ROUND(I368*H368,2)</f>
        <v>0</v>
      </c>
      <c r="K368" s="182" t="s">
        <v>152</v>
      </c>
      <c r="L368" s="39"/>
      <c r="M368" s="187" t="s">
        <v>1</v>
      </c>
      <c r="N368" s="188" t="s">
        <v>42</v>
      </c>
      <c r="O368" s="77"/>
      <c r="P368" s="189">
        <f>O368*H368</f>
        <v>0</v>
      </c>
      <c r="Q368" s="189">
        <v>0</v>
      </c>
      <c r="R368" s="189">
        <f>Q368*H368</f>
        <v>0</v>
      </c>
      <c r="S368" s="189">
        <v>0</v>
      </c>
      <c r="T368" s="190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191" t="s">
        <v>153</v>
      </c>
      <c r="AT368" s="191" t="s">
        <v>148</v>
      </c>
      <c r="AU368" s="191" t="s">
        <v>86</v>
      </c>
      <c r="AY368" s="19" t="s">
        <v>146</v>
      </c>
      <c r="BE368" s="192">
        <f>IF(N368="základní",J368,0)</f>
        <v>0</v>
      </c>
      <c r="BF368" s="192">
        <f>IF(N368="snížená",J368,0)</f>
        <v>0</v>
      </c>
      <c r="BG368" s="192">
        <f>IF(N368="zákl. přenesená",J368,0)</f>
        <v>0</v>
      </c>
      <c r="BH368" s="192">
        <f>IF(N368="sníž. přenesená",J368,0)</f>
        <v>0</v>
      </c>
      <c r="BI368" s="192">
        <f>IF(N368="nulová",J368,0)</f>
        <v>0</v>
      </c>
      <c r="BJ368" s="19" t="s">
        <v>84</v>
      </c>
      <c r="BK368" s="192">
        <f>ROUND(I368*H368,2)</f>
        <v>0</v>
      </c>
      <c r="BL368" s="19" t="s">
        <v>153</v>
      </c>
      <c r="BM368" s="191" t="s">
        <v>629</v>
      </c>
    </row>
    <row r="369" s="13" customFormat="1">
      <c r="A369" s="13"/>
      <c r="B369" s="193"/>
      <c r="C369" s="13"/>
      <c r="D369" s="194" t="s">
        <v>155</v>
      </c>
      <c r="E369" s="195" t="s">
        <v>1</v>
      </c>
      <c r="F369" s="196" t="s">
        <v>630</v>
      </c>
      <c r="G369" s="13"/>
      <c r="H369" s="195" t="s">
        <v>1</v>
      </c>
      <c r="I369" s="197"/>
      <c r="J369" s="13"/>
      <c r="K369" s="13"/>
      <c r="L369" s="193"/>
      <c r="M369" s="198"/>
      <c r="N369" s="199"/>
      <c r="O369" s="199"/>
      <c r="P369" s="199"/>
      <c r="Q369" s="199"/>
      <c r="R369" s="199"/>
      <c r="S369" s="199"/>
      <c r="T369" s="200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195" t="s">
        <v>155</v>
      </c>
      <c r="AU369" s="195" t="s">
        <v>86</v>
      </c>
      <c r="AV369" s="13" t="s">
        <v>84</v>
      </c>
      <c r="AW369" s="13" t="s">
        <v>32</v>
      </c>
      <c r="AX369" s="13" t="s">
        <v>77</v>
      </c>
      <c r="AY369" s="195" t="s">
        <v>146</v>
      </c>
    </row>
    <row r="370" s="14" customFormat="1">
      <c r="A370" s="14"/>
      <c r="B370" s="201"/>
      <c r="C370" s="14"/>
      <c r="D370" s="194" t="s">
        <v>155</v>
      </c>
      <c r="E370" s="202" t="s">
        <v>1</v>
      </c>
      <c r="F370" s="203" t="s">
        <v>618</v>
      </c>
      <c r="G370" s="14"/>
      <c r="H370" s="204">
        <v>38.890000000000001</v>
      </c>
      <c r="I370" s="205"/>
      <c r="J370" s="14"/>
      <c r="K370" s="14"/>
      <c r="L370" s="201"/>
      <c r="M370" s="206"/>
      <c r="N370" s="207"/>
      <c r="O370" s="207"/>
      <c r="P370" s="207"/>
      <c r="Q370" s="207"/>
      <c r="R370" s="207"/>
      <c r="S370" s="207"/>
      <c r="T370" s="208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02" t="s">
        <v>155</v>
      </c>
      <c r="AU370" s="202" t="s">
        <v>86</v>
      </c>
      <c r="AV370" s="14" t="s">
        <v>86</v>
      </c>
      <c r="AW370" s="14" t="s">
        <v>32</v>
      </c>
      <c r="AX370" s="14" t="s">
        <v>77</v>
      </c>
      <c r="AY370" s="202" t="s">
        <v>146</v>
      </c>
    </row>
    <row r="371" s="14" customFormat="1">
      <c r="A371" s="14"/>
      <c r="B371" s="201"/>
      <c r="C371" s="14"/>
      <c r="D371" s="194" t="s">
        <v>155</v>
      </c>
      <c r="E371" s="202" t="s">
        <v>1</v>
      </c>
      <c r="F371" s="203" t="s">
        <v>619</v>
      </c>
      <c r="G371" s="14"/>
      <c r="H371" s="204">
        <v>28.873000000000001</v>
      </c>
      <c r="I371" s="205"/>
      <c r="J371" s="14"/>
      <c r="K371" s="14"/>
      <c r="L371" s="201"/>
      <c r="M371" s="206"/>
      <c r="N371" s="207"/>
      <c r="O371" s="207"/>
      <c r="P371" s="207"/>
      <c r="Q371" s="207"/>
      <c r="R371" s="207"/>
      <c r="S371" s="207"/>
      <c r="T371" s="208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02" t="s">
        <v>155</v>
      </c>
      <c r="AU371" s="202" t="s">
        <v>86</v>
      </c>
      <c r="AV371" s="14" t="s">
        <v>86</v>
      </c>
      <c r="AW371" s="14" t="s">
        <v>32</v>
      </c>
      <c r="AX371" s="14" t="s">
        <v>77</v>
      </c>
      <c r="AY371" s="202" t="s">
        <v>146</v>
      </c>
    </row>
    <row r="372" s="15" customFormat="1">
      <c r="A372" s="15"/>
      <c r="B372" s="209"/>
      <c r="C372" s="15"/>
      <c r="D372" s="194" t="s">
        <v>155</v>
      </c>
      <c r="E372" s="210" t="s">
        <v>1</v>
      </c>
      <c r="F372" s="211" t="s">
        <v>164</v>
      </c>
      <c r="G372" s="15"/>
      <c r="H372" s="212">
        <v>67.763000000000005</v>
      </c>
      <c r="I372" s="213"/>
      <c r="J372" s="15"/>
      <c r="K372" s="15"/>
      <c r="L372" s="209"/>
      <c r="M372" s="214"/>
      <c r="N372" s="215"/>
      <c r="O372" s="215"/>
      <c r="P372" s="215"/>
      <c r="Q372" s="215"/>
      <c r="R372" s="215"/>
      <c r="S372" s="215"/>
      <c r="T372" s="216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10" t="s">
        <v>155</v>
      </c>
      <c r="AU372" s="210" t="s">
        <v>86</v>
      </c>
      <c r="AV372" s="15" t="s">
        <v>153</v>
      </c>
      <c r="AW372" s="15" t="s">
        <v>32</v>
      </c>
      <c r="AX372" s="15" t="s">
        <v>84</v>
      </c>
      <c r="AY372" s="210" t="s">
        <v>146</v>
      </c>
    </row>
    <row r="373" s="12" customFormat="1" ht="22.8" customHeight="1">
      <c r="A373" s="12"/>
      <c r="B373" s="166"/>
      <c r="C373" s="12"/>
      <c r="D373" s="167" t="s">
        <v>76</v>
      </c>
      <c r="E373" s="177" t="s">
        <v>631</v>
      </c>
      <c r="F373" s="177" t="s">
        <v>632</v>
      </c>
      <c r="G373" s="12"/>
      <c r="H373" s="12"/>
      <c r="I373" s="169"/>
      <c r="J373" s="178">
        <f>BK373</f>
        <v>0</v>
      </c>
      <c r="K373" s="12"/>
      <c r="L373" s="166"/>
      <c r="M373" s="171"/>
      <c r="N373" s="172"/>
      <c r="O373" s="172"/>
      <c r="P373" s="173">
        <f>P374</f>
        <v>0</v>
      </c>
      <c r="Q373" s="172"/>
      <c r="R373" s="173">
        <f>R374</f>
        <v>0</v>
      </c>
      <c r="S373" s="172"/>
      <c r="T373" s="174">
        <f>T374</f>
        <v>0</v>
      </c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R373" s="167" t="s">
        <v>84</v>
      </c>
      <c r="AT373" s="175" t="s">
        <v>76</v>
      </c>
      <c r="AU373" s="175" t="s">
        <v>84</v>
      </c>
      <c r="AY373" s="167" t="s">
        <v>146</v>
      </c>
      <c r="BK373" s="176">
        <f>BK374</f>
        <v>0</v>
      </c>
    </row>
    <row r="374" s="2" customFormat="1" ht="37.8" customHeight="1">
      <c r="A374" s="38"/>
      <c r="B374" s="179"/>
      <c r="C374" s="180" t="s">
        <v>633</v>
      </c>
      <c r="D374" s="180" t="s">
        <v>148</v>
      </c>
      <c r="E374" s="181" t="s">
        <v>634</v>
      </c>
      <c r="F374" s="182" t="s">
        <v>635</v>
      </c>
      <c r="G374" s="183" t="s">
        <v>266</v>
      </c>
      <c r="H374" s="184">
        <v>520.47900000000004</v>
      </c>
      <c r="I374" s="185"/>
      <c r="J374" s="186">
        <f>ROUND(I374*H374,2)</f>
        <v>0</v>
      </c>
      <c r="K374" s="182" t="s">
        <v>152</v>
      </c>
      <c r="L374" s="39"/>
      <c r="M374" s="187" t="s">
        <v>1</v>
      </c>
      <c r="N374" s="188" t="s">
        <v>42</v>
      </c>
      <c r="O374" s="77"/>
      <c r="P374" s="189">
        <f>O374*H374</f>
        <v>0</v>
      </c>
      <c r="Q374" s="189">
        <v>0</v>
      </c>
      <c r="R374" s="189">
        <f>Q374*H374</f>
        <v>0</v>
      </c>
      <c r="S374" s="189">
        <v>0</v>
      </c>
      <c r="T374" s="190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191" t="s">
        <v>153</v>
      </c>
      <c r="AT374" s="191" t="s">
        <v>148</v>
      </c>
      <c r="AU374" s="191" t="s">
        <v>86</v>
      </c>
      <c r="AY374" s="19" t="s">
        <v>146</v>
      </c>
      <c r="BE374" s="192">
        <f>IF(N374="základní",J374,0)</f>
        <v>0</v>
      </c>
      <c r="BF374" s="192">
        <f>IF(N374="snížená",J374,0)</f>
        <v>0</v>
      </c>
      <c r="BG374" s="192">
        <f>IF(N374="zákl. přenesená",J374,0)</f>
        <v>0</v>
      </c>
      <c r="BH374" s="192">
        <f>IF(N374="sníž. přenesená",J374,0)</f>
        <v>0</v>
      </c>
      <c r="BI374" s="192">
        <f>IF(N374="nulová",J374,0)</f>
        <v>0</v>
      </c>
      <c r="BJ374" s="19" t="s">
        <v>84</v>
      </c>
      <c r="BK374" s="192">
        <f>ROUND(I374*H374,2)</f>
        <v>0</v>
      </c>
      <c r="BL374" s="19" t="s">
        <v>153</v>
      </c>
      <c r="BM374" s="191" t="s">
        <v>636</v>
      </c>
    </row>
    <row r="375" s="12" customFormat="1" ht="25.92" customHeight="1">
      <c r="A375" s="12"/>
      <c r="B375" s="166"/>
      <c r="C375" s="12"/>
      <c r="D375" s="167" t="s">
        <v>76</v>
      </c>
      <c r="E375" s="168" t="s">
        <v>637</v>
      </c>
      <c r="F375" s="168" t="s">
        <v>638</v>
      </c>
      <c r="G375" s="12"/>
      <c r="H375" s="12"/>
      <c r="I375" s="169"/>
      <c r="J375" s="170">
        <f>BK375</f>
        <v>0</v>
      </c>
      <c r="K375" s="12"/>
      <c r="L375" s="166"/>
      <c r="M375" s="171"/>
      <c r="N375" s="172"/>
      <c r="O375" s="172"/>
      <c r="P375" s="173">
        <f>SUM(P376:P378)</f>
        <v>0</v>
      </c>
      <c r="Q375" s="172"/>
      <c r="R375" s="173">
        <f>SUM(R376:R378)</f>
        <v>0</v>
      </c>
      <c r="S375" s="172"/>
      <c r="T375" s="174">
        <f>SUM(T376:T378)</f>
        <v>0</v>
      </c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R375" s="167" t="s">
        <v>153</v>
      </c>
      <c r="AT375" s="175" t="s">
        <v>76</v>
      </c>
      <c r="AU375" s="175" t="s">
        <v>77</v>
      </c>
      <c r="AY375" s="167" t="s">
        <v>146</v>
      </c>
      <c r="BK375" s="176">
        <f>SUM(BK376:BK378)</f>
        <v>0</v>
      </c>
    </row>
    <row r="376" s="2" customFormat="1" ht="16.5" customHeight="1">
      <c r="A376" s="38"/>
      <c r="B376" s="179"/>
      <c r="C376" s="180" t="s">
        <v>639</v>
      </c>
      <c r="D376" s="180" t="s">
        <v>148</v>
      </c>
      <c r="E376" s="181" t="s">
        <v>640</v>
      </c>
      <c r="F376" s="182" t="s">
        <v>641</v>
      </c>
      <c r="G376" s="183" t="s">
        <v>184</v>
      </c>
      <c r="H376" s="184">
        <v>10.300000000000001</v>
      </c>
      <c r="I376" s="185"/>
      <c r="J376" s="186">
        <f>ROUND(I376*H376,2)</f>
        <v>0</v>
      </c>
      <c r="K376" s="182" t="s">
        <v>1</v>
      </c>
      <c r="L376" s="39"/>
      <c r="M376" s="187" t="s">
        <v>1</v>
      </c>
      <c r="N376" s="188" t="s">
        <v>42</v>
      </c>
      <c r="O376" s="77"/>
      <c r="P376" s="189">
        <f>O376*H376</f>
        <v>0</v>
      </c>
      <c r="Q376" s="189">
        <v>0</v>
      </c>
      <c r="R376" s="189">
        <f>Q376*H376</f>
        <v>0</v>
      </c>
      <c r="S376" s="189">
        <v>0</v>
      </c>
      <c r="T376" s="190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191" t="s">
        <v>642</v>
      </c>
      <c r="AT376" s="191" t="s">
        <v>148</v>
      </c>
      <c r="AU376" s="191" t="s">
        <v>84</v>
      </c>
      <c r="AY376" s="19" t="s">
        <v>146</v>
      </c>
      <c r="BE376" s="192">
        <f>IF(N376="základní",J376,0)</f>
        <v>0</v>
      </c>
      <c r="BF376" s="192">
        <f>IF(N376="snížená",J376,0)</f>
        <v>0</v>
      </c>
      <c r="BG376" s="192">
        <f>IF(N376="zákl. přenesená",J376,0)</f>
        <v>0</v>
      </c>
      <c r="BH376" s="192">
        <f>IF(N376="sníž. přenesená",J376,0)</f>
        <v>0</v>
      </c>
      <c r="BI376" s="192">
        <f>IF(N376="nulová",J376,0)</f>
        <v>0</v>
      </c>
      <c r="BJ376" s="19" t="s">
        <v>84</v>
      </c>
      <c r="BK376" s="192">
        <f>ROUND(I376*H376,2)</f>
        <v>0</v>
      </c>
      <c r="BL376" s="19" t="s">
        <v>642</v>
      </c>
      <c r="BM376" s="191" t="s">
        <v>643</v>
      </c>
    </row>
    <row r="377" s="2" customFormat="1" ht="16.5" customHeight="1">
      <c r="A377" s="38"/>
      <c r="B377" s="179"/>
      <c r="C377" s="180" t="s">
        <v>644</v>
      </c>
      <c r="D377" s="180" t="s">
        <v>148</v>
      </c>
      <c r="E377" s="181" t="s">
        <v>645</v>
      </c>
      <c r="F377" s="182" t="s">
        <v>646</v>
      </c>
      <c r="G377" s="183" t="s">
        <v>184</v>
      </c>
      <c r="H377" s="184">
        <v>274.31999999999999</v>
      </c>
      <c r="I377" s="185"/>
      <c r="J377" s="186">
        <f>ROUND(I377*H377,2)</f>
        <v>0</v>
      </c>
      <c r="K377" s="182" t="s">
        <v>1</v>
      </c>
      <c r="L377" s="39"/>
      <c r="M377" s="187" t="s">
        <v>1</v>
      </c>
      <c r="N377" s="188" t="s">
        <v>42</v>
      </c>
      <c r="O377" s="77"/>
      <c r="P377" s="189">
        <f>O377*H377</f>
        <v>0</v>
      </c>
      <c r="Q377" s="189">
        <v>0</v>
      </c>
      <c r="R377" s="189">
        <f>Q377*H377</f>
        <v>0</v>
      </c>
      <c r="S377" s="189">
        <v>0</v>
      </c>
      <c r="T377" s="190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191" t="s">
        <v>642</v>
      </c>
      <c r="AT377" s="191" t="s">
        <v>148</v>
      </c>
      <c r="AU377" s="191" t="s">
        <v>84</v>
      </c>
      <c r="AY377" s="19" t="s">
        <v>146</v>
      </c>
      <c r="BE377" s="192">
        <f>IF(N377="základní",J377,0)</f>
        <v>0</v>
      </c>
      <c r="BF377" s="192">
        <f>IF(N377="snížená",J377,0)</f>
        <v>0</v>
      </c>
      <c r="BG377" s="192">
        <f>IF(N377="zákl. přenesená",J377,0)</f>
        <v>0</v>
      </c>
      <c r="BH377" s="192">
        <f>IF(N377="sníž. přenesená",J377,0)</f>
        <v>0</v>
      </c>
      <c r="BI377" s="192">
        <f>IF(N377="nulová",J377,0)</f>
        <v>0</v>
      </c>
      <c r="BJ377" s="19" t="s">
        <v>84</v>
      </c>
      <c r="BK377" s="192">
        <f>ROUND(I377*H377,2)</f>
        <v>0</v>
      </c>
      <c r="BL377" s="19" t="s">
        <v>642</v>
      </c>
      <c r="BM377" s="191" t="s">
        <v>647</v>
      </c>
    </row>
    <row r="378" s="2" customFormat="1" ht="16.5" customHeight="1">
      <c r="A378" s="38"/>
      <c r="B378" s="179"/>
      <c r="C378" s="180" t="s">
        <v>648</v>
      </c>
      <c r="D378" s="180" t="s">
        <v>148</v>
      </c>
      <c r="E378" s="181" t="s">
        <v>649</v>
      </c>
      <c r="F378" s="182" t="s">
        <v>650</v>
      </c>
      <c r="G378" s="183" t="s">
        <v>651</v>
      </c>
      <c r="H378" s="184">
        <v>1</v>
      </c>
      <c r="I378" s="185"/>
      <c r="J378" s="186">
        <f>ROUND(I378*H378,2)</f>
        <v>0</v>
      </c>
      <c r="K378" s="182" t="s">
        <v>1</v>
      </c>
      <c r="L378" s="39"/>
      <c r="M378" s="239" t="s">
        <v>1</v>
      </c>
      <c r="N378" s="240" t="s">
        <v>42</v>
      </c>
      <c r="O378" s="241"/>
      <c r="P378" s="242">
        <f>O378*H378</f>
        <v>0</v>
      </c>
      <c r="Q378" s="242">
        <v>0</v>
      </c>
      <c r="R378" s="242">
        <f>Q378*H378</f>
        <v>0</v>
      </c>
      <c r="S378" s="242">
        <v>0</v>
      </c>
      <c r="T378" s="243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191" t="s">
        <v>642</v>
      </c>
      <c r="AT378" s="191" t="s">
        <v>148</v>
      </c>
      <c r="AU378" s="191" t="s">
        <v>84</v>
      </c>
      <c r="AY378" s="19" t="s">
        <v>146</v>
      </c>
      <c r="BE378" s="192">
        <f>IF(N378="základní",J378,0)</f>
        <v>0</v>
      </c>
      <c r="BF378" s="192">
        <f>IF(N378="snížená",J378,0)</f>
        <v>0</v>
      </c>
      <c r="BG378" s="192">
        <f>IF(N378="zákl. přenesená",J378,0)</f>
        <v>0</v>
      </c>
      <c r="BH378" s="192">
        <f>IF(N378="sníž. přenesená",J378,0)</f>
        <v>0</v>
      </c>
      <c r="BI378" s="192">
        <f>IF(N378="nulová",J378,0)</f>
        <v>0</v>
      </c>
      <c r="BJ378" s="19" t="s">
        <v>84</v>
      </c>
      <c r="BK378" s="192">
        <f>ROUND(I378*H378,2)</f>
        <v>0</v>
      </c>
      <c r="BL378" s="19" t="s">
        <v>642</v>
      </c>
      <c r="BM378" s="191" t="s">
        <v>652</v>
      </c>
    </row>
    <row r="379" s="2" customFormat="1" ht="6.96" customHeight="1">
      <c r="A379" s="38"/>
      <c r="B379" s="60"/>
      <c r="C379" s="61"/>
      <c r="D379" s="61"/>
      <c r="E379" s="61"/>
      <c r="F379" s="61"/>
      <c r="G379" s="61"/>
      <c r="H379" s="61"/>
      <c r="I379" s="61"/>
      <c r="J379" s="61"/>
      <c r="K379" s="61"/>
      <c r="L379" s="39"/>
      <c r="M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</row>
  </sheetData>
  <autoFilter ref="C125:K378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.667969" style="1" customWidth="1"/>
    <col min="13" max="13" width="10.83203" style="1" customWidth="1"/>
    <col min="15" max="15" width="14.16016" style="1" customWidth="1"/>
    <col min="16" max="16" width="14.16016" style="1" customWidth="1"/>
    <col min="17" max="17" width="14.16016" style="1" customWidth="1"/>
    <col min="18" max="18" width="14.16016" style="1" customWidth="1"/>
    <col min="19" max="19" width="14.16016" style="1" customWidth="1"/>
    <col min="20" max="20" width="14.16016" style="1" customWidth="1"/>
    <col min="21" max="21" width="16.33203" style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92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113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Mladá Boleslav, obnova vodovodu a kanalizace - etapa A</v>
      </c>
      <c r="F7" s="32"/>
      <c r="G7" s="32"/>
      <c r="H7" s="32"/>
      <c r="L7" s="22"/>
    </row>
    <row r="8" s="1" customFormat="1" ht="12" customHeight="1">
      <c r="B8" s="22"/>
      <c r="D8" s="32" t="s">
        <v>114</v>
      </c>
      <c r="L8" s="22"/>
    </row>
    <row r="9" s="2" customFormat="1" ht="16.5" customHeight="1">
      <c r="A9" s="38"/>
      <c r="B9" s="39"/>
      <c r="C9" s="38"/>
      <c r="D9" s="38"/>
      <c r="E9" s="129" t="s">
        <v>115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653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654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28. 1. 2026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">
        <v>1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">
        <v>26</v>
      </c>
      <c r="F17" s="38"/>
      <c r="G17" s="38"/>
      <c r="H17" s="38"/>
      <c r="I17" s="32" t="s">
        <v>27</v>
      </c>
      <c r="J17" s="27" t="s">
        <v>1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28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27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30</v>
      </c>
      <c r="E22" s="38"/>
      <c r="F22" s="38"/>
      <c r="G22" s="38"/>
      <c r="H22" s="38"/>
      <c r="I22" s="32" t="s">
        <v>25</v>
      </c>
      <c r="J22" s="27" t="s">
        <v>1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">
        <v>31</v>
      </c>
      <c r="F23" s="38"/>
      <c r="G23" s="38"/>
      <c r="H23" s="38"/>
      <c r="I23" s="32" t="s">
        <v>27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33</v>
      </c>
      <c r="E25" s="38"/>
      <c r="F25" s="38"/>
      <c r="G25" s="38"/>
      <c r="H25" s="38"/>
      <c r="I25" s="32" t="s">
        <v>25</v>
      </c>
      <c r="J25" s="27" t="s">
        <v>1</v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">
        <v>34</v>
      </c>
      <c r="F26" s="38"/>
      <c r="G26" s="38"/>
      <c r="H26" s="38"/>
      <c r="I26" s="32" t="s">
        <v>27</v>
      </c>
      <c r="J26" s="27" t="s">
        <v>1</v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35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71.25" customHeight="1">
      <c r="A29" s="130"/>
      <c r="B29" s="131"/>
      <c r="C29" s="130"/>
      <c r="D29" s="130"/>
      <c r="E29" s="36" t="s">
        <v>36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37</v>
      </c>
      <c r="E32" s="38"/>
      <c r="F32" s="38"/>
      <c r="G32" s="38"/>
      <c r="H32" s="38"/>
      <c r="I32" s="38"/>
      <c r="J32" s="96">
        <f>ROUND(J125,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39</v>
      </c>
      <c r="G34" s="38"/>
      <c r="H34" s="38"/>
      <c r="I34" s="43" t="s">
        <v>38</v>
      </c>
      <c r="J34" s="43" t="s">
        <v>40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41</v>
      </c>
      <c r="E35" s="32" t="s">
        <v>42</v>
      </c>
      <c r="F35" s="135">
        <f>ROUND((SUM(BE125:BE164)),  2)</f>
        <v>0</v>
      </c>
      <c r="G35" s="38"/>
      <c r="H35" s="38"/>
      <c r="I35" s="136">
        <v>0.20999999999999999</v>
      </c>
      <c r="J35" s="135">
        <f>ROUND(((SUM(BE125:BE164))*I35),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43</v>
      </c>
      <c r="F36" s="135">
        <f>ROUND((SUM(BF125:BF164)),  2)</f>
        <v>0</v>
      </c>
      <c r="G36" s="38"/>
      <c r="H36" s="38"/>
      <c r="I36" s="136">
        <v>0.12</v>
      </c>
      <c r="J36" s="135">
        <f>ROUND(((SUM(BF125:BF164))*I36),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44</v>
      </c>
      <c r="F37" s="135">
        <f>ROUND((SUM(BG125:BG164)),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45</v>
      </c>
      <c r="F38" s="135">
        <f>ROUND((SUM(BH125:BH164)),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46</v>
      </c>
      <c r="F39" s="135">
        <f>ROUND((SUM(BI125:BI164)),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47</v>
      </c>
      <c r="E41" s="81"/>
      <c r="F41" s="81"/>
      <c r="G41" s="139" t="s">
        <v>48</v>
      </c>
      <c r="H41" s="140" t="s">
        <v>49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50</v>
      </c>
      <c r="E50" s="57"/>
      <c r="F50" s="57"/>
      <c r="G50" s="56" t="s">
        <v>51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52</v>
      </c>
      <c r="E61" s="41"/>
      <c r="F61" s="143" t="s">
        <v>53</v>
      </c>
      <c r="G61" s="58" t="s">
        <v>52</v>
      </c>
      <c r="H61" s="41"/>
      <c r="I61" s="41"/>
      <c r="J61" s="144" t="s">
        <v>53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54</v>
      </c>
      <c r="E65" s="59"/>
      <c r="F65" s="59"/>
      <c r="G65" s="56" t="s">
        <v>55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52</v>
      </c>
      <c r="E76" s="41"/>
      <c r="F76" s="143" t="s">
        <v>53</v>
      </c>
      <c r="G76" s="58" t="s">
        <v>52</v>
      </c>
      <c r="H76" s="41"/>
      <c r="I76" s="41"/>
      <c r="J76" s="144" t="s">
        <v>53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116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Mladá Boleslav, obnova vodovodu a kanalizace - etapa A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114</v>
      </c>
      <c r="L86" s="22"/>
    </row>
    <row r="87" s="2" customFormat="1" ht="16.5" customHeight="1">
      <c r="A87" s="38"/>
      <c r="B87" s="39"/>
      <c r="C87" s="38"/>
      <c r="D87" s="38"/>
      <c r="E87" s="129" t="s">
        <v>115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653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01 - Provizorní zásobování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>Mladá Boleslav</v>
      </c>
      <c r="G91" s="38"/>
      <c r="H91" s="38"/>
      <c r="I91" s="32" t="s">
        <v>22</v>
      </c>
      <c r="J91" s="69" t="str">
        <f>IF(J14="","",J14)</f>
        <v>28. 1. 2026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38"/>
      <c r="E93" s="38"/>
      <c r="F93" s="27" t="str">
        <f>E17</f>
        <v>VAK Mladá Boleslav a.s.</v>
      </c>
      <c r="G93" s="38"/>
      <c r="H93" s="38"/>
      <c r="I93" s="32" t="s">
        <v>30</v>
      </c>
      <c r="J93" s="36" t="str">
        <f>E23</f>
        <v>ŠINDLAR s.ro., Hradec Králové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38"/>
      <c r="E94" s="38"/>
      <c r="F94" s="27" t="str">
        <f>IF(E20="","",E20)</f>
        <v>Vyplň údaj</v>
      </c>
      <c r="G94" s="38"/>
      <c r="H94" s="38"/>
      <c r="I94" s="32" t="s">
        <v>33</v>
      </c>
      <c r="J94" s="36" t="str">
        <f>E26</f>
        <v>Roman Bárta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117</v>
      </c>
      <c r="D96" s="137"/>
      <c r="E96" s="137"/>
      <c r="F96" s="137"/>
      <c r="G96" s="137"/>
      <c r="H96" s="137"/>
      <c r="I96" s="137"/>
      <c r="J96" s="146" t="s">
        <v>118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119</v>
      </c>
      <c r="D98" s="38"/>
      <c r="E98" s="38"/>
      <c r="F98" s="38"/>
      <c r="G98" s="38"/>
      <c r="H98" s="38"/>
      <c r="I98" s="38"/>
      <c r="J98" s="96">
        <f>J125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120</v>
      </c>
    </row>
    <row r="99" s="9" customFormat="1" ht="24.96" customHeight="1">
      <c r="A99" s="9"/>
      <c r="B99" s="148"/>
      <c r="C99" s="9"/>
      <c r="D99" s="149" t="s">
        <v>121</v>
      </c>
      <c r="E99" s="150"/>
      <c r="F99" s="150"/>
      <c r="G99" s="150"/>
      <c r="H99" s="150"/>
      <c r="I99" s="150"/>
      <c r="J99" s="151">
        <f>J126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126</v>
      </c>
      <c r="E100" s="154"/>
      <c r="F100" s="154"/>
      <c r="G100" s="154"/>
      <c r="H100" s="154"/>
      <c r="I100" s="154"/>
      <c r="J100" s="155">
        <f>J127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48"/>
      <c r="C101" s="9"/>
      <c r="D101" s="149" t="s">
        <v>655</v>
      </c>
      <c r="E101" s="150"/>
      <c r="F101" s="150"/>
      <c r="G101" s="150"/>
      <c r="H101" s="150"/>
      <c r="I101" s="150"/>
      <c r="J101" s="151">
        <f>J157</f>
        <v>0</v>
      </c>
      <c r="K101" s="9"/>
      <c r="L101" s="148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2"/>
      <c r="C102" s="10"/>
      <c r="D102" s="153" t="s">
        <v>656</v>
      </c>
      <c r="E102" s="154"/>
      <c r="F102" s="154"/>
      <c r="G102" s="154"/>
      <c r="H102" s="154"/>
      <c r="I102" s="154"/>
      <c r="J102" s="155">
        <f>J158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48"/>
      <c r="C103" s="9"/>
      <c r="D103" s="149" t="s">
        <v>130</v>
      </c>
      <c r="E103" s="150"/>
      <c r="F103" s="150"/>
      <c r="G103" s="150"/>
      <c r="H103" s="150"/>
      <c r="I103" s="150"/>
      <c r="J103" s="151">
        <f>J162</f>
        <v>0</v>
      </c>
      <c r="K103" s="9"/>
      <c r="L103" s="148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8"/>
      <c r="B104" s="39"/>
      <c r="C104" s="38"/>
      <c r="D104" s="38"/>
      <c r="E104" s="38"/>
      <c r="F104" s="38"/>
      <c r="G104" s="38"/>
      <c r="H104" s="38"/>
      <c r="I104" s="38"/>
      <c r="J104" s="38"/>
      <c r="K104" s="38"/>
      <c r="L104" s="55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0"/>
      <c r="C105" s="61"/>
      <c r="D105" s="61"/>
      <c r="E105" s="61"/>
      <c r="F105" s="61"/>
      <c r="G105" s="61"/>
      <c r="H105" s="61"/>
      <c r="I105" s="61"/>
      <c r="J105" s="61"/>
      <c r="K105" s="61"/>
      <c r="L105" s="55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2"/>
      <c r="C109" s="63"/>
      <c r="D109" s="63"/>
      <c r="E109" s="63"/>
      <c r="F109" s="63"/>
      <c r="G109" s="63"/>
      <c r="H109" s="63"/>
      <c r="I109" s="63"/>
      <c r="J109" s="63"/>
      <c r="K109" s="63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131</v>
      </c>
      <c r="D110" s="38"/>
      <c r="E110" s="38"/>
      <c r="F110" s="38"/>
      <c r="G110" s="38"/>
      <c r="H110" s="38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38"/>
      <c r="D111" s="38"/>
      <c r="E111" s="38"/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38"/>
      <c r="D113" s="38"/>
      <c r="E113" s="129" t="str">
        <f>E7</f>
        <v>Mladá Boleslav, obnova vodovodu a kanalizace - etapa A</v>
      </c>
      <c r="F113" s="32"/>
      <c r="G113" s="32"/>
      <c r="H113" s="32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1" customFormat="1" ht="12" customHeight="1">
      <c r="B114" s="22"/>
      <c r="C114" s="32" t="s">
        <v>114</v>
      </c>
      <c r="L114" s="22"/>
    </row>
    <row r="115" s="2" customFormat="1" ht="16.5" customHeight="1">
      <c r="A115" s="38"/>
      <c r="B115" s="39"/>
      <c r="C115" s="38"/>
      <c r="D115" s="38"/>
      <c r="E115" s="129" t="s">
        <v>115</v>
      </c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653</v>
      </c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38"/>
      <c r="D117" s="38"/>
      <c r="E117" s="67" t="str">
        <f>E11</f>
        <v>01 - Provizorní zásobování</v>
      </c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38"/>
      <c r="D118" s="38"/>
      <c r="E118" s="38"/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38"/>
      <c r="E119" s="38"/>
      <c r="F119" s="27" t="str">
        <f>F14</f>
        <v>Mladá Boleslav</v>
      </c>
      <c r="G119" s="38"/>
      <c r="H119" s="38"/>
      <c r="I119" s="32" t="s">
        <v>22</v>
      </c>
      <c r="J119" s="69" t="str">
        <f>IF(J14="","",J14)</f>
        <v>28. 1. 2026</v>
      </c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38"/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5.65" customHeight="1">
      <c r="A121" s="38"/>
      <c r="B121" s="39"/>
      <c r="C121" s="32" t="s">
        <v>24</v>
      </c>
      <c r="D121" s="38"/>
      <c r="E121" s="38"/>
      <c r="F121" s="27" t="str">
        <f>E17</f>
        <v>VAK Mladá Boleslav a.s.</v>
      </c>
      <c r="G121" s="38"/>
      <c r="H121" s="38"/>
      <c r="I121" s="32" t="s">
        <v>30</v>
      </c>
      <c r="J121" s="36" t="str">
        <f>E23</f>
        <v>ŠINDLAR s.ro., Hradec Králové</v>
      </c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38"/>
      <c r="E122" s="38"/>
      <c r="F122" s="27" t="str">
        <f>IF(E20="","",E20)</f>
        <v>Vyplň údaj</v>
      </c>
      <c r="G122" s="38"/>
      <c r="H122" s="38"/>
      <c r="I122" s="32" t="s">
        <v>33</v>
      </c>
      <c r="J122" s="36" t="str">
        <f>E26</f>
        <v>Roman Bárta</v>
      </c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38"/>
      <c r="D123" s="38"/>
      <c r="E123" s="38"/>
      <c r="F123" s="38"/>
      <c r="G123" s="38"/>
      <c r="H123" s="38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56"/>
      <c r="B124" s="157"/>
      <c r="C124" s="158" t="s">
        <v>132</v>
      </c>
      <c r="D124" s="159" t="s">
        <v>62</v>
      </c>
      <c r="E124" s="159" t="s">
        <v>58</v>
      </c>
      <c r="F124" s="159" t="s">
        <v>59</v>
      </c>
      <c r="G124" s="159" t="s">
        <v>133</v>
      </c>
      <c r="H124" s="159" t="s">
        <v>134</v>
      </c>
      <c r="I124" s="159" t="s">
        <v>135</v>
      </c>
      <c r="J124" s="159" t="s">
        <v>118</v>
      </c>
      <c r="K124" s="160" t="s">
        <v>136</v>
      </c>
      <c r="L124" s="161"/>
      <c r="M124" s="86" t="s">
        <v>1</v>
      </c>
      <c r="N124" s="87" t="s">
        <v>41</v>
      </c>
      <c r="O124" s="87" t="s">
        <v>137</v>
      </c>
      <c r="P124" s="87" t="s">
        <v>138</v>
      </c>
      <c r="Q124" s="87" t="s">
        <v>139</v>
      </c>
      <c r="R124" s="87" t="s">
        <v>140</v>
      </c>
      <c r="S124" s="87" t="s">
        <v>141</v>
      </c>
      <c r="T124" s="88" t="s">
        <v>142</v>
      </c>
      <c r="U124" s="156"/>
      <c r="V124" s="156"/>
      <c r="W124" s="156"/>
      <c r="X124" s="156"/>
      <c r="Y124" s="156"/>
      <c r="Z124" s="156"/>
      <c r="AA124" s="156"/>
      <c r="AB124" s="156"/>
      <c r="AC124" s="156"/>
      <c r="AD124" s="156"/>
      <c r="AE124" s="156"/>
    </row>
    <row r="125" s="2" customFormat="1" ht="22.8" customHeight="1">
      <c r="A125" s="38"/>
      <c r="B125" s="39"/>
      <c r="C125" s="93" t="s">
        <v>143</v>
      </c>
      <c r="D125" s="38"/>
      <c r="E125" s="38"/>
      <c r="F125" s="38"/>
      <c r="G125" s="38"/>
      <c r="H125" s="38"/>
      <c r="I125" s="38"/>
      <c r="J125" s="162">
        <f>BK125</f>
        <v>0</v>
      </c>
      <c r="K125" s="38"/>
      <c r="L125" s="39"/>
      <c r="M125" s="89"/>
      <c r="N125" s="73"/>
      <c r="O125" s="90"/>
      <c r="P125" s="163">
        <f>P126+P157+P162</f>
        <v>0</v>
      </c>
      <c r="Q125" s="90"/>
      <c r="R125" s="163">
        <f>R126+R157+R162</f>
        <v>0.380189</v>
      </c>
      <c r="S125" s="90"/>
      <c r="T125" s="164">
        <f>T126+T157+T162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9" t="s">
        <v>76</v>
      </c>
      <c r="AU125" s="19" t="s">
        <v>120</v>
      </c>
      <c r="BK125" s="165">
        <f>BK126+BK157+BK162</f>
        <v>0</v>
      </c>
    </row>
    <row r="126" s="12" customFormat="1" ht="25.92" customHeight="1">
      <c r="A126" s="12"/>
      <c r="B126" s="166"/>
      <c r="C126" s="12"/>
      <c r="D126" s="167" t="s">
        <v>76</v>
      </c>
      <c r="E126" s="168" t="s">
        <v>144</v>
      </c>
      <c r="F126" s="168" t="s">
        <v>145</v>
      </c>
      <c r="G126" s="12"/>
      <c r="H126" s="12"/>
      <c r="I126" s="169"/>
      <c r="J126" s="170">
        <f>BK126</f>
        <v>0</v>
      </c>
      <c r="K126" s="12"/>
      <c r="L126" s="166"/>
      <c r="M126" s="171"/>
      <c r="N126" s="172"/>
      <c r="O126" s="172"/>
      <c r="P126" s="173">
        <f>P127</f>
        <v>0</v>
      </c>
      <c r="Q126" s="172"/>
      <c r="R126" s="173">
        <f>R127</f>
        <v>0.326237</v>
      </c>
      <c r="S126" s="172"/>
      <c r="T126" s="174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7" t="s">
        <v>84</v>
      </c>
      <c r="AT126" s="175" t="s">
        <v>76</v>
      </c>
      <c r="AU126" s="175" t="s">
        <v>77</v>
      </c>
      <c r="AY126" s="167" t="s">
        <v>146</v>
      </c>
      <c r="BK126" s="176">
        <f>BK127</f>
        <v>0</v>
      </c>
    </row>
    <row r="127" s="12" customFormat="1" ht="22.8" customHeight="1">
      <c r="A127" s="12"/>
      <c r="B127" s="166"/>
      <c r="C127" s="12"/>
      <c r="D127" s="167" t="s">
        <v>76</v>
      </c>
      <c r="E127" s="177" t="s">
        <v>186</v>
      </c>
      <c r="F127" s="177" t="s">
        <v>338</v>
      </c>
      <c r="G127" s="12"/>
      <c r="H127" s="12"/>
      <c r="I127" s="169"/>
      <c r="J127" s="178">
        <f>BK127</f>
        <v>0</v>
      </c>
      <c r="K127" s="12"/>
      <c r="L127" s="166"/>
      <c r="M127" s="171"/>
      <c r="N127" s="172"/>
      <c r="O127" s="172"/>
      <c r="P127" s="173">
        <f>SUM(P128:P156)</f>
        <v>0</v>
      </c>
      <c r="Q127" s="172"/>
      <c r="R127" s="173">
        <f>SUM(R128:R156)</f>
        <v>0.326237</v>
      </c>
      <c r="S127" s="172"/>
      <c r="T127" s="174">
        <f>SUM(T128:T156)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7" t="s">
        <v>84</v>
      </c>
      <c r="AT127" s="175" t="s">
        <v>76</v>
      </c>
      <c r="AU127" s="175" t="s">
        <v>84</v>
      </c>
      <c r="AY127" s="167" t="s">
        <v>146</v>
      </c>
      <c r="BK127" s="176">
        <f>SUM(BK128:BK156)</f>
        <v>0</v>
      </c>
    </row>
    <row r="128" s="2" customFormat="1" ht="44.25" customHeight="1">
      <c r="A128" s="38"/>
      <c r="B128" s="179"/>
      <c r="C128" s="180" t="s">
        <v>84</v>
      </c>
      <c r="D128" s="180" t="s">
        <v>148</v>
      </c>
      <c r="E128" s="181" t="s">
        <v>410</v>
      </c>
      <c r="F128" s="182" t="s">
        <v>411</v>
      </c>
      <c r="G128" s="183" t="s">
        <v>342</v>
      </c>
      <c r="H128" s="184">
        <v>1</v>
      </c>
      <c r="I128" s="185"/>
      <c r="J128" s="186">
        <f>ROUND(I128*H128,2)</f>
        <v>0</v>
      </c>
      <c r="K128" s="182" t="s">
        <v>152</v>
      </c>
      <c r="L128" s="39"/>
      <c r="M128" s="187" t="s">
        <v>1</v>
      </c>
      <c r="N128" s="188" t="s">
        <v>42</v>
      </c>
      <c r="O128" s="77"/>
      <c r="P128" s="189">
        <f>O128*H128</f>
        <v>0</v>
      </c>
      <c r="Q128" s="189">
        <v>0.00282</v>
      </c>
      <c r="R128" s="189">
        <f>Q128*H128</f>
        <v>0.00282</v>
      </c>
      <c r="S128" s="189">
        <v>0</v>
      </c>
      <c r="T128" s="19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1" t="s">
        <v>153</v>
      </c>
      <c r="AT128" s="191" t="s">
        <v>148</v>
      </c>
      <c r="AU128" s="191" t="s">
        <v>86</v>
      </c>
      <c r="AY128" s="19" t="s">
        <v>146</v>
      </c>
      <c r="BE128" s="192">
        <f>IF(N128="základní",J128,0)</f>
        <v>0</v>
      </c>
      <c r="BF128" s="192">
        <f>IF(N128="snížená",J128,0)</f>
        <v>0</v>
      </c>
      <c r="BG128" s="192">
        <f>IF(N128="zákl. přenesená",J128,0)</f>
        <v>0</v>
      </c>
      <c r="BH128" s="192">
        <f>IF(N128="sníž. přenesená",J128,0)</f>
        <v>0</v>
      </c>
      <c r="BI128" s="192">
        <f>IF(N128="nulová",J128,0)</f>
        <v>0</v>
      </c>
      <c r="BJ128" s="19" t="s">
        <v>84</v>
      </c>
      <c r="BK128" s="192">
        <f>ROUND(I128*H128,2)</f>
        <v>0</v>
      </c>
      <c r="BL128" s="19" t="s">
        <v>153</v>
      </c>
      <c r="BM128" s="191" t="s">
        <v>657</v>
      </c>
    </row>
    <row r="129" s="2" customFormat="1" ht="24.15" customHeight="1">
      <c r="A129" s="38"/>
      <c r="B129" s="179"/>
      <c r="C129" s="225" t="s">
        <v>86</v>
      </c>
      <c r="D129" s="225" t="s">
        <v>263</v>
      </c>
      <c r="E129" s="226" t="s">
        <v>658</v>
      </c>
      <c r="F129" s="227" t="s">
        <v>659</v>
      </c>
      <c r="G129" s="228" t="s">
        <v>342</v>
      </c>
      <c r="H129" s="229">
        <v>1</v>
      </c>
      <c r="I129" s="230"/>
      <c r="J129" s="231">
        <f>ROUND(I129*H129,2)</f>
        <v>0</v>
      </c>
      <c r="K129" s="227" t="s">
        <v>152</v>
      </c>
      <c r="L129" s="232"/>
      <c r="M129" s="233" t="s">
        <v>1</v>
      </c>
      <c r="N129" s="234" t="s">
        <v>42</v>
      </c>
      <c r="O129" s="77"/>
      <c r="P129" s="189">
        <f>O129*H129</f>
        <v>0</v>
      </c>
      <c r="Q129" s="189">
        <v>0.012</v>
      </c>
      <c r="R129" s="189">
        <f>Q129*H129</f>
        <v>0.012</v>
      </c>
      <c r="S129" s="189">
        <v>0</v>
      </c>
      <c r="T129" s="19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1" t="s">
        <v>186</v>
      </c>
      <c r="AT129" s="191" t="s">
        <v>263</v>
      </c>
      <c r="AU129" s="191" t="s">
        <v>86</v>
      </c>
      <c r="AY129" s="19" t="s">
        <v>146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84</v>
      </c>
      <c r="BK129" s="192">
        <f>ROUND(I129*H129,2)</f>
        <v>0</v>
      </c>
      <c r="BL129" s="19" t="s">
        <v>153</v>
      </c>
      <c r="BM129" s="191" t="s">
        <v>660</v>
      </c>
    </row>
    <row r="130" s="2" customFormat="1" ht="37.8" customHeight="1">
      <c r="A130" s="38"/>
      <c r="B130" s="179"/>
      <c r="C130" s="180" t="s">
        <v>165</v>
      </c>
      <c r="D130" s="180" t="s">
        <v>148</v>
      </c>
      <c r="E130" s="181" t="s">
        <v>661</v>
      </c>
      <c r="F130" s="182" t="s">
        <v>662</v>
      </c>
      <c r="G130" s="183" t="s">
        <v>184</v>
      </c>
      <c r="H130" s="184">
        <v>28.5</v>
      </c>
      <c r="I130" s="185"/>
      <c r="J130" s="186">
        <f>ROUND(I130*H130,2)</f>
        <v>0</v>
      </c>
      <c r="K130" s="182" t="s">
        <v>152</v>
      </c>
      <c r="L130" s="39"/>
      <c r="M130" s="187" t="s">
        <v>1</v>
      </c>
      <c r="N130" s="188" t="s">
        <v>42</v>
      </c>
      <c r="O130" s="77"/>
      <c r="P130" s="189">
        <f>O130*H130</f>
        <v>0</v>
      </c>
      <c r="Q130" s="189">
        <v>0</v>
      </c>
      <c r="R130" s="189">
        <f>Q130*H130</f>
        <v>0</v>
      </c>
      <c r="S130" s="189">
        <v>0</v>
      </c>
      <c r="T130" s="19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1" t="s">
        <v>153</v>
      </c>
      <c r="AT130" s="191" t="s">
        <v>148</v>
      </c>
      <c r="AU130" s="191" t="s">
        <v>86</v>
      </c>
      <c r="AY130" s="19" t="s">
        <v>146</v>
      </c>
      <c r="BE130" s="192">
        <f>IF(N130="základní",J130,0)</f>
        <v>0</v>
      </c>
      <c r="BF130" s="192">
        <f>IF(N130="snížená",J130,0)</f>
        <v>0</v>
      </c>
      <c r="BG130" s="192">
        <f>IF(N130="zákl. přenesená",J130,0)</f>
        <v>0</v>
      </c>
      <c r="BH130" s="192">
        <f>IF(N130="sníž. přenesená",J130,0)</f>
        <v>0</v>
      </c>
      <c r="BI130" s="192">
        <f>IF(N130="nulová",J130,0)</f>
        <v>0</v>
      </c>
      <c r="BJ130" s="19" t="s">
        <v>84</v>
      </c>
      <c r="BK130" s="192">
        <f>ROUND(I130*H130,2)</f>
        <v>0</v>
      </c>
      <c r="BL130" s="19" t="s">
        <v>153</v>
      </c>
      <c r="BM130" s="191" t="s">
        <v>663</v>
      </c>
    </row>
    <row r="131" s="2" customFormat="1" ht="24.15" customHeight="1">
      <c r="A131" s="38"/>
      <c r="B131" s="179"/>
      <c r="C131" s="225" t="s">
        <v>153</v>
      </c>
      <c r="D131" s="225" t="s">
        <v>263</v>
      </c>
      <c r="E131" s="226" t="s">
        <v>664</v>
      </c>
      <c r="F131" s="227" t="s">
        <v>665</v>
      </c>
      <c r="G131" s="228" t="s">
        <v>184</v>
      </c>
      <c r="H131" s="229">
        <v>28.5</v>
      </c>
      <c r="I131" s="230"/>
      <c r="J131" s="231">
        <f>ROUND(I131*H131,2)</f>
        <v>0</v>
      </c>
      <c r="K131" s="227" t="s">
        <v>152</v>
      </c>
      <c r="L131" s="232"/>
      <c r="M131" s="233" t="s">
        <v>1</v>
      </c>
      <c r="N131" s="234" t="s">
        <v>42</v>
      </c>
      <c r="O131" s="77"/>
      <c r="P131" s="189">
        <f>O131*H131</f>
        <v>0</v>
      </c>
      <c r="Q131" s="189">
        <v>0.00027</v>
      </c>
      <c r="R131" s="189">
        <f>Q131*H131</f>
        <v>0.0076950000000000005</v>
      </c>
      <c r="S131" s="189">
        <v>0</v>
      </c>
      <c r="T131" s="19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1" t="s">
        <v>186</v>
      </c>
      <c r="AT131" s="191" t="s">
        <v>263</v>
      </c>
      <c r="AU131" s="191" t="s">
        <v>86</v>
      </c>
      <c r="AY131" s="19" t="s">
        <v>146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9" t="s">
        <v>84</v>
      </c>
      <c r="BK131" s="192">
        <f>ROUND(I131*H131,2)</f>
        <v>0</v>
      </c>
      <c r="BL131" s="19" t="s">
        <v>153</v>
      </c>
      <c r="BM131" s="191" t="s">
        <v>666</v>
      </c>
    </row>
    <row r="132" s="2" customFormat="1" ht="37.8" customHeight="1">
      <c r="A132" s="38"/>
      <c r="B132" s="179"/>
      <c r="C132" s="180" t="s">
        <v>173</v>
      </c>
      <c r="D132" s="180" t="s">
        <v>148</v>
      </c>
      <c r="E132" s="181" t="s">
        <v>667</v>
      </c>
      <c r="F132" s="182" t="s">
        <v>668</v>
      </c>
      <c r="G132" s="183" t="s">
        <v>184</v>
      </c>
      <c r="H132" s="184">
        <v>235.19999999999999</v>
      </c>
      <c r="I132" s="185"/>
      <c r="J132" s="186">
        <f>ROUND(I132*H132,2)</f>
        <v>0</v>
      </c>
      <c r="K132" s="182" t="s">
        <v>152</v>
      </c>
      <c r="L132" s="39"/>
      <c r="M132" s="187" t="s">
        <v>1</v>
      </c>
      <c r="N132" s="188" t="s">
        <v>42</v>
      </c>
      <c r="O132" s="77"/>
      <c r="P132" s="189">
        <f>O132*H132</f>
        <v>0</v>
      </c>
      <c r="Q132" s="189">
        <v>0</v>
      </c>
      <c r="R132" s="189">
        <f>Q132*H132</f>
        <v>0</v>
      </c>
      <c r="S132" s="189">
        <v>0</v>
      </c>
      <c r="T132" s="19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1" t="s">
        <v>153</v>
      </c>
      <c r="AT132" s="191" t="s">
        <v>148</v>
      </c>
      <c r="AU132" s="191" t="s">
        <v>86</v>
      </c>
      <c r="AY132" s="19" t="s">
        <v>146</v>
      </c>
      <c r="BE132" s="192">
        <f>IF(N132="základní",J132,0)</f>
        <v>0</v>
      </c>
      <c r="BF132" s="192">
        <f>IF(N132="snížená",J132,0)</f>
        <v>0</v>
      </c>
      <c r="BG132" s="192">
        <f>IF(N132="zákl. přenesená",J132,0)</f>
        <v>0</v>
      </c>
      <c r="BH132" s="192">
        <f>IF(N132="sníž. přenesená",J132,0)</f>
        <v>0</v>
      </c>
      <c r="BI132" s="192">
        <f>IF(N132="nulová",J132,0)</f>
        <v>0</v>
      </c>
      <c r="BJ132" s="19" t="s">
        <v>84</v>
      </c>
      <c r="BK132" s="192">
        <f>ROUND(I132*H132,2)</f>
        <v>0</v>
      </c>
      <c r="BL132" s="19" t="s">
        <v>153</v>
      </c>
      <c r="BM132" s="191" t="s">
        <v>669</v>
      </c>
    </row>
    <row r="133" s="14" customFormat="1">
      <c r="A133" s="14"/>
      <c r="B133" s="201"/>
      <c r="C133" s="14"/>
      <c r="D133" s="194" t="s">
        <v>155</v>
      </c>
      <c r="E133" s="202" t="s">
        <v>1</v>
      </c>
      <c r="F133" s="203" t="s">
        <v>670</v>
      </c>
      <c r="G133" s="14"/>
      <c r="H133" s="204">
        <v>235.19999999999999</v>
      </c>
      <c r="I133" s="205"/>
      <c r="J133" s="14"/>
      <c r="K133" s="14"/>
      <c r="L133" s="201"/>
      <c r="M133" s="206"/>
      <c r="N133" s="207"/>
      <c r="O133" s="207"/>
      <c r="P133" s="207"/>
      <c r="Q133" s="207"/>
      <c r="R133" s="207"/>
      <c r="S133" s="207"/>
      <c r="T133" s="208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2" t="s">
        <v>155</v>
      </c>
      <c r="AU133" s="202" t="s">
        <v>86</v>
      </c>
      <c r="AV133" s="14" t="s">
        <v>86</v>
      </c>
      <c r="AW133" s="14" t="s">
        <v>32</v>
      </c>
      <c r="AX133" s="14" t="s">
        <v>84</v>
      </c>
      <c r="AY133" s="202" t="s">
        <v>146</v>
      </c>
    </row>
    <row r="134" s="2" customFormat="1" ht="24.15" customHeight="1">
      <c r="A134" s="38"/>
      <c r="B134" s="179"/>
      <c r="C134" s="225" t="s">
        <v>177</v>
      </c>
      <c r="D134" s="225" t="s">
        <v>263</v>
      </c>
      <c r="E134" s="226" t="s">
        <v>671</v>
      </c>
      <c r="F134" s="227" t="s">
        <v>672</v>
      </c>
      <c r="G134" s="228" t="s">
        <v>184</v>
      </c>
      <c r="H134" s="229">
        <v>235.19999999999999</v>
      </c>
      <c r="I134" s="230"/>
      <c r="J134" s="231">
        <f>ROUND(I134*H134,2)</f>
        <v>0</v>
      </c>
      <c r="K134" s="227" t="s">
        <v>152</v>
      </c>
      <c r="L134" s="232"/>
      <c r="M134" s="233" t="s">
        <v>1</v>
      </c>
      <c r="N134" s="234" t="s">
        <v>42</v>
      </c>
      <c r="O134" s="77"/>
      <c r="P134" s="189">
        <f>O134*H134</f>
        <v>0</v>
      </c>
      <c r="Q134" s="189">
        <v>0.00106</v>
      </c>
      <c r="R134" s="189">
        <f>Q134*H134</f>
        <v>0.24931199999999998</v>
      </c>
      <c r="S134" s="189">
        <v>0</v>
      </c>
      <c r="T134" s="19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1" t="s">
        <v>186</v>
      </c>
      <c r="AT134" s="191" t="s">
        <v>263</v>
      </c>
      <c r="AU134" s="191" t="s">
        <v>86</v>
      </c>
      <c r="AY134" s="19" t="s">
        <v>146</v>
      </c>
      <c r="BE134" s="192">
        <f>IF(N134="základní",J134,0)</f>
        <v>0</v>
      </c>
      <c r="BF134" s="192">
        <f>IF(N134="snížená",J134,0)</f>
        <v>0</v>
      </c>
      <c r="BG134" s="192">
        <f>IF(N134="zákl. přenesená",J134,0)</f>
        <v>0</v>
      </c>
      <c r="BH134" s="192">
        <f>IF(N134="sníž. přenesená",J134,0)</f>
        <v>0</v>
      </c>
      <c r="BI134" s="192">
        <f>IF(N134="nulová",J134,0)</f>
        <v>0</v>
      </c>
      <c r="BJ134" s="19" t="s">
        <v>84</v>
      </c>
      <c r="BK134" s="192">
        <f>ROUND(I134*H134,2)</f>
        <v>0</v>
      </c>
      <c r="BL134" s="19" t="s">
        <v>153</v>
      </c>
      <c r="BM134" s="191" t="s">
        <v>673</v>
      </c>
    </row>
    <row r="135" s="2" customFormat="1" ht="37.8" customHeight="1">
      <c r="A135" s="38"/>
      <c r="B135" s="179"/>
      <c r="C135" s="180" t="s">
        <v>181</v>
      </c>
      <c r="D135" s="180" t="s">
        <v>148</v>
      </c>
      <c r="E135" s="181" t="s">
        <v>674</v>
      </c>
      <c r="F135" s="182" t="s">
        <v>675</v>
      </c>
      <c r="G135" s="183" t="s">
        <v>342</v>
      </c>
      <c r="H135" s="184">
        <v>13</v>
      </c>
      <c r="I135" s="185"/>
      <c r="J135" s="186">
        <f>ROUND(I135*H135,2)</f>
        <v>0</v>
      </c>
      <c r="K135" s="182" t="s">
        <v>152</v>
      </c>
      <c r="L135" s="39"/>
      <c r="M135" s="187" t="s">
        <v>1</v>
      </c>
      <c r="N135" s="188" t="s">
        <v>42</v>
      </c>
      <c r="O135" s="77"/>
      <c r="P135" s="189">
        <f>O135*H135</f>
        <v>0</v>
      </c>
      <c r="Q135" s="189">
        <v>0</v>
      </c>
      <c r="R135" s="189">
        <f>Q135*H135</f>
        <v>0</v>
      </c>
      <c r="S135" s="189">
        <v>0</v>
      </c>
      <c r="T135" s="19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1" t="s">
        <v>153</v>
      </c>
      <c r="AT135" s="191" t="s">
        <v>148</v>
      </c>
      <c r="AU135" s="191" t="s">
        <v>86</v>
      </c>
      <c r="AY135" s="19" t="s">
        <v>146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9" t="s">
        <v>84</v>
      </c>
      <c r="BK135" s="192">
        <f>ROUND(I135*H135,2)</f>
        <v>0</v>
      </c>
      <c r="BL135" s="19" t="s">
        <v>153</v>
      </c>
      <c r="BM135" s="191" t="s">
        <v>676</v>
      </c>
    </row>
    <row r="136" s="2" customFormat="1" ht="16.5" customHeight="1">
      <c r="A136" s="38"/>
      <c r="B136" s="179"/>
      <c r="C136" s="225" t="s">
        <v>186</v>
      </c>
      <c r="D136" s="225" t="s">
        <v>263</v>
      </c>
      <c r="E136" s="226" t="s">
        <v>677</v>
      </c>
      <c r="F136" s="227" t="s">
        <v>678</v>
      </c>
      <c r="G136" s="228" t="s">
        <v>342</v>
      </c>
      <c r="H136" s="229">
        <v>13</v>
      </c>
      <c r="I136" s="230"/>
      <c r="J136" s="231">
        <f>ROUND(I136*H136,2)</f>
        <v>0</v>
      </c>
      <c r="K136" s="227" t="s">
        <v>152</v>
      </c>
      <c r="L136" s="232"/>
      <c r="M136" s="233" t="s">
        <v>1</v>
      </c>
      <c r="N136" s="234" t="s">
        <v>42</v>
      </c>
      <c r="O136" s="77"/>
      <c r="P136" s="189">
        <f>O136*H136</f>
        <v>0</v>
      </c>
      <c r="Q136" s="189">
        <v>0.00014999999999999999</v>
      </c>
      <c r="R136" s="189">
        <f>Q136*H136</f>
        <v>0.0019499999999999999</v>
      </c>
      <c r="S136" s="189">
        <v>0</v>
      </c>
      <c r="T136" s="19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1" t="s">
        <v>186</v>
      </c>
      <c r="AT136" s="191" t="s">
        <v>263</v>
      </c>
      <c r="AU136" s="191" t="s">
        <v>86</v>
      </c>
      <c r="AY136" s="19" t="s">
        <v>146</v>
      </c>
      <c r="BE136" s="192">
        <f>IF(N136="základní",J136,0)</f>
        <v>0</v>
      </c>
      <c r="BF136" s="192">
        <f>IF(N136="snížená",J136,0)</f>
        <v>0</v>
      </c>
      <c r="BG136" s="192">
        <f>IF(N136="zákl. přenesená",J136,0)</f>
        <v>0</v>
      </c>
      <c r="BH136" s="192">
        <f>IF(N136="sníž. přenesená",J136,0)</f>
        <v>0</v>
      </c>
      <c r="BI136" s="192">
        <f>IF(N136="nulová",J136,0)</f>
        <v>0</v>
      </c>
      <c r="BJ136" s="19" t="s">
        <v>84</v>
      </c>
      <c r="BK136" s="192">
        <f>ROUND(I136*H136,2)</f>
        <v>0</v>
      </c>
      <c r="BL136" s="19" t="s">
        <v>153</v>
      </c>
      <c r="BM136" s="191" t="s">
        <v>679</v>
      </c>
    </row>
    <row r="137" s="2" customFormat="1" ht="44.25" customHeight="1">
      <c r="A137" s="38"/>
      <c r="B137" s="179"/>
      <c r="C137" s="180" t="s">
        <v>192</v>
      </c>
      <c r="D137" s="180" t="s">
        <v>148</v>
      </c>
      <c r="E137" s="181" t="s">
        <v>680</v>
      </c>
      <c r="F137" s="182" t="s">
        <v>681</v>
      </c>
      <c r="G137" s="183" t="s">
        <v>342</v>
      </c>
      <c r="H137" s="184">
        <v>43</v>
      </c>
      <c r="I137" s="185"/>
      <c r="J137" s="186">
        <f>ROUND(I137*H137,2)</f>
        <v>0</v>
      </c>
      <c r="K137" s="182" t="s">
        <v>152</v>
      </c>
      <c r="L137" s="39"/>
      <c r="M137" s="187" t="s">
        <v>1</v>
      </c>
      <c r="N137" s="188" t="s">
        <v>42</v>
      </c>
      <c r="O137" s="77"/>
      <c r="P137" s="189">
        <f>O137*H137</f>
        <v>0</v>
      </c>
      <c r="Q137" s="189">
        <v>0</v>
      </c>
      <c r="R137" s="189">
        <f>Q137*H137</f>
        <v>0</v>
      </c>
      <c r="S137" s="189">
        <v>0</v>
      </c>
      <c r="T137" s="19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1" t="s">
        <v>153</v>
      </c>
      <c r="AT137" s="191" t="s">
        <v>148</v>
      </c>
      <c r="AU137" s="191" t="s">
        <v>86</v>
      </c>
      <c r="AY137" s="19" t="s">
        <v>146</v>
      </c>
      <c r="BE137" s="192">
        <f>IF(N137="základní",J137,0)</f>
        <v>0</v>
      </c>
      <c r="BF137" s="192">
        <f>IF(N137="snížená",J137,0)</f>
        <v>0</v>
      </c>
      <c r="BG137" s="192">
        <f>IF(N137="zákl. přenesená",J137,0)</f>
        <v>0</v>
      </c>
      <c r="BH137" s="192">
        <f>IF(N137="sníž. přenesená",J137,0)</f>
        <v>0</v>
      </c>
      <c r="BI137" s="192">
        <f>IF(N137="nulová",J137,0)</f>
        <v>0</v>
      </c>
      <c r="BJ137" s="19" t="s">
        <v>84</v>
      </c>
      <c r="BK137" s="192">
        <f>ROUND(I137*H137,2)</f>
        <v>0</v>
      </c>
      <c r="BL137" s="19" t="s">
        <v>153</v>
      </c>
      <c r="BM137" s="191" t="s">
        <v>682</v>
      </c>
    </row>
    <row r="138" s="2" customFormat="1" ht="16.5" customHeight="1">
      <c r="A138" s="38"/>
      <c r="B138" s="179"/>
      <c r="C138" s="225" t="s">
        <v>197</v>
      </c>
      <c r="D138" s="225" t="s">
        <v>263</v>
      </c>
      <c r="E138" s="226" t="s">
        <v>683</v>
      </c>
      <c r="F138" s="227" t="s">
        <v>684</v>
      </c>
      <c r="G138" s="228" t="s">
        <v>342</v>
      </c>
      <c r="H138" s="229">
        <v>39</v>
      </c>
      <c r="I138" s="230"/>
      <c r="J138" s="231">
        <f>ROUND(I138*H138,2)</f>
        <v>0</v>
      </c>
      <c r="K138" s="227" t="s">
        <v>152</v>
      </c>
      <c r="L138" s="232"/>
      <c r="M138" s="233" t="s">
        <v>1</v>
      </c>
      <c r="N138" s="234" t="s">
        <v>42</v>
      </c>
      <c r="O138" s="77"/>
      <c r="P138" s="189">
        <f>O138*H138</f>
        <v>0</v>
      </c>
      <c r="Q138" s="189">
        <v>0.00022000000000000001</v>
      </c>
      <c r="R138" s="189">
        <f>Q138*H138</f>
        <v>0.0085800000000000008</v>
      </c>
      <c r="S138" s="189">
        <v>0</v>
      </c>
      <c r="T138" s="19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1" t="s">
        <v>186</v>
      </c>
      <c r="AT138" s="191" t="s">
        <v>263</v>
      </c>
      <c r="AU138" s="191" t="s">
        <v>86</v>
      </c>
      <c r="AY138" s="19" t="s">
        <v>146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9" t="s">
        <v>84</v>
      </c>
      <c r="BK138" s="192">
        <f>ROUND(I138*H138,2)</f>
        <v>0</v>
      </c>
      <c r="BL138" s="19" t="s">
        <v>153</v>
      </c>
      <c r="BM138" s="191" t="s">
        <v>685</v>
      </c>
    </row>
    <row r="139" s="2" customFormat="1" ht="16.5" customHeight="1">
      <c r="A139" s="38"/>
      <c r="B139" s="179"/>
      <c r="C139" s="225" t="s">
        <v>202</v>
      </c>
      <c r="D139" s="225" t="s">
        <v>263</v>
      </c>
      <c r="E139" s="226" t="s">
        <v>686</v>
      </c>
      <c r="F139" s="227" t="s">
        <v>687</v>
      </c>
      <c r="G139" s="228" t="s">
        <v>342</v>
      </c>
      <c r="H139" s="229">
        <v>2</v>
      </c>
      <c r="I139" s="230"/>
      <c r="J139" s="231">
        <f>ROUND(I139*H139,2)</f>
        <v>0</v>
      </c>
      <c r="K139" s="227" t="s">
        <v>152</v>
      </c>
      <c r="L139" s="232"/>
      <c r="M139" s="233" t="s">
        <v>1</v>
      </c>
      <c r="N139" s="234" t="s">
        <v>42</v>
      </c>
      <c r="O139" s="77"/>
      <c r="P139" s="189">
        <f>O139*H139</f>
        <v>0</v>
      </c>
      <c r="Q139" s="189">
        <v>0.00019000000000000001</v>
      </c>
      <c r="R139" s="189">
        <f>Q139*H139</f>
        <v>0.00038000000000000002</v>
      </c>
      <c r="S139" s="189">
        <v>0</v>
      </c>
      <c r="T139" s="19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1" t="s">
        <v>186</v>
      </c>
      <c r="AT139" s="191" t="s">
        <v>263</v>
      </c>
      <c r="AU139" s="191" t="s">
        <v>86</v>
      </c>
      <c r="AY139" s="19" t="s">
        <v>146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9" t="s">
        <v>84</v>
      </c>
      <c r="BK139" s="192">
        <f>ROUND(I139*H139,2)</f>
        <v>0</v>
      </c>
      <c r="BL139" s="19" t="s">
        <v>153</v>
      </c>
      <c r="BM139" s="191" t="s">
        <v>688</v>
      </c>
    </row>
    <row r="140" s="2" customFormat="1" ht="21.75" customHeight="1">
      <c r="A140" s="38"/>
      <c r="B140" s="179"/>
      <c r="C140" s="225" t="s">
        <v>8</v>
      </c>
      <c r="D140" s="225" t="s">
        <v>263</v>
      </c>
      <c r="E140" s="226" t="s">
        <v>689</v>
      </c>
      <c r="F140" s="227" t="s">
        <v>690</v>
      </c>
      <c r="G140" s="228" t="s">
        <v>342</v>
      </c>
      <c r="H140" s="229">
        <v>2</v>
      </c>
      <c r="I140" s="230"/>
      <c r="J140" s="231">
        <f>ROUND(I140*H140,2)</f>
        <v>0</v>
      </c>
      <c r="K140" s="227" t="s">
        <v>152</v>
      </c>
      <c r="L140" s="232"/>
      <c r="M140" s="233" t="s">
        <v>1</v>
      </c>
      <c r="N140" s="234" t="s">
        <v>42</v>
      </c>
      <c r="O140" s="77"/>
      <c r="P140" s="189">
        <f>O140*H140</f>
        <v>0</v>
      </c>
      <c r="Q140" s="189">
        <v>0.0022000000000000001</v>
      </c>
      <c r="R140" s="189">
        <f>Q140*H140</f>
        <v>0.0044000000000000003</v>
      </c>
      <c r="S140" s="189">
        <v>0</v>
      </c>
      <c r="T140" s="19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1" t="s">
        <v>186</v>
      </c>
      <c r="AT140" s="191" t="s">
        <v>263</v>
      </c>
      <c r="AU140" s="191" t="s">
        <v>86</v>
      </c>
      <c r="AY140" s="19" t="s">
        <v>146</v>
      </c>
      <c r="BE140" s="192">
        <f>IF(N140="základní",J140,0)</f>
        <v>0</v>
      </c>
      <c r="BF140" s="192">
        <f>IF(N140="snížená",J140,0)</f>
        <v>0</v>
      </c>
      <c r="BG140" s="192">
        <f>IF(N140="zákl. přenesená",J140,0)</f>
        <v>0</v>
      </c>
      <c r="BH140" s="192">
        <f>IF(N140="sníž. přenesená",J140,0)</f>
        <v>0</v>
      </c>
      <c r="BI140" s="192">
        <f>IF(N140="nulová",J140,0)</f>
        <v>0</v>
      </c>
      <c r="BJ140" s="19" t="s">
        <v>84</v>
      </c>
      <c r="BK140" s="192">
        <f>ROUND(I140*H140,2)</f>
        <v>0</v>
      </c>
      <c r="BL140" s="19" t="s">
        <v>153</v>
      </c>
      <c r="BM140" s="191" t="s">
        <v>691</v>
      </c>
    </row>
    <row r="141" s="2" customFormat="1" ht="37.8" customHeight="1">
      <c r="A141" s="38"/>
      <c r="B141" s="179"/>
      <c r="C141" s="180" t="s">
        <v>215</v>
      </c>
      <c r="D141" s="180" t="s">
        <v>148</v>
      </c>
      <c r="E141" s="181" t="s">
        <v>692</v>
      </c>
      <c r="F141" s="182" t="s">
        <v>693</v>
      </c>
      <c r="G141" s="183" t="s">
        <v>342</v>
      </c>
      <c r="H141" s="184">
        <v>6</v>
      </c>
      <c r="I141" s="185"/>
      <c r="J141" s="186">
        <f>ROUND(I141*H141,2)</f>
        <v>0</v>
      </c>
      <c r="K141" s="182" t="s">
        <v>152</v>
      </c>
      <c r="L141" s="39"/>
      <c r="M141" s="187" t="s">
        <v>1</v>
      </c>
      <c r="N141" s="188" t="s">
        <v>42</v>
      </c>
      <c r="O141" s="77"/>
      <c r="P141" s="189">
        <f>O141*H141</f>
        <v>0</v>
      </c>
      <c r="Q141" s="189">
        <v>0</v>
      </c>
      <c r="R141" s="189">
        <f>Q141*H141</f>
        <v>0</v>
      </c>
      <c r="S141" s="189">
        <v>0</v>
      </c>
      <c r="T141" s="19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1" t="s">
        <v>153</v>
      </c>
      <c r="AT141" s="191" t="s">
        <v>148</v>
      </c>
      <c r="AU141" s="191" t="s">
        <v>86</v>
      </c>
      <c r="AY141" s="19" t="s">
        <v>146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84</v>
      </c>
      <c r="BK141" s="192">
        <f>ROUND(I141*H141,2)</f>
        <v>0</v>
      </c>
      <c r="BL141" s="19" t="s">
        <v>153</v>
      </c>
      <c r="BM141" s="191" t="s">
        <v>694</v>
      </c>
    </row>
    <row r="142" s="2" customFormat="1" ht="16.5" customHeight="1">
      <c r="A142" s="38"/>
      <c r="B142" s="179"/>
      <c r="C142" s="225" t="s">
        <v>222</v>
      </c>
      <c r="D142" s="225" t="s">
        <v>263</v>
      </c>
      <c r="E142" s="226" t="s">
        <v>695</v>
      </c>
      <c r="F142" s="227" t="s">
        <v>696</v>
      </c>
      <c r="G142" s="228" t="s">
        <v>342</v>
      </c>
      <c r="H142" s="229">
        <v>6</v>
      </c>
      <c r="I142" s="230"/>
      <c r="J142" s="231">
        <f>ROUND(I142*H142,2)</f>
        <v>0</v>
      </c>
      <c r="K142" s="227" t="s">
        <v>152</v>
      </c>
      <c r="L142" s="232"/>
      <c r="M142" s="233" t="s">
        <v>1</v>
      </c>
      <c r="N142" s="234" t="s">
        <v>42</v>
      </c>
      <c r="O142" s="77"/>
      <c r="P142" s="189">
        <f>O142*H142</f>
        <v>0</v>
      </c>
      <c r="Q142" s="189">
        <v>0.00032000000000000003</v>
      </c>
      <c r="R142" s="189">
        <f>Q142*H142</f>
        <v>0.0019200000000000003</v>
      </c>
      <c r="S142" s="189">
        <v>0</v>
      </c>
      <c r="T142" s="19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1" t="s">
        <v>186</v>
      </c>
      <c r="AT142" s="191" t="s">
        <v>263</v>
      </c>
      <c r="AU142" s="191" t="s">
        <v>86</v>
      </c>
      <c r="AY142" s="19" t="s">
        <v>146</v>
      </c>
      <c r="BE142" s="192">
        <f>IF(N142="základní",J142,0)</f>
        <v>0</v>
      </c>
      <c r="BF142" s="192">
        <f>IF(N142="snížená",J142,0)</f>
        <v>0</v>
      </c>
      <c r="BG142" s="192">
        <f>IF(N142="zákl. přenesená",J142,0)</f>
        <v>0</v>
      </c>
      <c r="BH142" s="192">
        <f>IF(N142="sníž. přenesená",J142,0)</f>
        <v>0</v>
      </c>
      <c r="BI142" s="192">
        <f>IF(N142="nulová",J142,0)</f>
        <v>0</v>
      </c>
      <c r="BJ142" s="19" t="s">
        <v>84</v>
      </c>
      <c r="BK142" s="192">
        <f>ROUND(I142*H142,2)</f>
        <v>0</v>
      </c>
      <c r="BL142" s="19" t="s">
        <v>153</v>
      </c>
      <c r="BM142" s="191" t="s">
        <v>697</v>
      </c>
    </row>
    <row r="143" s="2" customFormat="1" ht="37.8" customHeight="1">
      <c r="A143" s="38"/>
      <c r="B143" s="179"/>
      <c r="C143" s="180" t="s">
        <v>229</v>
      </c>
      <c r="D143" s="180" t="s">
        <v>148</v>
      </c>
      <c r="E143" s="181" t="s">
        <v>698</v>
      </c>
      <c r="F143" s="182" t="s">
        <v>699</v>
      </c>
      <c r="G143" s="183" t="s">
        <v>342</v>
      </c>
      <c r="H143" s="184">
        <v>1</v>
      </c>
      <c r="I143" s="185"/>
      <c r="J143" s="186">
        <f>ROUND(I143*H143,2)</f>
        <v>0</v>
      </c>
      <c r="K143" s="182" t="s">
        <v>152</v>
      </c>
      <c r="L143" s="39"/>
      <c r="M143" s="187" t="s">
        <v>1</v>
      </c>
      <c r="N143" s="188" t="s">
        <v>42</v>
      </c>
      <c r="O143" s="77"/>
      <c r="P143" s="189">
        <f>O143*H143</f>
        <v>0</v>
      </c>
      <c r="Q143" s="189">
        <v>0</v>
      </c>
      <c r="R143" s="189">
        <f>Q143*H143</f>
        <v>0</v>
      </c>
      <c r="S143" s="189">
        <v>0</v>
      </c>
      <c r="T143" s="19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1" t="s">
        <v>153</v>
      </c>
      <c r="AT143" s="191" t="s">
        <v>148</v>
      </c>
      <c r="AU143" s="191" t="s">
        <v>86</v>
      </c>
      <c r="AY143" s="19" t="s">
        <v>146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9" t="s">
        <v>84</v>
      </c>
      <c r="BK143" s="192">
        <f>ROUND(I143*H143,2)</f>
        <v>0</v>
      </c>
      <c r="BL143" s="19" t="s">
        <v>153</v>
      </c>
      <c r="BM143" s="191" t="s">
        <v>700</v>
      </c>
    </row>
    <row r="144" s="2" customFormat="1" ht="24.15" customHeight="1">
      <c r="A144" s="38"/>
      <c r="B144" s="179"/>
      <c r="C144" s="225" t="s">
        <v>234</v>
      </c>
      <c r="D144" s="225" t="s">
        <v>263</v>
      </c>
      <c r="E144" s="226" t="s">
        <v>701</v>
      </c>
      <c r="F144" s="227" t="s">
        <v>702</v>
      </c>
      <c r="G144" s="228" t="s">
        <v>342</v>
      </c>
      <c r="H144" s="229">
        <v>1</v>
      </c>
      <c r="I144" s="230"/>
      <c r="J144" s="231">
        <f>ROUND(I144*H144,2)</f>
        <v>0</v>
      </c>
      <c r="K144" s="227" t="s">
        <v>152</v>
      </c>
      <c r="L144" s="232"/>
      <c r="M144" s="233" t="s">
        <v>1</v>
      </c>
      <c r="N144" s="234" t="s">
        <v>42</v>
      </c>
      <c r="O144" s="77"/>
      <c r="P144" s="189">
        <f>O144*H144</f>
        <v>0</v>
      </c>
      <c r="Q144" s="189">
        <v>0.00048999999999999998</v>
      </c>
      <c r="R144" s="189">
        <f>Q144*H144</f>
        <v>0.00048999999999999998</v>
      </c>
      <c r="S144" s="189">
        <v>0</v>
      </c>
      <c r="T144" s="19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1" t="s">
        <v>186</v>
      </c>
      <c r="AT144" s="191" t="s">
        <v>263</v>
      </c>
      <c r="AU144" s="191" t="s">
        <v>86</v>
      </c>
      <c r="AY144" s="19" t="s">
        <v>146</v>
      </c>
      <c r="BE144" s="192">
        <f>IF(N144="základní",J144,0)</f>
        <v>0</v>
      </c>
      <c r="BF144" s="192">
        <f>IF(N144="snížená",J144,0)</f>
        <v>0</v>
      </c>
      <c r="BG144" s="192">
        <f>IF(N144="zákl. přenesená",J144,0)</f>
        <v>0</v>
      </c>
      <c r="BH144" s="192">
        <f>IF(N144="sníž. přenesená",J144,0)</f>
        <v>0</v>
      </c>
      <c r="BI144" s="192">
        <f>IF(N144="nulová",J144,0)</f>
        <v>0</v>
      </c>
      <c r="BJ144" s="19" t="s">
        <v>84</v>
      </c>
      <c r="BK144" s="192">
        <f>ROUND(I144*H144,2)</f>
        <v>0</v>
      </c>
      <c r="BL144" s="19" t="s">
        <v>153</v>
      </c>
      <c r="BM144" s="191" t="s">
        <v>703</v>
      </c>
    </row>
    <row r="145" s="2" customFormat="1" ht="37.8" customHeight="1">
      <c r="A145" s="38"/>
      <c r="B145" s="179"/>
      <c r="C145" s="180" t="s">
        <v>239</v>
      </c>
      <c r="D145" s="180" t="s">
        <v>148</v>
      </c>
      <c r="E145" s="181" t="s">
        <v>704</v>
      </c>
      <c r="F145" s="182" t="s">
        <v>705</v>
      </c>
      <c r="G145" s="183" t="s">
        <v>342</v>
      </c>
      <c r="H145" s="184">
        <v>2</v>
      </c>
      <c r="I145" s="185"/>
      <c r="J145" s="186">
        <f>ROUND(I145*H145,2)</f>
        <v>0</v>
      </c>
      <c r="K145" s="182" t="s">
        <v>152</v>
      </c>
      <c r="L145" s="39"/>
      <c r="M145" s="187" t="s">
        <v>1</v>
      </c>
      <c r="N145" s="188" t="s">
        <v>42</v>
      </c>
      <c r="O145" s="77"/>
      <c r="P145" s="189">
        <f>O145*H145</f>
        <v>0</v>
      </c>
      <c r="Q145" s="189">
        <v>0</v>
      </c>
      <c r="R145" s="189">
        <f>Q145*H145</f>
        <v>0</v>
      </c>
      <c r="S145" s="189">
        <v>0</v>
      </c>
      <c r="T145" s="19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1" t="s">
        <v>153</v>
      </c>
      <c r="AT145" s="191" t="s">
        <v>148</v>
      </c>
      <c r="AU145" s="191" t="s">
        <v>86</v>
      </c>
      <c r="AY145" s="19" t="s">
        <v>146</v>
      </c>
      <c r="BE145" s="192">
        <f>IF(N145="základní",J145,0)</f>
        <v>0</v>
      </c>
      <c r="BF145" s="192">
        <f>IF(N145="snížená",J145,0)</f>
        <v>0</v>
      </c>
      <c r="BG145" s="192">
        <f>IF(N145="zákl. přenesená",J145,0)</f>
        <v>0</v>
      </c>
      <c r="BH145" s="192">
        <f>IF(N145="sníž. přenesená",J145,0)</f>
        <v>0</v>
      </c>
      <c r="BI145" s="192">
        <f>IF(N145="nulová",J145,0)</f>
        <v>0</v>
      </c>
      <c r="BJ145" s="19" t="s">
        <v>84</v>
      </c>
      <c r="BK145" s="192">
        <f>ROUND(I145*H145,2)</f>
        <v>0</v>
      </c>
      <c r="BL145" s="19" t="s">
        <v>153</v>
      </c>
      <c r="BM145" s="191" t="s">
        <v>706</v>
      </c>
    </row>
    <row r="146" s="2" customFormat="1" ht="16.5" customHeight="1">
      <c r="A146" s="38"/>
      <c r="B146" s="179"/>
      <c r="C146" s="225" t="s">
        <v>247</v>
      </c>
      <c r="D146" s="225" t="s">
        <v>263</v>
      </c>
      <c r="E146" s="226" t="s">
        <v>707</v>
      </c>
      <c r="F146" s="227" t="s">
        <v>708</v>
      </c>
      <c r="G146" s="228" t="s">
        <v>342</v>
      </c>
      <c r="H146" s="229">
        <v>2</v>
      </c>
      <c r="I146" s="230"/>
      <c r="J146" s="231">
        <f>ROUND(I146*H146,2)</f>
        <v>0</v>
      </c>
      <c r="K146" s="227" t="s">
        <v>152</v>
      </c>
      <c r="L146" s="232"/>
      <c r="M146" s="233" t="s">
        <v>1</v>
      </c>
      <c r="N146" s="234" t="s">
        <v>42</v>
      </c>
      <c r="O146" s="77"/>
      <c r="P146" s="189">
        <f>O146*H146</f>
        <v>0</v>
      </c>
      <c r="Q146" s="189">
        <v>0.00019000000000000001</v>
      </c>
      <c r="R146" s="189">
        <f>Q146*H146</f>
        <v>0.00038000000000000002</v>
      </c>
      <c r="S146" s="189">
        <v>0</v>
      </c>
      <c r="T146" s="19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1" t="s">
        <v>186</v>
      </c>
      <c r="AT146" s="191" t="s">
        <v>263</v>
      </c>
      <c r="AU146" s="191" t="s">
        <v>86</v>
      </c>
      <c r="AY146" s="19" t="s">
        <v>146</v>
      </c>
      <c r="BE146" s="192">
        <f>IF(N146="základní",J146,0)</f>
        <v>0</v>
      </c>
      <c r="BF146" s="192">
        <f>IF(N146="snížená",J146,0)</f>
        <v>0</v>
      </c>
      <c r="BG146" s="192">
        <f>IF(N146="zákl. přenesená",J146,0)</f>
        <v>0</v>
      </c>
      <c r="BH146" s="192">
        <f>IF(N146="sníž. přenesená",J146,0)</f>
        <v>0</v>
      </c>
      <c r="BI146" s="192">
        <f>IF(N146="nulová",J146,0)</f>
        <v>0</v>
      </c>
      <c r="BJ146" s="19" t="s">
        <v>84</v>
      </c>
      <c r="BK146" s="192">
        <f>ROUND(I146*H146,2)</f>
        <v>0</v>
      </c>
      <c r="BL146" s="19" t="s">
        <v>153</v>
      </c>
      <c r="BM146" s="191" t="s">
        <v>709</v>
      </c>
    </row>
    <row r="147" s="2" customFormat="1" ht="49.05" customHeight="1">
      <c r="A147" s="38"/>
      <c r="B147" s="179"/>
      <c r="C147" s="180" t="s">
        <v>253</v>
      </c>
      <c r="D147" s="180" t="s">
        <v>148</v>
      </c>
      <c r="E147" s="181" t="s">
        <v>710</v>
      </c>
      <c r="F147" s="182" t="s">
        <v>711</v>
      </c>
      <c r="G147" s="183" t="s">
        <v>342</v>
      </c>
      <c r="H147" s="184">
        <v>13</v>
      </c>
      <c r="I147" s="185"/>
      <c r="J147" s="186">
        <f>ROUND(I147*H147,2)</f>
        <v>0</v>
      </c>
      <c r="K147" s="182" t="s">
        <v>152</v>
      </c>
      <c r="L147" s="39"/>
      <c r="M147" s="187" t="s">
        <v>1</v>
      </c>
      <c r="N147" s="188" t="s">
        <v>42</v>
      </c>
      <c r="O147" s="77"/>
      <c r="P147" s="189">
        <f>O147*H147</f>
        <v>0</v>
      </c>
      <c r="Q147" s="189">
        <v>0</v>
      </c>
      <c r="R147" s="189">
        <f>Q147*H147</f>
        <v>0</v>
      </c>
      <c r="S147" s="189">
        <v>0</v>
      </c>
      <c r="T147" s="19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1" t="s">
        <v>153</v>
      </c>
      <c r="AT147" s="191" t="s">
        <v>148</v>
      </c>
      <c r="AU147" s="191" t="s">
        <v>86</v>
      </c>
      <c r="AY147" s="19" t="s">
        <v>146</v>
      </c>
      <c r="BE147" s="192">
        <f>IF(N147="základní",J147,0)</f>
        <v>0</v>
      </c>
      <c r="BF147" s="192">
        <f>IF(N147="snížená",J147,0)</f>
        <v>0</v>
      </c>
      <c r="BG147" s="192">
        <f>IF(N147="zákl. přenesená",J147,0)</f>
        <v>0</v>
      </c>
      <c r="BH147" s="192">
        <f>IF(N147="sníž. přenesená",J147,0)</f>
        <v>0</v>
      </c>
      <c r="BI147" s="192">
        <f>IF(N147="nulová",J147,0)</f>
        <v>0</v>
      </c>
      <c r="BJ147" s="19" t="s">
        <v>84</v>
      </c>
      <c r="BK147" s="192">
        <f>ROUND(I147*H147,2)</f>
        <v>0</v>
      </c>
      <c r="BL147" s="19" t="s">
        <v>153</v>
      </c>
      <c r="BM147" s="191" t="s">
        <v>712</v>
      </c>
    </row>
    <row r="148" s="2" customFormat="1" ht="24.15" customHeight="1">
      <c r="A148" s="38"/>
      <c r="B148" s="179"/>
      <c r="C148" s="225" t="s">
        <v>262</v>
      </c>
      <c r="D148" s="225" t="s">
        <v>263</v>
      </c>
      <c r="E148" s="226" t="s">
        <v>713</v>
      </c>
      <c r="F148" s="227" t="s">
        <v>714</v>
      </c>
      <c r="G148" s="228" t="s">
        <v>342</v>
      </c>
      <c r="H148" s="229">
        <v>13</v>
      </c>
      <c r="I148" s="230"/>
      <c r="J148" s="231">
        <f>ROUND(I148*H148,2)</f>
        <v>0</v>
      </c>
      <c r="K148" s="227" t="s">
        <v>152</v>
      </c>
      <c r="L148" s="232"/>
      <c r="M148" s="233" t="s">
        <v>1</v>
      </c>
      <c r="N148" s="234" t="s">
        <v>42</v>
      </c>
      <c r="O148" s="77"/>
      <c r="P148" s="189">
        <f>O148*H148</f>
        <v>0</v>
      </c>
      <c r="Q148" s="189">
        <v>0.00147</v>
      </c>
      <c r="R148" s="189">
        <f>Q148*H148</f>
        <v>0.019109999999999999</v>
      </c>
      <c r="S148" s="189">
        <v>0</v>
      </c>
      <c r="T148" s="19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1" t="s">
        <v>186</v>
      </c>
      <c r="AT148" s="191" t="s">
        <v>263</v>
      </c>
      <c r="AU148" s="191" t="s">
        <v>86</v>
      </c>
      <c r="AY148" s="19" t="s">
        <v>146</v>
      </c>
      <c r="BE148" s="192">
        <f>IF(N148="základní",J148,0)</f>
        <v>0</v>
      </c>
      <c r="BF148" s="192">
        <f>IF(N148="snížená",J148,0)</f>
        <v>0</v>
      </c>
      <c r="BG148" s="192">
        <f>IF(N148="zákl. přenesená",J148,0)</f>
        <v>0</v>
      </c>
      <c r="BH148" s="192">
        <f>IF(N148="sníž. přenesená",J148,0)</f>
        <v>0</v>
      </c>
      <c r="BI148" s="192">
        <f>IF(N148="nulová",J148,0)</f>
        <v>0</v>
      </c>
      <c r="BJ148" s="19" t="s">
        <v>84</v>
      </c>
      <c r="BK148" s="192">
        <f>ROUND(I148*H148,2)</f>
        <v>0</v>
      </c>
      <c r="BL148" s="19" t="s">
        <v>153</v>
      </c>
      <c r="BM148" s="191" t="s">
        <v>715</v>
      </c>
    </row>
    <row r="149" s="2" customFormat="1" ht="44.25" customHeight="1">
      <c r="A149" s="38"/>
      <c r="B149" s="179"/>
      <c r="C149" s="180" t="s">
        <v>7</v>
      </c>
      <c r="D149" s="180" t="s">
        <v>148</v>
      </c>
      <c r="E149" s="181" t="s">
        <v>716</v>
      </c>
      <c r="F149" s="182" t="s">
        <v>717</v>
      </c>
      <c r="G149" s="183" t="s">
        <v>342</v>
      </c>
      <c r="H149" s="184">
        <v>1</v>
      </c>
      <c r="I149" s="185"/>
      <c r="J149" s="186">
        <f>ROUND(I149*H149,2)</f>
        <v>0</v>
      </c>
      <c r="K149" s="182" t="s">
        <v>152</v>
      </c>
      <c r="L149" s="39"/>
      <c r="M149" s="187" t="s">
        <v>1</v>
      </c>
      <c r="N149" s="188" t="s">
        <v>42</v>
      </c>
      <c r="O149" s="77"/>
      <c r="P149" s="189">
        <f>O149*H149</f>
        <v>0</v>
      </c>
      <c r="Q149" s="189">
        <v>0</v>
      </c>
      <c r="R149" s="189">
        <f>Q149*H149</f>
        <v>0</v>
      </c>
      <c r="S149" s="189">
        <v>0</v>
      </c>
      <c r="T149" s="19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1" t="s">
        <v>153</v>
      </c>
      <c r="AT149" s="191" t="s">
        <v>148</v>
      </c>
      <c r="AU149" s="191" t="s">
        <v>86</v>
      </c>
      <c r="AY149" s="19" t="s">
        <v>146</v>
      </c>
      <c r="BE149" s="192">
        <f>IF(N149="základní",J149,0)</f>
        <v>0</v>
      </c>
      <c r="BF149" s="192">
        <f>IF(N149="snížená",J149,0)</f>
        <v>0</v>
      </c>
      <c r="BG149" s="192">
        <f>IF(N149="zákl. přenesená",J149,0)</f>
        <v>0</v>
      </c>
      <c r="BH149" s="192">
        <f>IF(N149="sníž. přenesená",J149,0)</f>
        <v>0</v>
      </c>
      <c r="BI149" s="192">
        <f>IF(N149="nulová",J149,0)</f>
        <v>0</v>
      </c>
      <c r="BJ149" s="19" t="s">
        <v>84</v>
      </c>
      <c r="BK149" s="192">
        <f>ROUND(I149*H149,2)</f>
        <v>0</v>
      </c>
      <c r="BL149" s="19" t="s">
        <v>153</v>
      </c>
      <c r="BM149" s="191" t="s">
        <v>718</v>
      </c>
    </row>
    <row r="150" s="2" customFormat="1" ht="16.5" customHeight="1">
      <c r="A150" s="38"/>
      <c r="B150" s="179"/>
      <c r="C150" s="225" t="s">
        <v>275</v>
      </c>
      <c r="D150" s="225" t="s">
        <v>263</v>
      </c>
      <c r="E150" s="226" t="s">
        <v>719</v>
      </c>
      <c r="F150" s="227" t="s">
        <v>720</v>
      </c>
      <c r="G150" s="228" t="s">
        <v>342</v>
      </c>
      <c r="H150" s="229">
        <v>1</v>
      </c>
      <c r="I150" s="230"/>
      <c r="J150" s="231">
        <f>ROUND(I150*H150,2)</f>
        <v>0</v>
      </c>
      <c r="K150" s="227" t="s">
        <v>152</v>
      </c>
      <c r="L150" s="232"/>
      <c r="M150" s="233" t="s">
        <v>1</v>
      </c>
      <c r="N150" s="234" t="s">
        <v>42</v>
      </c>
      <c r="O150" s="77"/>
      <c r="P150" s="189">
        <f>O150*H150</f>
        <v>0</v>
      </c>
      <c r="Q150" s="189">
        <v>0.00042999999999999999</v>
      </c>
      <c r="R150" s="189">
        <f>Q150*H150</f>
        <v>0.00042999999999999999</v>
      </c>
      <c r="S150" s="189">
        <v>0</v>
      </c>
      <c r="T150" s="19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1" t="s">
        <v>186</v>
      </c>
      <c r="AT150" s="191" t="s">
        <v>263</v>
      </c>
      <c r="AU150" s="191" t="s">
        <v>86</v>
      </c>
      <c r="AY150" s="19" t="s">
        <v>146</v>
      </c>
      <c r="BE150" s="192">
        <f>IF(N150="základní",J150,0)</f>
        <v>0</v>
      </c>
      <c r="BF150" s="192">
        <f>IF(N150="snížená",J150,0)</f>
        <v>0</v>
      </c>
      <c r="BG150" s="192">
        <f>IF(N150="zákl. přenesená",J150,0)</f>
        <v>0</v>
      </c>
      <c r="BH150" s="192">
        <f>IF(N150="sníž. přenesená",J150,0)</f>
        <v>0</v>
      </c>
      <c r="BI150" s="192">
        <f>IF(N150="nulová",J150,0)</f>
        <v>0</v>
      </c>
      <c r="BJ150" s="19" t="s">
        <v>84</v>
      </c>
      <c r="BK150" s="192">
        <f>ROUND(I150*H150,2)</f>
        <v>0</v>
      </c>
      <c r="BL150" s="19" t="s">
        <v>153</v>
      </c>
      <c r="BM150" s="191" t="s">
        <v>721</v>
      </c>
    </row>
    <row r="151" s="2" customFormat="1" ht="49.05" customHeight="1">
      <c r="A151" s="38"/>
      <c r="B151" s="179"/>
      <c r="C151" s="180" t="s">
        <v>281</v>
      </c>
      <c r="D151" s="180" t="s">
        <v>148</v>
      </c>
      <c r="E151" s="181" t="s">
        <v>722</v>
      </c>
      <c r="F151" s="182" t="s">
        <v>723</v>
      </c>
      <c r="G151" s="183" t="s">
        <v>342</v>
      </c>
      <c r="H151" s="184">
        <v>1</v>
      </c>
      <c r="I151" s="185"/>
      <c r="J151" s="186">
        <f>ROUND(I151*H151,2)</f>
        <v>0</v>
      </c>
      <c r="K151" s="182" t="s">
        <v>152</v>
      </c>
      <c r="L151" s="39"/>
      <c r="M151" s="187" t="s">
        <v>1</v>
      </c>
      <c r="N151" s="188" t="s">
        <v>42</v>
      </c>
      <c r="O151" s="77"/>
      <c r="P151" s="189">
        <f>O151*H151</f>
        <v>0</v>
      </c>
      <c r="Q151" s="189">
        <v>0</v>
      </c>
      <c r="R151" s="189">
        <f>Q151*H151</f>
        <v>0</v>
      </c>
      <c r="S151" s="189">
        <v>0</v>
      </c>
      <c r="T151" s="19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1" t="s">
        <v>153</v>
      </c>
      <c r="AT151" s="191" t="s">
        <v>148</v>
      </c>
      <c r="AU151" s="191" t="s">
        <v>86</v>
      </c>
      <c r="AY151" s="19" t="s">
        <v>146</v>
      </c>
      <c r="BE151" s="192">
        <f>IF(N151="základní",J151,0)</f>
        <v>0</v>
      </c>
      <c r="BF151" s="192">
        <f>IF(N151="snížená",J151,0)</f>
        <v>0</v>
      </c>
      <c r="BG151" s="192">
        <f>IF(N151="zákl. přenesená",J151,0)</f>
        <v>0</v>
      </c>
      <c r="BH151" s="192">
        <f>IF(N151="sníž. přenesená",J151,0)</f>
        <v>0</v>
      </c>
      <c r="BI151" s="192">
        <f>IF(N151="nulová",J151,0)</f>
        <v>0</v>
      </c>
      <c r="BJ151" s="19" t="s">
        <v>84</v>
      </c>
      <c r="BK151" s="192">
        <f>ROUND(I151*H151,2)</f>
        <v>0</v>
      </c>
      <c r="BL151" s="19" t="s">
        <v>153</v>
      </c>
      <c r="BM151" s="191" t="s">
        <v>724</v>
      </c>
    </row>
    <row r="152" s="2" customFormat="1" ht="24.15" customHeight="1">
      <c r="A152" s="38"/>
      <c r="B152" s="179"/>
      <c r="C152" s="225" t="s">
        <v>286</v>
      </c>
      <c r="D152" s="225" t="s">
        <v>263</v>
      </c>
      <c r="E152" s="226" t="s">
        <v>725</v>
      </c>
      <c r="F152" s="227" t="s">
        <v>726</v>
      </c>
      <c r="G152" s="228" t="s">
        <v>342</v>
      </c>
      <c r="H152" s="229">
        <v>1</v>
      </c>
      <c r="I152" s="230"/>
      <c r="J152" s="231">
        <f>ROUND(I152*H152,2)</f>
        <v>0</v>
      </c>
      <c r="K152" s="227" t="s">
        <v>152</v>
      </c>
      <c r="L152" s="232"/>
      <c r="M152" s="233" t="s">
        <v>1</v>
      </c>
      <c r="N152" s="234" t="s">
        <v>42</v>
      </c>
      <c r="O152" s="77"/>
      <c r="P152" s="189">
        <f>O152*H152</f>
        <v>0</v>
      </c>
      <c r="Q152" s="189">
        <v>0.01</v>
      </c>
      <c r="R152" s="189">
        <f>Q152*H152</f>
        <v>0.01</v>
      </c>
      <c r="S152" s="189">
        <v>0</v>
      </c>
      <c r="T152" s="19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1" t="s">
        <v>186</v>
      </c>
      <c r="AT152" s="191" t="s">
        <v>263</v>
      </c>
      <c r="AU152" s="191" t="s">
        <v>86</v>
      </c>
      <c r="AY152" s="19" t="s">
        <v>146</v>
      </c>
      <c r="BE152" s="192">
        <f>IF(N152="základní",J152,0)</f>
        <v>0</v>
      </c>
      <c r="BF152" s="192">
        <f>IF(N152="snížená",J152,0)</f>
        <v>0</v>
      </c>
      <c r="BG152" s="192">
        <f>IF(N152="zákl. přenesená",J152,0)</f>
        <v>0</v>
      </c>
      <c r="BH152" s="192">
        <f>IF(N152="sníž. přenesená",J152,0)</f>
        <v>0</v>
      </c>
      <c r="BI152" s="192">
        <f>IF(N152="nulová",J152,0)</f>
        <v>0</v>
      </c>
      <c r="BJ152" s="19" t="s">
        <v>84</v>
      </c>
      <c r="BK152" s="192">
        <f>ROUND(I152*H152,2)</f>
        <v>0</v>
      </c>
      <c r="BL152" s="19" t="s">
        <v>153</v>
      </c>
      <c r="BM152" s="191" t="s">
        <v>727</v>
      </c>
    </row>
    <row r="153" s="2" customFormat="1" ht="37.8" customHeight="1">
      <c r="A153" s="38"/>
      <c r="B153" s="179"/>
      <c r="C153" s="180" t="s">
        <v>291</v>
      </c>
      <c r="D153" s="180" t="s">
        <v>148</v>
      </c>
      <c r="E153" s="181" t="s">
        <v>467</v>
      </c>
      <c r="F153" s="182" t="s">
        <v>468</v>
      </c>
      <c r="G153" s="183" t="s">
        <v>342</v>
      </c>
      <c r="H153" s="184">
        <v>1</v>
      </c>
      <c r="I153" s="185"/>
      <c r="J153" s="186">
        <f>ROUND(I153*H153,2)</f>
        <v>0</v>
      </c>
      <c r="K153" s="182" t="s">
        <v>152</v>
      </c>
      <c r="L153" s="39"/>
      <c r="M153" s="187" t="s">
        <v>1</v>
      </c>
      <c r="N153" s="188" t="s">
        <v>42</v>
      </c>
      <c r="O153" s="77"/>
      <c r="P153" s="189">
        <f>O153*H153</f>
        <v>0</v>
      </c>
      <c r="Q153" s="189">
        <v>0</v>
      </c>
      <c r="R153" s="189">
        <f>Q153*H153</f>
        <v>0</v>
      </c>
      <c r="S153" s="189">
        <v>0</v>
      </c>
      <c r="T153" s="19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1" t="s">
        <v>153</v>
      </c>
      <c r="AT153" s="191" t="s">
        <v>148</v>
      </c>
      <c r="AU153" s="191" t="s">
        <v>86</v>
      </c>
      <c r="AY153" s="19" t="s">
        <v>146</v>
      </c>
      <c r="BE153" s="192">
        <f>IF(N153="základní",J153,0)</f>
        <v>0</v>
      </c>
      <c r="BF153" s="192">
        <f>IF(N153="snížená",J153,0)</f>
        <v>0</v>
      </c>
      <c r="BG153" s="192">
        <f>IF(N153="zákl. přenesená",J153,0)</f>
        <v>0</v>
      </c>
      <c r="BH153" s="192">
        <f>IF(N153="sníž. přenesená",J153,0)</f>
        <v>0</v>
      </c>
      <c r="BI153" s="192">
        <f>IF(N153="nulová",J153,0)</f>
        <v>0</v>
      </c>
      <c r="BJ153" s="19" t="s">
        <v>84</v>
      </c>
      <c r="BK153" s="192">
        <f>ROUND(I153*H153,2)</f>
        <v>0</v>
      </c>
      <c r="BL153" s="19" t="s">
        <v>153</v>
      </c>
      <c r="BM153" s="191" t="s">
        <v>728</v>
      </c>
    </row>
    <row r="154" s="2" customFormat="1" ht="16.5" customHeight="1">
      <c r="A154" s="38"/>
      <c r="B154" s="179"/>
      <c r="C154" s="225" t="s">
        <v>296</v>
      </c>
      <c r="D154" s="225" t="s">
        <v>263</v>
      </c>
      <c r="E154" s="226" t="s">
        <v>476</v>
      </c>
      <c r="F154" s="227" t="s">
        <v>477</v>
      </c>
      <c r="G154" s="228" t="s">
        <v>342</v>
      </c>
      <c r="H154" s="229">
        <v>1</v>
      </c>
      <c r="I154" s="230"/>
      <c r="J154" s="231">
        <f>ROUND(I154*H154,2)</f>
        <v>0</v>
      </c>
      <c r="K154" s="227" t="s">
        <v>1</v>
      </c>
      <c r="L154" s="232"/>
      <c r="M154" s="233" t="s">
        <v>1</v>
      </c>
      <c r="N154" s="234" t="s">
        <v>42</v>
      </c>
      <c r="O154" s="77"/>
      <c r="P154" s="189">
        <f>O154*H154</f>
        <v>0</v>
      </c>
      <c r="Q154" s="189">
        <v>0.0067000000000000002</v>
      </c>
      <c r="R154" s="189">
        <f>Q154*H154</f>
        <v>0.0067000000000000002</v>
      </c>
      <c r="S154" s="189">
        <v>0</v>
      </c>
      <c r="T154" s="19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1" t="s">
        <v>186</v>
      </c>
      <c r="AT154" s="191" t="s">
        <v>263</v>
      </c>
      <c r="AU154" s="191" t="s">
        <v>86</v>
      </c>
      <c r="AY154" s="19" t="s">
        <v>146</v>
      </c>
      <c r="BE154" s="192">
        <f>IF(N154="základní",J154,0)</f>
        <v>0</v>
      </c>
      <c r="BF154" s="192">
        <f>IF(N154="snížená",J154,0)</f>
        <v>0</v>
      </c>
      <c r="BG154" s="192">
        <f>IF(N154="zákl. přenesená",J154,0)</f>
        <v>0</v>
      </c>
      <c r="BH154" s="192">
        <f>IF(N154="sníž. přenesená",J154,0)</f>
        <v>0</v>
      </c>
      <c r="BI154" s="192">
        <f>IF(N154="nulová",J154,0)</f>
        <v>0</v>
      </c>
      <c r="BJ154" s="19" t="s">
        <v>84</v>
      </c>
      <c r="BK154" s="192">
        <f>ROUND(I154*H154,2)</f>
        <v>0</v>
      </c>
      <c r="BL154" s="19" t="s">
        <v>153</v>
      </c>
      <c r="BM154" s="191" t="s">
        <v>729</v>
      </c>
    </row>
    <row r="155" s="2" customFormat="1">
      <c r="A155" s="38"/>
      <c r="B155" s="39"/>
      <c r="C155" s="38"/>
      <c r="D155" s="194" t="s">
        <v>268</v>
      </c>
      <c r="E155" s="38"/>
      <c r="F155" s="235" t="s">
        <v>479</v>
      </c>
      <c r="G155" s="38"/>
      <c r="H155" s="38"/>
      <c r="I155" s="236"/>
      <c r="J155" s="38"/>
      <c r="K155" s="38"/>
      <c r="L155" s="39"/>
      <c r="M155" s="237"/>
      <c r="N155" s="238"/>
      <c r="O155" s="77"/>
      <c r="P155" s="77"/>
      <c r="Q155" s="77"/>
      <c r="R155" s="77"/>
      <c r="S155" s="77"/>
      <c r="T155" s="7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9" t="s">
        <v>268</v>
      </c>
      <c r="AU155" s="19" t="s">
        <v>86</v>
      </c>
    </row>
    <row r="156" s="2" customFormat="1" ht="21.75" customHeight="1">
      <c r="A156" s="38"/>
      <c r="B156" s="179"/>
      <c r="C156" s="225" t="s">
        <v>303</v>
      </c>
      <c r="D156" s="225" t="s">
        <v>263</v>
      </c>
      <c r="E156" s="226" t="s">
        <v>730</v>
      </c>
      <c r="F156" s="227" t="s">
        <v>731</v>
      </c>
      <c r="G156" s="228" t="s">
        <v>342</v>
      </c>
      <c r="H156" s="229">
        <v>1</v>
      </c>
      <c r="I156" s="230"/>
      <c r="J156" s="231">
        <f>ROUND(I156*H156,2)</f>
        <v>0</v>
      </c>
      <c r="K156" s="227" t="s">
        <v>1</v>
      </c>
      <c r="L156" s="232"/>
      <c r="M156" s="233" t="s">
        <v>1</v>
      </c>
      <c r="N156" s="234" t="s">
        <v>42</v>
      </c>
      <c r="O156" s="77"/>
      <c r="P156" s="189">
        <f>O156*H156</f>
        <v>0</v>
      </c>
      <c r="Q156" s="189">
        <v>6.9999999999999994E-05</v>
      </c>
      <c r="R156" s="189">
        <f>Q156*H156</f>
        <v>6.9999999999999994E-05</v>
      </c>
      <c r="S156" s="189">
        <v>0</v>
      </c>
      <c r="T156" s="19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1" t="s">
        <v>186</v>
      </c>
      <c r="AT156" s="191" t="s">
        <v>263</v>
      </c>
      <c r="AU156" s="191" t="s">
        <v>86</v>
      </c>
      <c r="AY156" s="19" t="s">
        <v>146</v>
      </c>
      <c r="BE156" s="192">
        <f>IF(N156="základní",J156,0)</f>
        <v>0</v>
      </c>
      <c r="BF156" s="192">
        <f>IF(N156="snížená",J156,0)</f>
        <v>0</v>
      </c>
      <c r="BG156" s="192">
        <f>IF(N156="zákl. přenesená",J156,0)</f>
        <v>0</v>
      </c>
      <c r="BH156" s="192">
        <f>IF(N156="sníž. přenesená",J156,0)</f>
        <v>0</v>
      </c>
      <c r="BI156" s="192">
        <f>IF(N156="nulová",J156,0)</f>
        <v>0</v>
      </c>
      <c r="BJ156" s="19" t="s">
        <v>84</v>
      </c>
      <c r="BK156" s="192">
        <f>ROUND(I156*H156,2)</f>
        <v>0</v>
      </c>
      <c r="BL156" s="19" t="s">
        <v>153</v>
      </c>
      <c r="BM156" s="191" t="s">
        <v>732</v>
      </c>
    </row>
    <row r="157" s="12" customFormat="1" ht="25.92" customHeight="1">
      <c r="A157" s="12"/>
      <c r="B157" s="166"/>
      <c r="C157" s="12"/>
      <c r="D157" s="167" t="s">
        <v>76</v>
      </c>
      <c r="E157" s="168" t="s">
        <v>733</v>
      </c>
      <c r="F157" s="168" t="s">
        <v>734</v>
      </c>
      <c r="G157" s="12"/>
      <c r="H157" s="12"/>
      <c r="I157" s="169"/>
      <c r="J157" s="170">
        <f>BK157</f>
        <v>0</v>
      </c>
      <c r="K157" s="12"/>
      <c r="L157" s="166"/>
      <c r="M157" s="171"/>
      <c r="N157" s="172"/>
      <c r="O157" s="172"/>
      <c r="P157" s="173">
        <f>P158</f>
        <v>0</v>
      </c>
      <c r="Q157" s="172"/>
      <c r="R157" s="173">
        <f>R158</f>
        <v>0.053952</v>
      </c>
      <c r="S157" s="172"/>
      <c r="T157" s="174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67" t="s">
        <v>86</v>
      </c>
      <c r="AT157" s="175" t="s">
        <v>76</v>
      </c>
      <c r="AU157" s="175" t="s">
        <v>77</v>
      </c>
      <c r="AY157" s="167" t="s">
        <v>146</v>
      </c>
      <c r="BK157" s="176">
        <f>BK158</f>
        <v>0</v>
      </c>
    </row>
    <row r="158" s="12" customFormat="1" ht="22.8" customHeight="1">
      <c r="A158" s="12"/>
      <c r="B158" s="166"/>
      <c r="C158" s="12"/>
      <c r="D158" s="167" t="s">
        <v>76</v>
      </c>
      <c r="E158" s="177" t="s">
        <v>735</v>
      </c>
      <c r="F158" s="177" t="s">
        <v>736</v>
      </c>
      <c r="G158" s="12"/>
      <c r="H158" s="12"/>
      <c r="I158" s="169"/>
      <c r="J158" s="178">
        <f>BK158</f>
        <v>0</v>
      </c>
      <c r="K158" s="12"/>
      <c r="L158" s="166"/>
      <c r="M158" s="171"/>
      <c r="N158" s="172"/>
      <c r="O158" s="172"/>
      <c r="P158" s="173">
        <f>SUM(P159:P161)</f>
        <v>0</v>
      </c>
      <c r="Q158" s="172"/>
      <c r="R158" s="173">
        <f>SUM(R159:R161)</f>
        <v>0.053952</v>
      </c>
      <c r="S158" s="172"/>
      <c r="T158" s="174">
        <f>SUM(T159:T161)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67" t="s">
        <v>86</v>
      </c>
      <c r="AT158" s="175" t="s">
        <v>76</v>
      </c>
      <c r="AU158" s="175" t="s">
        <v>84</v>
      </c>
      <c r="AY158" s="167" t="s">
        <v>146</v>
      </c>
      <c r="BK158" s="176">
        <f>SUM(BK159:BK161)</f>
        <v>0</v>
      </c>
    </row>
    <row r="159" s="2" customFormat="1" ht="55.5" customHeight="1">
      <c r="A159" s="38"/>
      <c r="B159" s="179"/>
      <c r="C159" s="180" t="s">
        <v>308</v>
      </c>
      <c r="D159" s="180" t="s">
        <v>148</v>
      </c>
      <c r="E159" s="181" t="s">
        <v>737</v>
      </c>
      <c r="F159" s="182" t="s">
        <v>738</v>
      </c>
      <c r="G159" s="183" t="s">
        <v>184</v>
      </c>
      <c r="H159" s="184">
        <v>28.5</v>
      </c>
      <c r="I159" s="185"/>
      <c r="J159" s="186">
        <f>ROUND(I159*H159,2)</f>
        <v>0</v>
      </c>
      <c r="K159" s="182" t="s">
        <v>152</v>
      </c>
      <c r="L159" s="39"/>
      <c r="M159" s="187" t="s">
        <v>1</v>
      </c>
      <c r="N159" s="188" t="s">
        <v>42</v>
      </c>
      <c r="O159" s="77"/>
      <c r="P159" s="189">
        <f>O159*H159</f>
        <v>0</v>
      </c>
      <c r="Q159" s="189">
        <v>0.00016000000000000001</v>
      </c>
      <c r="R159" s="189">
        <f>Q159*H159</f>
        <v>0.0045600000000000007</v>
      </c>
      <c r="S159" s="189">
        <v>0</v>
      </c>
      <c r="T159" s="19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1" t="s">
        <v>234</v>
      </c>
      <c r="AT159" s="191" t="s">
        <v>148</v>
      </c>
      <c r="AU159" s="191" t="s">
        <v>86</v>
      </c>
      <c r="AY159" s="19" t="s">
        <v>146</v>
      </c>
      <c r="BE159" s="192">
        <f>IF(N159="základní",J159,0)</f>
        <v>0</v>
      </c>
      <c r="BF159" s="192">
        <f>IF(N159="snížená",J159,0)</f>
        <v>0</v>
      </c>
      <c r="BG159" s="192">
        <f>IF(N159="zákl. přenesená",J159,0)</f>
        <v>0</v>
      </c>
      <c r="BH159" s="192">
        <f>IF(N159="sníž. přenesená",J159,0)</f>
        <v>0</v>
      </c>
      <c r="BI159" s="192">
        <f>IF(N159="nulová",J159,0)</f>
        <v>0</v>
      </c>
      <c r="BJ159" s="19" t="s">
        <v>84</v>
      </c>
      <c r="BK159" s="192">
        <f>ROUND(I159*H159,2)</f>
        <v>0</v>
      </c>
      <c r="BL159" s="19" t="s">
        <v>234</v>
      </c>
      <c r="BM159" s="191" t="s">
        <v>739</v>
      </c>
    </row>
    <row r="160" s="2" customFormat="1" ht="55.5" customHeight="1">
      <c r="A160" s="38"/>
      <c r="B160" s="179"/>
      <c r="C160" s="180" t="s">
        <v>312</v>
      </c>
      <c r="D160" s="180" t="s">
        <v>148</v>
      </c>
      <c r="E160" s="181" t="s">
        <v>740</v>
      </c>
      <c r="F160" s="182" t="s">
        <v>741</v>
      </c>
      <c r="G160" s="183" t="s">
        <v>184</v>
      </c>
      <c r="H160" s="184">
        <v>235.19999999999999</v>
      </c>
      <c r="I160" s="185"/>
      <c r="J160" s="186">
        <f>ROUND(I160*H160,2)</f>
        <v>0</v>
      </c>
      <c r="K160" s="182" t="s">
        <v>152</v>
      </c>
      <c r="L160" s="39"/>
      <c r="M160" s="187" t="s">
        <v>1</v>
      </c>
      <c r="N160" s="188" t="s">
        <v>42</v>
      </c>
      <c r="O160" s="77"/>
      <c r="P160" s="189">
        <f>O160*H160</f>
        <v>0</v>
      </c>
      <c r="Q160" s="189">
        <v>0.00021000000000000001</v>
      </c>
      <c r="R160" s="189">
        <f>Q160*H160</f>
        <v>0.049391999999999998</v>
      </c>
      <c r="S160" s="189">
        <v>0</v>
      </c>
      <c r="T160" s="19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1" t="s">
        <v>234</v>
      </c>
      <c r="AT160" s="191" t="s">
        <v>148</v>
      </c>
      <c r="AU160" s="191" t="s">
        <v>86</v>
      </c>
      <c r="AY160" s="19" t="s">
        <v>146</v>
      </c>
      <c r="BE160" s="192">
        <f>IF(N160="základní",J160,0)</f>
        <v>0</v>
      </c>
      <c r="BF160" s="192">
        <f>IF(N160="snížená",J160,0)</f>
        <v>0</v>
      </c>
      <c r="BG160" s="192">
        <f>IF(N160="zákl. přenesená",J160,0)</f>
        <v>0</v>
      </c>
      <c r="BH160" s="192">
        <f>IF(N160="sníž. přenesená",J160,0)</f>
        <v>0</v>
      </c>
      <c r="BI160" s="192">
        <f>IF(N160="nulová",J160,0)</f>
        <v>0</v>
      </c>
      <c r="BJ160" s="19" t="s">
        <v>84</v>
      </c>
      <c r="BK160" s="192">
        <f>ROUND(I160*H160,2)</f>
        <v>0</v>
      </c>
      <c r="BL160" s="19" t="s">
        <v>234</v>
      </c>
      <c r="BM160" s="191" t="s">
        <v>742</v>
      </c>
    </row>
    <row r="161" s="2" customFormat="1" ht="44.25" customHeight="1">
      <c r="A161" s="38"/>
      <c r="B161" s="179"/>
      <c r="C161" s="180" t="s">
        <v>316</v>
      </c>
      <c r="D161" s="180" t="s">
        <v>148</v>
      </c>
      <c r="E161" s="181" t="s">
        <v>743</v>
      </c>
      <c r="F161" s="182" t="s">
        <v>744</v>
      </c>
      <c r="G161" s="183" t="s">
        <v>266</v>
      </c>
      <c r="H161" s="184">
        <v>0.053999999999999999</v>
      </c>
      <c r="I161" s="185"/>
      <c r="J161" s="186">
        <f>ROUND(I161*H161,2)</f>
        <v>0</v>
      </c>
      <c r="K161" s="182" t="s">
        <v>152</v>
      </c>
      <c r="L161" s="39"/>
      <c r="M161" s="187" t="s">
        <v>1</v>
      </c>
      <c r="N161" s="188" t="s">
        <v>42</v>
      </c>
      <c r="O161" s="77"/>
      <c r="P161" s="189">
        <f>O161*H161</f>
        <v>0</v>
      </c>
      <c r="Q161" s="189">
        <v>0</v>
      </c>
      <c r="R161" s="189">
        <f>Q161*H161</f>
        <v>0</v>
      </c>
      <c r="S161" s="189">
        <v>0</v>
      </c>
      <c r="T161" s="19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1" t="s">
        <v>234</v>
      </c>
      <c r="AT161" s="191" t="s">
        <v>148</v>
      </c>
      <c r="AU161" s="191" t="s">
        <v>86</v>
      </c>
      <c r="AY161" s="19" t="s">
        <v>146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9" t="s">
        <v>84</v>
      </c>
      <c r="BK161" s="192">
        <f>ROUND(I161*H161,2)</f>
        <v>0</v>
      </c>
      <c r="BL161" s="19" t="s">
        <v>234</v>
      </c>
      <c r="BM161" s="191" t="s">
        <v>745</v>
      </c>
    </row>
    <row r="162" s="12" customFormat="1" ht="25.92" customHeight="1">
      <c r="A162" s="12"/>
      <c r="B162" s="166"/>
      <c r="C162" s="12"/>
      <c r="D162" s="167" t="s">
        <v>76</v>
      </c>
      <c r="E162" s="168" t="s">
        <v>637</v>
      </c>
      <c r="F162" s="168" t="s">
        <v>638</v>
      </c>
      <c r="G162" s="12"/>
      <c r="H162" s="12"/>
      <c r="I162" s="169"/>
      <c r="J162" s="170">
        <f>BK162</f>
        <v>0</v>
      </c>
      <c r="K162" s="12"/>
      <c r="L162" s="166"/>
      <c r="M162" s="171"/>
      <c r="N162" s="172"/>
      <c r="O162" s="172"/>
      <c r="P162" s="173">
        <f>SUM(P163:P164)</f>
        <v>0</v>
      </c>
      <c r="Q162" s="172"/>
      <c r="R162" s="173">
        <f>SUM(R163:R164)</f>
        <v>0</v>
      </c>
      <c r="S162" s="172"/>
      <c r="T162" s="174">
        <f>SUM(T163:T164)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67" t="s">
        <v>153</v>
      </c>
      <c r="AT162" s="175" t="s">
        <v>76</v>
      </c>
      <c r="AU162" s="175" t="s">
        <v>77</v>
      </c>
      <c r="AY162" s="167" t="s">
        <v>146</v>
      </c>
      <c r="BK162" s="176">
        <f>SUM(BK163:BK164)</f>
        <v>0</v>
      </c>
    </row>
    <row r="163" s="2" customFormat="1" ht="16.5" customHeight="1">
      <c r="A163" s="38"/>
      <c r="B163" s="179"/>
      <c r="C163" s="180" t="s">
        <v>321</v>
      </c>
      <c r="D163" s="180" t="s">
        <v>148</v>
      </c>
      <c r="E163" s="181" t="s">
        <v>649</v>
      </c>
      <c r="F163" s="182" t="s">
        <v>650</v>
      </c>
      <c r="G163" s="183" t="s">
        <v>651</v>
      </c>
      <c r="H163" s="184">
        <v>1</v>
      </c>
      <c r="I163" s="185"/>
      <c r="J163" s="186">
        <f>ROUND(I163*H163,2)</f>
        <v>0</v>
      </c>
      <c r="K163" s="182" t="s">
        <v>1</v>
      </c>
      <c r="L163" s="39"/>
      <c r="M163" s="187" t="s">
        <v>1</v>
      </c>
      <c r="N163" s="188" t="s">
        <v>42</v>
      </c>
      <c r="O163" s="77"/>
      <c r="P163" s="189">
        <f>O163*H163</f>
        <v>0</v>
      </c>
      <c r="Q163" s="189">
        <v>0</v>
      </c>
      <c r="R163" s="189">
        <f>Q163*H163</f>
        <v>0</v>
      </c>
      <c r="S163" s="189">
        <v>0</v>
      </c>
      <c r="T163" s="19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1" t="s">
        <v>642</v>
      </c>
      <c r="AT163" s="191" t="s">
        <v>148</v>
      </c>
      <c r="AU163" s="191" t="s">
        <v>84</v>
      </c>
      <c r="AY163" s="19" t="s">
        <v>146</v>
      </c>
      <c r="BE163" s="192">
        <f>IF(N163="základní",J163,0)</f>
        <v>0</v>
      </c>
      <c r="BF163" s="192">
        <f>IF(N163="snížená",J163,0)</f>
        <v>0</v>
      </c>
      <c r="BG163" s="192">
        <f>IF(N163="zákl. přenesená",J163,0)</f>
        <v>0</v>
      </c>
      <c r="BH163" s="192">
        <f>IF(N163="sníž. přenesená",J163,0)</f>
        <v>0</v>
      </c>
      <c r="BI163" s="192">
        <f>IF(N163="nulová",J163,0)</f>
        <v>0</v>
      </c>
      <c r="BJ163" s="19" t="s">
        <v>84</v>
      </c>
      <c r="BK163" s="192">
        <f>ROUND(I163*H163,2)</f>
        <v>0</v>
      </c>
      <c r="BL163" s="19" t="s">
        <v>642</v>
      </c>
      <c r="BM163" s="191" t="s">
        <v>746</v>
      </c>
    </row>
    <row r="164" s="2" customFormat="1" ht="16.5" customHeight="1">
      <c r="A164" s="38"/>
      <c r="B164" s="179"/>
      <c r="C164" s="180" t="s">
        <v>325</v>
      </c>
      <c r="D164" s="180" t="s">
        <v>148</v>
      </c>
      <c r="E164" s="181" t="s">
        <v>747</v>
      </c>
      <c r="F164" s="182" t="s">
        <v>748</v>
      </c>
      <c r="G164" s="183" t="s">
        <v>651</v>
      </c>
      <c r="H164" s="184">
        <v>1</v>
      </c>
      <c r="I164" s="185"/>
      <c r="J164" s="186">
        <f>ROUND(I164*H164,2)</f>
        <v>0</v>
      </c>
      <c r="K164" s="182" t="s">
        <v>1</v>
      </c>
      <c r="L164" s="39"/>
      <c r="M164" s="239" t="s">
        <v>1</v>
      </c>
      <c r="N164" s="240" t="s">
        <v>42</v>
      </c>
      <c r="O164" s="241"/>
      <c r="P164" s="242">
        <f>O164*H164</f>
        <v>0</v>
      </c>
      <c r="Q164" s="242">
        <v>0</v>
      </c>
      <c r="R164" s="242">
        <f>Q164*H164</f>
        <v>0</v>
      </c>
      <c r="S164" s="242">
        <v>0</v>
      </c>
      <c r="T164" s="243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1" t="s">
        <v>642</v>
      </c>
      <c r="AT164" s="191" t="s">
        <v>148</v>
      </c>
      <c r="AU164" s="191" t="s">
        <v>84</v>
      </c>
      <c r="AY164" s="19" t="s">
        <v>146</v>
      </c>
      <c r="BE164" s="192">
        <f>IF(N164="základní",J164,0)</f>
        <v>0</v>
      </c>
      <c r="BF164" s="192">
        <f>IF(N164="snížená",J164,0)</f>
        <v>0</v>
      </c>
      <c r="BG164" s="192">
        <f>IF(N164="zákl. přenesená",J164,0)</f>
        <v>0</v>
      </c>
      <c r="BH164" s="192">
        <f>IF(N164="sníž. přenesená",J164,0)</f>
        <v>0</v>
      </c>
      <c r="BI164" s="192">
        <f>IF(N164="nulová",J164,0)</f>
        <v>0</v>
      </c>
      <c r="BJ164" s="19" t="s">
        <v>84</v>
      </c>
      <c r="BK164" s="192">
        <f>ROUND(I164*H164,2)</f>
        <v>0</v>
      </c>
      <c r="BL164" s="19" t="s">
        <v>642</v>
      </c>
      <c r="BM164" s="191" t="s">
        <v>749</v>
      </c>
    </row>
    <row r="165" s="2" customFormat="1" ht="6.96" customHeight="1">
      <c r="A165" s="38"/>
      <c r="B165" s="60"/>
      <c r="C165" s="61"/>
      <c r="D165" s="61"/>
      <c r="E165" s="61"/>
      <c r="F165" s="61"/>
      <c r="G165" s="61"/>
      <c r="H165" s="61"/>
      <c r="I165" s="61"/>
      <c r="J165" s="61"/>
      <c r="K165" s="61"/>
      <c r="L165" s="39"/>
      <c r="M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</row>
  </sheetData>
  <autoFilter ref="C124:K16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.667969" style="1" customWidth="1"/>
    <col min="13" max="13" width="10.83203" style="1" customWidth="1"/>
    <col min="15" max="15" width="14.16016" style="1" customWidth="1"/>
    <col min="16" max="16" width="14.16016" style="1" customWidth="1"/>
    <col min="17" max="17" width="14.16016" style="1" customWidth="1"/>
    <col min="18" max="18" width="14.16016" style="1" customWidth="1"/>
    <col min="19" max="19" width="14.16016" style="1" customWidth="1"/>
    <col min="20" max="20" width="14.16016" style="1" customWidth="1"/>
    <col min="21" max="21" width="16.33203" style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95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113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Mladá Boleslav, obnova vodovodu a kanalizace - etapa A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114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30" customHeight="1">
      <c r="A9" s="38"/>
      <c r="B9" s="39"/>
      <c r="C9" s="38"/>
      <c r="D9" s="38"/>
      <c r="E9" s="67" t="s">
        <v>750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28. 1. 2026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34</v>
      </c>
      <c r="F24" s="38"/>
      <c r="G24" s="38"/>
      <c r="H24" s="38"/>
      <c r="I24" s="32" t="s">
        <v>27</v>
      </c>
      <c r="J24" s="27" t="s">
        <v>1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71.25" customHeight="1">
      <c r="A27" s="130"/>
      <c r="B27" s="131"/>
      <c r="C27" s="130"/>
      <c r="D27" s="130"/>
      <c r="E27" s="36" t="s">
        <v>36</v>
      </c>
      <c r="F27" s="36"/>
      <c r="G27" s="36"/>
      <c r="H27" s="36"/>
      <c r="I27" s="130"/>
      <c r="J27" s="130"/>
      <c r="K27" s="130"/>
      <c r="L27" s="132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3" t="s">
        <v>37</v>
      </c>
      <c r="E30" s="38"/>
      <c r="F30" s="38"/>
      <c r="G30" s="38"/>
      <c r="H30" s="38"/>
      <c r="I30" s="38"/>
      <c r="J30" s="96">
        <f>ROUND(J125,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39</v>
      </c>
      <c r="G32" s="38"/>
      <c r="H32" s="38"/>
      <c r="I32" s="43" t="s">
        <v>38</v>
      </c>
      <c r="J32" s="43" t="s">
        <v>40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4" t="s">
        <v>41</v>
      </c>
      <c r="E33" s="32" t="s">
        <v>42</v>
      </c>
      <c r="F33" s="135">
        <f>ROUND((SUM(BE125:BE291)),  2)</f>
        <v>0</v>
      </c>
      <c r="G33" s="38"/>
      <c r="H33" s="38"/>
      <c r="I33" s="136">
        <v>0.20999999999999999</v>
      </c>
      <c r="J33" s="135">
        <f>ROUND(((SUM(BE125:BE291))*I33),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43</v>
      </c>
      <c r="F34" s="135">
        <f>ROUND((SUM(BF125:BF291)),  2)</f>
        <v>0</v>
      </c>
      <c r="G34" s="38"/>
      <c r="H34" s="38"/>
      <c r="I34" s="136">
        <v>0.12</v>
      </c>
      <c r="J34" s="135">
        <f>ROUND(((SUM(BF125:BF291))*I34),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44</v>
      </c>
      <c r="F35" s="135">
        <f>ROUND((SUM(BG125:BG291)),  2)</f>
        <v>0</v>
      </c>
      <c r="G35" s="38"/>
      <c r="H35" s="38"/>
      <c r="I35" s="136">
        <v>0.20999999999999999</v>
      </c>
      <c r="J35" s="135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45</v>
      </c>
      <c r="F36" s="135">
        <f>ROUND((SUM(BH125:BH291)),  2)</f>
        <v>0</v>
      </c>
      <c r="G36" s="38"/>
      <c r="H36" s="38"/>
      <c r="I36" s="136">
        <v>0.12</v>
      </c>
      <c r="J36" s="135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46</v>
      </c>
      <c r="F37" s="135">
        <f>ROUND((SUM(BI125:BI291)),  2)</f>
        <v>0</v>
      </c>
      <c r="G37" s="38"/>
      <c r="H37" s="38"/>
      <c r="I37" s="136">
        <v>0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7"/>
      <c r="D39" s="138" t="s">
        <v>47</v>
      </c>
      <c r="E39" s="81"/>
      <c r="F39" s="81"/>
      <c r="G39" s="139" t="s">
        <v>48</v>
      </c>
      <c r="H39" s="140" t="s">
        <v>49</v>
      </c>
      <c r="I39" s="81"/>
      <c r="J39" s="141">
        <f>SUM(J30:J37)</f>
        <v>0</v>
      </c>
      <c r="K39" s="142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50</v>
      </c>
      <c r="E50" s="57"/>
      <c r="F50" s="57"/>
      <c r="G50" s="56" t="s">
        <v>51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52</v>
      </c>
      <c r="E61" s="41"/>
      <c r="F61" s="143" t="s">
        <v>53</v>
      </c>
      <c r="G61" s="58" t="s">
        <v>52</v>
      </c>
      <c r="H61" s="41"/>
      <c r="I61" s="41"/>
      <c r="J61" s="144" t="s">
        <v>53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54</v>
      </c>
      <c r="E65" s="59"/>
      <c r="F65" s="59"/>
      <c r="G65" s="56" t="s">
        <v>55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52</v>
      </c>
      <c r="E76" s="41"/>
      <c r="F76" s="143" t="s">
        <v>53</v>
      </c>
      <c r="G76" s="58" t="s">
        <v>52</v>
      </c>
      <c r="H76" s="41"/>
      <c r="I76" s="41"/>
      <c r="J76" s="144" t="s">
        <v>53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116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Mladá Boleslav, obnova vodovodu a kanalizace - etapa A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114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30" customHeight="1">
      <c r="A87" s="38"/>
      <c r="B87" s="39"/>
      <c r="C87" s="38"/>
      <c r="D87" s="38"/>
      <c r="E87" s="67" t="str">
        <f>E9</f>
        <v>SO 01.2 - MB Žižkova etapa A, obnova stávajících vdv přípojek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Mladá Boleslav</v>
      </c>
      <c r="G89" s="38"/>
      <c r="H89" s="38"/>
      <c r="I89" s="32" t="s">
        <v>22</v>
      </c>
      <c r="J89" s="69" t="str">
        <f>IF(J12="","",J12)</f>
        <v>28. 1. 2026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38"/>
      <c r="E91" s="38"/>
      <c r="F91" s="27" t="str">
        <f>E15</f>
        <v>VAK Mladá Boleslav a.s.</v>
      </c>
      <c r="G91" s="38"/>
      <c r="H91" s="38"/>
      <c r="I91" s="32" t="s">
        <v>30</v>
      </c>
      <c r="J91" s="36" t="str">
        <f>E21</f>
        <v>ŠINDLAR s.ro., Hradec Králové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Roman Bárta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5" t="s">
        <v>117</v>
      </c>
      <c r="D94" s="137"/>
      <c r="E94" s="137"/>
      <c r="F94" s="137"/>
      <c r="G94" s="137"/>
      <c r="H94" s="137"/>
      <c r="I94" s="137"/>
      <c r="J94" s="146" t="s">
        <v>118</v>
      </c>
      <c r="K94" s="137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7" t="s">
        <v>119</v>
      </c>
      <c r="D96" s="38"/>
      <c r="E96" s="38"/>
      <c r="F96" s="38"/>
      <c r="G96" s="38"/>
      <c r="H96" s="38"/>
      <c r="I96" s="38"/>
      <c r="J96" s="96">
        <f>J125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120</v>
      </c>
    </row>
    <row r="97" s="9" customFormat="1" ht="24.96" customHeight="1">
      <c r="A97" s="9"/>
      <c r="B97" s="148"/>
      <c r="C97" s="9"/>
      <c r="D97" s="149" t="s">
        <v>121</v>
      </c>
      <c r="E97" s="150"/>
      <c r="F97" s="150"/>
      <c r="G97" s="150"/>
      <c r="H97" s="150"/>
      <c r="I97" s="150"/>
      <c r="J97" s="151">
        <f>J126</f>
        <v>0</v>
      </c>
      <c r="K97" s="9"/>
      <c r="L97" s="14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2"/>
      <c r="C98" s="10"/>
      <c r="D98" s="153" t="s">
        <v>122</v>
      </c>
      <c r="E98" s="154"/>
      <c r="F98" s="154"/>
      <c r="G98" s="154"/>
      <c r="H98" s="154"/>
      <c r="I98" s="154"/>
      <c r="J98" s="155">
        <f>J127</f>
        <v>0</v>
      </c>
      <c r="K98" s="10"/>
      <c r="L98" s="15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2"/>
      <c r="C99" s="10"/>
      <c r="D99" s="153" t="s">
        <v>123</v>
      </c>
      <c r="E99" s="154"/>
      <c r="F99" s="154"/>
      <c r="G99" s="154"/>
      <c r="H99" s="154"/>
      <c r="I99" s="154"/>
      <c r="J99" s="155">
        <f>J207</f>
        <v>0</v>
      </c>
      <c r="K99" s="10"/>
      <c r="L99" s="15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2"/>
      <c r="C100" s="10"/>
      <c r="D100" s="153" t="s">
        <v>124</v>
      </c>
      <c r="E100" s="154"/>
      <c r="F100" s="154"/>
      <c r="G100" s="154"/>
      <c r="H100" s="154"/>
      <c r="I100" s="154"/>
      <c r="J100" s="155">
        <f>J212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125</v>
      </c>
      <c r="E101" s="154"/>
      <c r="F101" s="154"/>
      <c r="G101" s="154"/>
      <c r="H101" s="154"/>
      <c r="I101" s="154"/>
      <c r="J101" s="155">
        <f>J217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126</v>
      </c>
      <c r="E102" s="154"/>
      <c r="F102" s="154"/>
      <c r="G102" s="154"/>
      <c r="H102" s="154"/>
      <c r="I102" s="154"/>
      <c r="J102" s="155">
        <f>J242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127</v>
      </c>
      <c r="E103" s="154"/>
      <c r="F103" s="154"/>
      <c r="G103" s="154"/>
      <c r="H103" s="154"/>
      <c r="I103" s="154"/>
      <c r="J103" s="155">
        <f>J261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2"/>
      <c r="C104" s="10"/>
      <c r="D104" s="153" t="s">
        <v>128</v>
      </c>
      <c r="E104" s="154"/>
      <c r="F104" s="154"/>
      <c r="G104" s="154"/>
      <c r="H104" s="154"/>
      <c r="I104" s="154"/>
      <c r="J104" s="155">
        <f>J271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2"/>
      <c r="C105" s="10"/>
      <c r="D105" s="153" t="s">
        <v>129</v>
      </c>
      <c r="E105" s="154"/>
      <c r="F105" s="154"/>
      <c r="G105" s="154"/>
      <c r="H105" s="154"/>
      <c r="I105" s="154"/>
      <c r="J105" s="155">
        <f>J290</f>
        <v>0</v>
      </c>
      <c r="K105" s="10"/>
      <c r="L105" s="15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38"/>
      <c r="D106" s="38"/>
      <c r="E106" s="38"/>
      <c r="F106" s="38"/>
      <c r="G106" s="38"/>
      <c r="H106" s="38"/>
      <c r="I106" s="38"/>
      <c r="J106" s="38"/>
      <c r="K106" s="38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0"/>
      <c r="C107" s="61"/>
      <c r="D107" s="61"/>
      <c r="E107" s="61"/>
      <c r="F107" s="61"/>
      <c r="G107" s="61"/>
      <c r="H107" s="61"/>
      <c r="I107" s="61"/>
      <c r="J107" s="61"/>
      <c r="K107" s="61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2"/>
      <c r="C111" s="63"/>
      <c r="D111" s="63"/>
      <c r="E111" s="63"/>
      <c r="F111" s="63"/>
      <c r="G111" s="63"/>
      <c r="H111" s="63"/>
      <c r="I111" s="63"/>
      <c r="J111" s="63"/>
      <c r="K111" s="63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131</v>
      </c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38"/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38"/>
      <c r="D115" s="38"/>
      <c r="E115" s="129" t="str">
        <f>E7</f>
        <v>Mladá Boleslav, obnova vodovodu a kanalizace - etapa A</v>
      </c>
      <c r="F115" s="32"/>
      <c r="G115" s="32"/>
      <c r="H115" s="32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114</v>
      </c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30" customHeight="1">
      <c r="A117" s="38"/>
      <c r="B117" s="39"/>
      <c r="C117" s="38"/>
      <c r="D117" s="38"/>
      <c r="E117" s="67" t="str">
        <f>E9</f>
        <v>SO 01.2 - MB Žižkova etapa A, obnova stávajících vdv přípojek</v>
      </c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38"/>
      <c r="D118" s="38"/>
      <c r="E118" s="38"/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38"/>
      <c r="E119" s="38"/>
      <c r="F119" s="27" t="str">
        <f>F12</f>
        <v>Mladá Boleslav</v>
      </c>
      <c r="G119" s="38"/>
      <c r="H119" s="38"/>
      <c r="I119" s="32" t="s">
        <v>22</v>
      </c>
      <c r="J119" s="69" t="str">
        <f>IF(J12="","",J12)</f>
        <v>28. 1. 2026</v>
      </c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38"/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5.65" customHeight="1">
      <c r="A121" s="38"/>
      <c r="B121" s="39"/>
      <c r="C121" s="32" t="s">
        <v>24</v>
      </c>
      <c r="D121" s="38"/>
      <c r="E121" s="38"/>
      <c r="F121" s="27" t="str">
        <f>E15</f>
        <v>VAK Mladá Boleslav a.s.</v>
      </c>
      <c r="G121" s="38"/>
      <c r="H121" s="38"/>
      <c r="I121" s="32" t="s">
        <v>30</v>
      </c>
      <c r="J121" s="36" t="str">
        <f>E21</f>
        <v>ŠINDLAR s.ro., Hradec Králové</v>
      </c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38"/>
      <c r="E122" s="38"/>
      <c r="F122" s="27" t="str">
        <f>IF(E18="","",E18)</f>
        <v>Vyplň údaj</v>
      </c>
      <c r="G122" s="38"/>
      <c r="H122" s="38"/>
      <c r="I122" s="32" t="s">
        <v>33</v>
      </c>
      <c r="J122" s="36" t="str">
        <f>E24</f>
        <v>Roman Bárta</v>
      </c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38"/>
      <c r="D123" s="38"/>
      <c r="E123" s="38"/>
      <c r="F123" s="38"/>
      <c r="G123" s="38"/>
      <c r="H123" s="38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56"/>
      <c r="B124" s="157"/>
      <c r="C124" s="158" t="s">
        <v>132</v>
      </c>
      <c r="D124" s="159" t="s">
        <v>62</v>
      </c>
      <c r="E124" s="159" t="s">
        <v>58</v>
      </c>
      <c r="F124" s="159" t="s">
        <v>59</v>
      </c>
      <c r="G124" s="159" t="s">
        <v>133</v>
      </c>
      <c r="H124" s="159" t="s">
        <v>134</v>
      </c>
      <c r="I124" s="159" t="s">
        <v>135</v>
      </c>
      <c r="J124" s="159" t="s">
        <v>118</v>
      </c>
      <c r="K124" s="160" t="s">
        <v>136</v>
      </c>
      <c r="L124" s="161"/>
      <c r="M124" s="86" t="s">
        <v>1</v>
      </c>
      <c r="N124" s="87" t="s">
        <v>41</v>
      </c>
      <c r="O124" s="87" t="s">
        <v>137</v>
      </c>
      <c r="P124" s="87" t="s">
        <v>138</v>
      </c>
      <c r="Q124" s="87" t="s">
        <v>139</v>
      </c>
      <c r="R124" s="87" t="s">
        <v>140</v>
      </c>
      <c r="S124" s="87" t="s">
        <v>141</v>
      </c>
      <c r="T124" s="88" t="s">
        <v>142</v>
      </c>
      <c r="U124" s="156"/>
      <c r="V124" s="156"/>
      <c r="W124" s="156"/>
      <c r="X124" s="156"/>
      <c r="Y124" s="156"/>
      <c r="Z124" s="156"/>
      <c r="AA124" s="156"/>
      <c r="AB124" s="156"/>
      <c r="AC124" s="156"/>
      <c r="AD124" s="156"/>
      <c r="AE124" s="156"/>
    </row>
    <row r="125" s="2" customFormat="1" ht="22.8" customHeight="1">
      <c r="A125" s="38"/>
      <c r="B125" s="39"/>
      <c r="C125" s="93" t="s">
        <v>143</v>
      </c>
      <c r="D125" s="38"/>
      <c r="E125" s="38"/>
      <c r="F125" s="38"/>
      <c r="G125" s="38"/>
      <c r="H125" s="38"/>
      <c r="I125" s="38"/>
      <c r="J125" s="162">
        <f>BK125</f>
        <v>0</v>
      </c>
      <c r="K125" s="38"/>
      <c r="L125" s="39"/>
      <c r="M125" s="89"/>
      <c r="N125" s="73"/>
      <c r="O125" s="90"/>
      <c r="P125" s="163">
        <f>P126</f>
        <v>0</v>
      </c>
      <c r="Q125" s="90"/>
      <c r="R125" s="163">
        <f>R126</f>
        <v>66.188745659999995</v>
      </c>
      <c r="S125" s="90"/>
      <c r="T125" s="164">
        <f>T126</f>
        <v>33.071369999999995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9" t="s">
        <v>76</v>
      </c>
      <c r="AU125" s="19" t="s">
        <v>120</v>
      </c>
      <c r="BK125" s="165">
        <f>BK126</f>
        <v>0</v>
      </c>
    </row>
    <row r="126" s="12" customFormat="1" ht="25.92" customHeight="1">
      <c r="A126" s="12"/>
      <c r="B126" s="166"/>
      <c r="C126" s="12"/>
      <c r="D126" s="167" t="s">
        <v>76</v>
      </c>
      <c r="E126" s="168" t="s">
        <v>144</v>
      </c>
      <c r="F126" s="168" t="s">
        <v>145</v>
      </c>
      <c r="G126" s="12"/>
      <c r="H126" s="12"/>
      <c r="I126" s="169"/>
      <c r="J126" s="170">
        <f>BK126</f>
        <v>0</v>
      </c>
      <c r="K126" s="12"/>
      <c r="L126" s="166"/>
      <c r="M126" s="171"/>
      <c r="N126" s="172"/>
      <c r="O126" s="172"/>
      <c r="P126" s="173">
        <f>P127+P207+P212+P217+P242+P261+P271+P290</f>
        <v>0</v>
      </c>
      <c r="Q126" s="172"/>
      <c r="R126" s="173">
        <f>R127+R207+R212+R217+R242+R261+R271+R290</f>
        <v>66.188745659999995</v>
      </c>
      <c r="S126" s="172"/>
      <c r="T126" s="174">
        <f>T127+T207+T212+T217+T242+T261+T271+T290</f>
        <v>33.071369999999995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7" t="s">
        <v>84</v>
      </c>
      <c r="AT126" s="175" t="s">
        <v>76</v>
      </c>
      <c r="AU126" s="175" t="s">
        <v>77</v>
      </c>
      <c r="AY126" s="167" t="s">
        <v>146</v>
      </c>
      <c r="BK126" s="176">
        <f>BK127+BK207+BK212+BK217+BK242+BK261+BK271+BK290</f>
        <v>0</v>
      </c>
    </row>
    <row r="127" s="12" customFormat="1" ht="22.8" customHeight="1">
      <c r="A127" s="12"/>
      <c r="B127" s="166"/>
      <c r="C127" s="12"/>
      <c r="D127" s="167" t="s">
        <v>76</v>
      </c>
      <c r="E127" s="177" t="s">
        <v>84</v>
      </c>
      <c r="F127" s="177" t="s">
        <v>147</v>
      </c>
      <c r="G127" s="12"/>
      <c r="H127" s="12"/>
      <c r="I127" s="169"/>
      <c r="J127" s="178">
        <f>BK127</f>
        <v>0</v>
      </c>
      <c r="K127" s="12"/>
      <c r="L127" s="166"/>
      <c r="M127" s="171"/>
      <c r="N127" s="172"/>
      <c r="O127" s="172"/>
      <c r="P127" s="173">
        <f>SUM(P128:P206)</f>
        <v>0</v>
      </c>
      <c r="Q127" s="172"/>
      <c r="R127" s="173">
        <f>SUM(R128:R206)</f>
        <v>43.536490000000001</v>
      </c>
      <c r="S127" s="172"/>
      <c r="T127" s="174">
        <f>SUM(T128:T206)</f>
        <v>33.071369999999995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7" t="s">
        <v>84</v>
      </c>
      <c r="AT127" s="175" t="s">
        <v>76</v>
      </c>
      <c r="AU127" s="175" t="s">
        <v>84</v>
      </c>
      <c r="AY127" s="167" t="s">
        <v>146</v>
      </c>
      <c r="BK127" s="176">
        <f>SUM(BK128:BK206)</f>
        <v>0</v>
      </c>
    </row>
    <row r="128" s="2" customFormat="1" ht="62.7" customHeight="1">
      <c r="A128" s="38"/>
      <c r="B128" s="179"/>
      <c r="C128" s="180" t="s">
        <v>84</v>
      </c>
      <c r="D128" s="180" t="s">
        <v>148</v>
      </c>
      <c r="E128" s="181" t="s">
        <v>149</v>
      </c>
      <c r="F128" s="182" t="s">
        <v>150</v>
      </c>
      <c r="G128" s="183" t="s">
        <v>151</v>
      </c>
      <c r="H128" s="184">
        <v>23.968</v>
      </c>
      <c r="I128" s="185"/>
      <c r="J128" s="186">
        <f>ROUND(I128*H128,2)</f>
        <v>0</v>
      </c>
      <c r="K128" s="182" t="s">
        <v>152</v>
      </c>
      <c r="L128" s="39"/>
      <c r="M128" s="187" t="s">
        <v>1</v>
      </c>
      <c r="N128" s="188" t="s">
        <v>42</v>
      </c>
      <c r="O128" s="77"/>
      <c r="P128" s="189">
        <f>O128*H128</f>
        <v>0</v>
      </c>
      <c r="Q128" s="189">
        <v>0</v>
      </c>
      <c r="R128" s="189">
        <f>Q128*H128</f>
        <v>0</v>
      </c>
      <c r="S128" s="189">
        <v>0.26000000000000001</v>
      </c>
      <c r="T128" s="190">
        <f>S128*H128</f>
        <v>6.2316799999999999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1" t="s">
        <v>153</v>
      </c>
      <c r="AT128" s="191" t="s">
        <v>148</v>
      </c>
      <c r="AU128" s="191" t="s">
        <v>86</v>
      </c>
      <c r="AY128" s="19" t="s">
        <v>146</v>
      </c>
      <c r="BE128" s="192">
        <f>IF(N128="základní",J128,0)</f>
        <v>0</v>
      </c>
      <c r="BF128" s="192">
        <f>IF(N128="snížená",J128,0)</f>
        <v>0</v>
      </c>
      <c r="BG128" s="192">
        <f>IF(N128="zákl. přenesená",J128,0)</f>
        <v>0</v>
      </c>
      <c r="BH128" s="192">
        <f>IF(N128="sníž. přenesená",J128,0)</f>
        <v>0</v>
      </c>
      <c r="BI128" s="192">
        <f>IF(N128="nulová",J128,0)</f>
        <v>0</v>
      </c>
      <c r="BJ128" s="19" t="s">
        <v>84</v>
      </c>
      <c r="BK128" s="192">
        <f>ROUND(I128*H128,2)</f>
        <v>0</v>
      </c>
      <c r="BL128" s="19" t="s">
        <v>153</v>
      </c>
      <c r="BM128" s="191" t="s">
        <v>751</v>
      </c>
    </row>
    <row r="129" s="13" customFormat="1">
      <c r="A129" s="13"/>
      <c r="B129" s="193"/>
      <c r="C129" s="13"/>
      <c r="D129" s="194" t="s">
        <v>155</v>
      </c>
      <c r="E129" s="195" t="s">
        <v>1</v>
      </c>
      <c r="F129" s="196" t="s">
        <v>156</v>
      </c>
      <c r="G129" s="13"/>
      <c r="H129" s="195" t="s">
        <v>1</v>
      </c>
      <c r="I129" s="197"/>
      <c r="J129" s="13"/>
      <c r="K129" s="13"/>
      <c r="L129" s="193"/>
      <c r="M129" s="198"/>
      <c r="N129" s="199"/>
      <c r="O129" s="199"/>
      <c r="P129" s="199"/>
      <c r="Q129" s="199"/>
      <c r="R129" s="199"/>
      <c r="S129" s="199"/>
      <c r="T129" s="20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95" t="s">
        <v>155</v>
      </c>
      <c r="AU129" s="195" t="s">
        <v>86</v>
      </c>
      <c r="AV129" s="13" t="s">
        <v>84</v>
      </c>
      <c r="AW129" s="13" t="s">
        <v>32</v>
      </c>
      <c r="AX129" s="13" t="s">
        <v>77</v>
      </c>
      <c r="AY129" s="195" t="s">
        <v>146</v>
      </c>
    </row>
    <row r="130" s="14" customFormat="1">
      <c r="A130" s="14"/>
      <c r="B130" s="201"/>
      <c r="C130" s="14"/>
      <c r="D130" s="194" t="s">
        <v>155</v>
      </c>
      <c r="E130" s="202" t="s">
        <v>1</v>
      </c>
      <c r="F130" s="203" t="s">
        <v>752</v>
      </c>
      <c r="G130" s="14"/>
      <c r="H130" s="204">
        <v>23.968</v>
      </c>
      <c r="I130" s="205"/>
      <c r="J130" s="14"/>
      <c r="K130" s="14"/>
      <c r="L130" s="201"/>
      <c r="M130" s="206"/>
      <c r="N130" s="207"/>
      <c r="O130" s="207"/>
      <c r="P130" s="207"/>
      <c r="Q130" s="207"/>
      <c r="R130" s="207"/>
      <c r="S130" s="207"/>
      <c r="T130" s="208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02" t="s">
        <v>155</v>
      </c>
      <c r="AU130" s="202" t="s">
        <v>86</v>
      </c>
      <c r="AV130" s="14" t="s">
        <v>86</v>
      </c>
      <c r="AW130" s="14" t="s">
        <v>32</v>
      </c>
      <c r="AX130" s="14" t="s">
        <v>84</v>
      </c>
      <c r="AY130" s="202" t="s">
        <v>146</v>
      </c>
    </row>
    <row r="131" s="2" customFormat="1" ht="62.7" customHeight="1">
      <c r="A131" s="38"/>
      <c r="B131" s="179"/>
      <c r="C131" s="180" t="s">
        <v>86</v>
      </c>
      <c r="D131" s="180" t="s">
        <v>148</v>
      </c>
      <c r="E131" s="181" t="s">
        <v>158</v>
      </c>
      <c r="F131" s="182" t="s">
        <v>159</v>
      </c>
      <c r="G131" s="183" t="s">
        <v>151</v>
      </c>
      <c r="H131" s="184">
        <v>17.210000000000001</v>
      </c>
      <c r="I131" s="185"/>
      <c r="J131" s="186">
        <f>ROUND(I131*H131,2)</f>
        <v>0</v>
      </c>
      <c r="K131" s="182" t="s">
        <v>152</v>
      </c>
      <c r="L131" s="39"/>
      <c r="M131" s="187" t="s">
        <v>1</v>
      </c>
      <c r="N131" s="188" t="s">
        <v>42</v>
      </c>
      <c r="O131" s="77"/>
      <c r="P131" s="189">
        <f>O131*H131</f>
        <v>0</v>
      </c>
      <c r="Q131" s="189">
        <v>0</v>
      </c>
      <c r="R131" s="189">
        <f>Q131*H131</f>
        <v>0</v>
      </c>
      <c r="S131" s="189">
        <v>0.17000000000000001</v>
      </c>
      <c r="T131" s="190">
        <f>S131*H131</f>
        <v>2.9257000000000004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1" t="s">
        <v>153</v>
      </c>
      <c r="AT131" s="191" t="s">
        <v>148</v>
      </c>
      <c r="AU131" s="191" t="s">
        <v>86</v>
      </c>
      <c r="AY131" s="19" t="s">
        <v>146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9" t="s">
        <v>84</v>
      </c>
      <c r="BK131" s="192">
        <f>ROUND(I131*H131,2)</f>
        <v>0</v>
      </c>
      <c r="BL131" s="19" t="s">
        <v>153</v>
      </c>
      <c r="BM131" s="191" t="s">
        <v>753</v>
      </c>
    </row>
    <row r="132" s="13" customFormat="1">
      <c r="A132" s="13"/>
      <c r="B132" s="193"/>
      <c r="C132" s="13"/>
      <c r="D132" s="194" t="s">
        <v>155</v>
      </c>
      <c r="E132" s="195" t="s">
        <v>1</v>
      </c>
      <c r="F132" s="196" t="s">
        <v>156</v>
      </c>
      <c r="G132" s="13"/>
      <c r="H132" s="195" t="s">
        <v>1</v>
      </c>
      <c r="I132" s="197"/>
      <c r="J132" s="13"/>
      <c r="K132" s="13"/>
      <c r="L132" s="193"/>
      <c r="M132" s="198"/>
      <c r="N132" s="199"/>
      <c r="O132" s="199"/>
      <c r="P132" s="199"/>
      <c r="Q132" s="199"/>
      <c r="R132" s="199"/>
      <c r="S132" s="199"/>
      <c r="T132" s="20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5" t="s">
        <v>155</v>
      </c>
      <c r="AU132" s="195" t="s">
        <v>86</v>
      </c>
      <c r="AV132" s="13" t="s">
        <v>84</v>
      </c>
      <c r="AW132" s="13" t="s">
        <v>32</v>
      </c>
      <c r="AX132" s="13" t="s">
        <v>77</v>
      </c>
      <c r="AY132" s="195" t="s">
        <v>146</v>
      </c>
    </row>
    <row r="133" s="13" customFormat="1">
      <c r="A133" s="13"/>
      <c r="B133" s="193"/>
      <c r="C133" s="13"/>
      <c r="D133" s="194" t="s">
        <v>155</v>
      </c>
      <c r="E133" s="195" t="s">
        <v>1</v>
      </c>
      <c r="F133" s="196" t="s">
        <v>161</v>
      </c>
      <c r="G133" s="13"/>
      <c r="H133" s="195" t="s">
        <v>1</v>
      </c>
      <c r="I133" s="197"/>
      <c r="J133" s="13"/>
      <c r="K133" s="13"/>
      <c r="L133" s="193"/>
      <c r="M133" s="198"/>
      <c r="N133" s="199"/>
      <c r="O133" s="199"/>
      <c r="P133" s="199"/>
      <c r="Q133" s="199"/>
      <c r="R133" s="199"/>
      <c r="S133" s="199"/>
      <c r="T133" s="20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5" t="s">
        <v>155</v>
      </c>
      <c r="AU133" s="195" t="s">
        <v>86</v>
      </c>
      <c r="AV133" s="13" t="s">
        <v>84</v>
      </c>
      <c r="AW133" s="13" t="s">
        <v>32</v>
      </c>
      <c r="AX133" s="13" t="s">
        <v>77</v>
      </c>
      <c r="AY133" s="195" t="s">
        <v>146</v>
      </c>
    </row>
    <row r="134" s="14" customFormat="1">
      <c r="A134" s="14"/>
      <c r="B134" s="201"/>
      <c r="C134" s="14"/>
      <c r="D134" s="194" t="s">
        <v>155</v>
      </c>
      <c r="E134" s="202" t="s">
        <v>1</v>
      </c>
      <c r="F134" s="203" t="s">
        <v>754</v>
      </c>
      <c r="G134" s="14"/>
      <c r="H134" s="204">
        <v>17.210000000000001</v>
      </c>
      <c r="I134" s="205"/>
      <c r="J134" s="14"/>
      <c r="K134" s="14"/>
      <c r="L134" s="201"/>
      <c r="M134" s="206"/>
      <c r="N134" s="207"/>
      <c r="O134" s="207"/>
      <c r="P134" s="207"/>
      <c r="Q134" s="207"/>
      <c r="R134" s="207"/>
      <c r="S134" s="207"/>
      <c r="T134" s="208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02" t="s">
        <v>155</v>
      </c>
      <c r="AU134" s="202" t="s">
        <v>86</v>
      </c>
      <c r="AV134" s="14" t="s">
        <v>86</v>
      </c>
      <c r="AW134" s="14" t="s">
        <v>32</v>
      </c>
      <c r="AX134" s="14" t="s">
        <v>77</v>
      </c>
      <c r="AY134" s="202" t="s">
        <v>146</v>
      </c>
    </row>
    <row r="135" s="15" customFormat="1">
      <c r="A135" s="15"/>
      <c r="B135" s="209"/>
      <c r="C135" s="15"/>
      <c r="D135" s="194" t="s">
        <v>155</v>
      </c>
      <c r="E135" s="210" t="s">
        <v>1</v>
      </c>
      <c r="F135" s="211" t="s">
        <v>164</v>
      </c>
      <c r="G135" s="15"/>
      <c r="H135" s="212">
        <v>17.210000000000001</v>
      </c>
      <c r="I135" s="213"/>
      <c r="J135" s="15"/>
      <c r="K135" s="15"/>
      <c r="L135" s="209"/>
      <c r="M135" s="214"/>
      <c r="N135" s="215"/>
      <c r="O135" s="215"/>
      <c r="P135" s="215"/>
      <c r="Q135" s="215"/>
      <c r="R135" s="215"/>
      <c r="S135" s="215"/>
      <c r="T135" s="216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10" t="s">
        <v>155</v>
      </c>
      <c r="AU135" s="210" t="s">
        <v>86</v>
      </c>
      <c r="AV135" s="15" t="s">
        <v>153</v>
      </c>
      <c r="AW135" s="15" t="s">
        <v>32</v>
      </c>
      <c r="AX135" s="15" t="s">
        <v>84</v>
      </c>
      <c r="AY135" s="210" t="s">
        <v>146</v>
      </c>
    </row>
    <row r="136" s="2" customFormat="1" ht="66.75" customHeight="1">
      <c r="A136" s="38"/>
      <c r="B136" s="179"/>
      <c r="C136" s="180" t="s">
        <v>165</v>
      </c>
      <c r="D136" s="180" t="s">
        <v>148</v>
      </c>
      <c r="E136" s="181" t="s">
        <v>166</v>
      </c>
      <c r="F136" s="182" t="s">
        <v>167</v>
      </c>
      <c r="G136" s="183" t="s">
        <v>151</v>
      </c>
      <c r="H136" s="184">
        <v>17.210000000000001</v>
      </c>
      <c r="I136" s="185"/>
      <c r="J136" s="186">
        <f>ROUND(I136*H136,2)</f>
        <v>0</v>
      </c>
      <c r="K136" s="182" t="s">
        <v>152</v>
      </c>
      <c r="L136" s="39"/>
      <c r="M136" s="187" t="s">
        <v>1</v>
      </c>
      <c r="N136" s="188" t="s">
        <v>42</v>
      </c>
      <c r="O136" s="77"/>
      <c r="P136" s="189">
        <f>O136*H136</f>
        <v>0</v>
      </c>
      <c r="Q136" s="189">
        <v>0</v>
      </c>
      <c r="R136" s="189">
        <f>Q136*H136</f>
        <v>0</v>
      </c>
      <c r="S136" s="189">
        <v>0.44</v>
      </c>
      <c r="T136" s="190">
        <f>S136*H136</f>
        <v>7.5724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1" t="s">
        <v>153</v>
      </c>
      <c r="AT136" s="191" t="s">
        <v>148</v>
      </c>
      <c r="AU136" s="191" t="s">
        <v>86</v>
      </c>
      <c r="AY136" s="19" t="s">
        <v>146</v>
      </c>
      <c r="BE136" s="192">
        <f>IF(N136="základní",J136,0)</f>
        <v>0</v>
      </c>
      <c r="BF136" s="192">
        <f>IF(N136="snížená",J136,0)</f>
        <v>0</v>
      </c>
      <c r="BG136" s="192">
        <f>IF(N136="zákl. přenesená",J136,0)</f>
        <v>0</v>
      </c>
      <c r="BH136" s="192">
        <f>IF(N136="sníž. přenesená",J136,0)</f>
        <v>0</v>
      </c>
      <c r="BI136" s="192">
        <f>IF(N136="nulová",J136,0)</f>
        <v>0</v>
      </c>
      <c r="BJ136" s="19" t="s">
        <v>84</v>
      </c>
      <c r="BK136" s="192">
        <f>ROUND(I136*H136,2)</f>
        <v>0</v>
      </c>
      <c r="BL136" s="19" t="s">
        <v>153</v>
      </c>
      <c r="BM136" s="191" t="s">
        <v>755</v>
      </c>
    </row>
    <row r="137" s="13" customFormat="1">
      <c r="A137" s="13"/>
      <c r="B137" s="193"/>
      <c r="C137" s="13"/>
      <c r="D137" s="194" t="s">
        <v>155</v>
      </c>
      <c r="E137" s="195" t="s">
        <v>1</v>
      </c>
      <c r="F137" s="196" t="s">
        <v>156</v>
      </c>
      <c r="G137" s="13"/>
      <c r="H137" s="195" t="s">
        <v>1</v>
      </c>
      <c r="I137" s="197"/>
      <c r="J137" s="13"/>
      <c r="K137" s="13"/>
      <c r="L137" s="193"/>
      <c r="M137" s="198"/>
      <c r="N137" s="199"/>
      <c r="O137" s="199"/>
      <c r="P137" s="199"/>
      <c r="Q137" s="199"/>
      <c r="R137" s="199"/>
      <c r="S137" s="199"/>
      <c r="T137" s="20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5" t="s">
        <v>155</v>
      </c>
      <c r="AU137" s="195" t="s">
        <v>86</v>
      </c>
      <c r="AV137" s="13" t="s">
        <v>84</v>
      </c>
      <c r="AW137" s="13" t="s">
        <v>32</v>
      </c>
      <c r="AX137" s="13" t="s">
        <v>77</v>
      </c>
      <c r="AY137" s="195" t="s">
        <v>146</v>
      </c>
    </row>
    <row r="138" s="14" customFormat="1">
      <c r="A138" s="14"/>
      <c r="B138" s="201"/>
      <c r="C138" s="14"/>
      <c r="D138" s="194" t="s">
        <v>155</v>
      </c>
      <c r="E138" s="202" t="s">
        <v>1</v>
      </c>
      <c r="F138" s="203" t="s">
        <v>754</v>
      </c>
      <c r="G138" s="14"/>
      <c r="H138" s="204">
        <v>17.210000000000001</v>
      </c>
      <c r="I138" s="205"/>
      <c r="J138" s="14"/>
      <c r="K138" s="14"/>
      <c r="L138" s="201"/>
      <c r="M138" s="206"/>
      <c r="N138" s="207"/>
      <c r="O138" s="207"/>
      <c r="P138" s="207"/>
      <c r="Q138" s="207"/>
      <c r="R138" s="207"/>
      <c r="S138" s="207"/>
      <c r="T138" s="208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02" t="s">
        <v>155</v>
      </c>
      <c r="AU138" s="202" t="s">
        <v>86</v>
      </c>
      <c r="AV138" s="14" t="s">
        <v>86</v>
      </c>
      <c r="AW138" s="14" t="s">
        <v>32</v>
      </c>
      <c r="AX138" s="14" t="s">
        <v>77</v>
      </c>
      <c r="AY138" s="202" t="s">
        <v>146</v>
      </c>
    </row>
    <row r="139" s="15" customFormat="1">
      <c r="A139" s="15"/>
      <c r="B139" s="209"/>
      <c r="C139" s="15"/>
      <c r="D139" s="194" t="s">
        <v>155</v>
      </c>
      <c r="E139" s="210" t="s">
        <v>1</v>
      </c>
      <c r="F139" s="211" t="s">
        <v>164</v>
      </c>
      <c r="G139" s="15"/>
      <c r="H139" s="212">
        <v>17.210000000000001</v>
      </c>
      <c r="I139" s="213"/>
      <c r="J139" s="15"/>
      <c r="K139" s="15"/>
      <c r="L139" s="209"/>
      <c r="M139" s="214"/>
      <c r="N139" s="215"/>
      <c r="O139" s="215"/>
      <c r="P139" s="215"/>
      <c r="Q139" s="215"/>
      <c r="R139" s="215"/>
      <c r="S139" s="215"/>
      <c r="T139" s="216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10" t="s">
        <v>155</v>
      </c>
      <c r="AU139" s="210" t="s">
        <v>86</v>
      </c>
      <c r="AV139" s="15" t="s">
        <v>153</v>
      </c>
      <c r="AW139" s="15" t="s">
        <v>32</v>
      </c>
      <c r="AX139" s="15" t="s">
        <v>84</v>
      </c>
      <c r="AY139" s="210" t="s">
        <v>146</v>
      </c>
    </row>
    <row r="140" s="2" customFormat="1" ht="55.5" customHeight="1">
      <c r="A140" s="38"/>
      <c r="B140" s="179"/>
      <c r="C140" s="180" t="s">
        <v>153</v>
      </c>
      <c r="D140" s="180" t="s">
        <v>148</v>
      </c>
      <c r="E140" s="181" t="s">
        <v>174</v>
      </c>
      <c r="F140" s="182" t="s">
        <v>175</v>
      </c>
      <c r="G140" s="183" t="s">
        <v>151</v>
      </c>
      <c r="H140" s="184">
        <v>17.210000000000001</v>
      </c>
      <c r="I140" s="185"/>
      <c r="J140" s="186">
        <f>ROUND(I140*H140,2)</f>
        <v>0</v>
      </c>
      <c r="K140" s="182" t="s">
        <v>152</v>
      </c>
      <c r="L140" s="39"/>
      <c r="M140" s="187" t="s">
        <v>1</v>
      </c>
      <c r="N140" s="188" t="s">
        <v>42</v>
      </c>
      <c r="O140" s="77"/>
      <c r="P140" s="189">
        <f>O140*H140</f>
        <v>0</v>
      </c>
      <c r="Q140" s="189">
        <v>0</v>
      </c>
      <c r="R140" s="189">
        <f>Q140*H140</f>
        <v>0</v>
      </c>
      <c r="S140" s="189">
        <v>0.098000000000000004</v>
      </c>
      <c r="T140" s="190">
        <f>S140*H140</f>
        <v>1.6865800000000002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1" t="s">
        <v>153</v>
      </c>
      <c r="AT140" s="191" t="s">
        <v>148</v>
      </c>
      <c r="AU140" s="191" t="s">
        <v>86</v>
      </c>
      <c r="AY140" s="19" t="s">
        <v>146</v>
      </c>
      <c r="BE140" s="192">
        <f>IF(N140="základní",J140,0)</f>
        <v>0</v>
      </c>
      <c r="BF140" s="192">
        <f>IF(N140="snížená",J140,0)</f>
        <v>0</v>
      </c>
      <c r="BG140" s="192">
        <f>IF(N140="zákl. přenesená",J140,0)</f>
        <v>0</v>
      </c>
      <c r="BH140" s="192">
        <f>IF(N140="sníž. přenesená",J140,0)</f>
        <v>0</v>
      </c>
      <c r="BI140" s="192">
        <f>IF(N140="nulová",J140,0)</f>
        <v>0</v>
      </c>
      <c r="BJ140" s="19" t="s">
        <v>84</v>
      </c>
      <c r="BK140" s="192">
        <f>ROUND(I140*H140,2)</f>
        <v>0</v>
      </c>
      <c r="BL140" s="19" t="s">
        <v>153</v>
      </c>
      <c r="BM140" s="191" t="s">
        <v>756</v>
      </c>
    </row>
    <row r="141" s="13" customFormat="1">
      <c r="A141" s="13"/>
      <c r="B141" s="193"/>
      <c r="C141" s="13"/>
      <c r="D141" s="194" t="s">
        <v>155</v>
      </c>
      <c r="E141" s="195" t="s">
        <v>1</v>
      </c>
      <c r="F141" s="196" t="s">
        <v>156</v>
      </c>
      <c r="G141" s="13"/>
      <c r="H141" s="195" t="s">
        <v>1</v>
      </c>
      <c r="I141" s="197"/>
      <c r="J141" s="13"/>
      <c r="K141" s="13"/>
      <c r="L141" s="193"/>
      <c r="M141" s="198"/>
      <c r="N141" s="199"/>
      <c r="O141" s="199"/>
      <c r="P141" s="199"/>
      <c r="Q141" s="199"/>
      <c r="R141" s="199"/>
      <c r="S141" s="199"/>
      <c r="T141" s="20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95" t="s">
        <v>155</v>
      </c>
      <c r="AU141" s="195" t="s">
        <v>86</v>
      </c>
      <c r="AV141" s="13" t="s">
        <v>84</v>
      </c>
      <c r="AW141" s="13" t="s">
        <v>32</v>
      </c>
      <c r="AX141" s="13" t="s">
        <v>77</v>
      </c>
      <c r="AY141" s="195" t="s">
        <v>146</v>
      </c>
    </row>
    <row r="142" s="13" customFormat="1">
      <c r="A142" s="13"/>
      <c r="B142" s="193"/>
      <c r="C142" s="13"/>
      <c r="D142" s="194" t="s">
        <v>155</v>
      </c>
      <c r="E142" s="195" t="s">
        <v>1</v>
      </c>
      <c r="F142" s="196" t="s">
        <v>161</v>
      </c>
      <c r="G142" s="13"/>
      <c r="H142" s="195" t="s">
        <v>1</v>
      </c>
      <c r="I142" s="197"/>
      <c r="J142" s="13"/>
      <c r="K142" s="13"/>
      <c r="L142" s="193"/>
      <c r="M142" s="198"/>
      <c r="N142" s="199"/>
      <c r="O142" s="199"/>
      <c r="P142" s="199"/>
      <c r="Q142" s="199"/>
      <c r="R142" s="199"/>
      <c r="S142" s="199"/>
      <c r="T142" s="20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5" t="s">
        <v>155</v>
      </c>
      <c r="AU142" s="195" t="s">
        <v>86</v>
      </c>
      <c r="AV142" s="13" t="s">
        <v>84</v>
      </c>
      <c r="AW142" s="13" t="s">
        <v>32</v>
      </c>
      <c r="AX142" s="13" t="s">
        <v>77</v>
      </c>
      <c r="AY142" s="195" t="s">
        <v>146</v>
      </c>
    </row>
    <row r="143" s="14" customFormat="1">
      <c r="A143" s="14"/>
      <c r="B143" s="201"/>
      <c r="C143" s="14"/>
      <c r="D143" s="194" t="s">
        <v>155</v>
      </c>
      <c r="E143" s="202" t="s">
        <v>1</v>
      </c>
      <c r="F143" s="203" t="s">
        <v>754</v>
      </c>
      <c r="G143" s="14"/>
      <c r="H143" s="204">
        <v>17.210000000000001</v>
      </c>
      <c r="I143" s="205"/>
      <c r="J143" s="14"/>
      <c r="K143" s="14"/>
      <c r="L143" s="201"/>
      <c r="M143" s="206"/>
      <c r="N143" s="207"/>
      <c r="O143" s="207"/>
      <c r="P143" s="207"/>
      <c r="Q143" s="207"/>
      <c r="R143" s="207"/>
      <c r="S143" s="207"/>
      <c r="T143" s="208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02" t="s">
        <v>155</v>
      </c>
      <c r="AU143" s="202" t="s">
        <v>86</v>
      </c>
      <c r="AV143" s="14" t="s">
        <v>86</v>
      </c>
      <c r="AW143" s="14" t="s">
        <v>32</v>
      </c>
      <c r="AX143" s="14" t="s">
        <v>77</v>
      </c>
      <c r="AY143" s="202" t="s">
        <v>146</v>
      </c>
    </row>
    <row r="144" s="15" customFormat="1">
      <c r="A144" s="15"/>
      <c r="B144" s="209"/>
      <c r="C144" s="15"/>
      <c r="D144" s="194" t="s">
        <v>155</v>
      </c>
      <c r="E144" s="210" t="s">
        <v>1</v>
      </c>
      <c r="F144" s="211" t="s">
        <v>164</v>
      </c>
      <c r="G144" s="15"/>
      <c r="H144" s="212">
        <v>17.210000000000001</v>
      </c>
      <c r="I144" s="213"/>
      <c r="J144" s="15"/>
      <c r="K144" s="15"/>
      <c r="L144" s="209"/>
      <c r="M144" s="214"/>
      <c r="N144" s="215"/>
      <c r="O144" s="215"/>
      <c r="P144" s="215"/>
      <c r="Q144" s="215"/>
      <c r="R144" s="215"/>
      <c r="S144" s="215"/>
      <c r="T144" s="216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10" t="s">
        <v>155</v>
      </c>
      <c r="AU144" s="210" t="s">
        <v>86</v>
      </c>
      <c r="AV144" s="15" t="s">
        <v>153</v>
      </c>
      <c r="AW144" s="15" t="s">
        <v>32</v>
      </c>
      <c r="AX144" s="15" t="s">
        <v>84</v>
      </c>
      <c r="AY144" s="210" t="s">
        <v>146</v>
      </c>
    </row>
    <row r="145" s="2" customFormat="1" ht="66.75" customHeight="1">
      <c r="A145" s="38"/>
      <c r="B145" s="179"/>
      <c r="C145" s="180" t="s">
        <v>173</v>
      </c>
      <c r="D145" s="180" t="s">
        <v>148</v>
      </c>
      <c r="E145" s="181" t="s">
        <v>169</v>
      </c>
      <c r="F145" s="182" t="s">
        <v>170</v>
      </c>
      <c r="G145" s="183" t="s">
        <v>151</v>
      </c>
      <c r="H145" s="184">
        <v>14.98</v>
      </c>
      <c r="I145" s="185"/>
      <c r="J145" s="186">
        <f>ROUND(I145*H145,2)</f>
        <v>0</v>
      </c>
      <c r="K145" s="182" t="s">
        <v>152</v>
      </c>
      <c r="L145" s="39"/>
      <c r="M145" s="187" t="s">
        <v>1</v>
      </c>
      <c r="N145" s="188" t="s">
        <v>42</v>
      </c>
      <c r="O145" s="77"/>
      <c r="P145" s="189">
        <f>O145*H145</f>
        <v>0</v>
      </c>
      <c r="Q145" s="189">
        <v>0</v>
      </c>
      <c r="R145" s="189">
        <f>Q145*H145</f>
        <v>0</v>
      </c>
      <c r="S145" s="189">
        <v>0.28999999999999998</v>
      </c>
      <c r="T145" s="190">
        <f>S145*H145</f>
        <v>4.3441999999999998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1" t="s">
        <v>153</v>
      </c>
      <c r="AT145" s="191" t="s">
        <v>148</v>
      </c>
      <c r="AU145" s="191" t="s">
        <v>86</v>
      </c>
      <c r="AY145" s="19" t="s">
        <v>146</v>
      </c>
      <c r="BE145" s="192">
        <f>IF(N145="základní",J145,0)</f>
        <v>0</v>
      </c>
      <c r="BF145" s="192">
        <f>IF(N145="snížená",J145,0)</f>
        <v>0</v>
      </c>
      <c r="BG145" s="192">
        <f>IF(N145="zákl. přenesená",J145,0)</f>
        <v>0</v>
      </c>
      <c r="BH145" s="192">
        <f>IF(N145="sníž. přenesená",J145,0)</f>
        <v>0</v>
      </c>
      <c r="BI145" s="192">
        <f>IF(N145="nulová",J145,0)</f>
        <v>0</v>
      </c>
      <c r="BJ145" s="19" t="s">
        <v>84</v>
      </c>
      <c r="BK145" s="192">
        <f>ROUND(I145*H145,2)</f>
        <v>0</v>
      </c>
      <c r="BL145" s="19" t="s">
        <v>153</v>
      </c>
      <c r="BM145" s="191" t="s">
        <v>757</v>
      </c>
    </row>
    <row r="146" s="13" customFormat="1">
      <c r="A146" s="13"/>
      <c r="B146" s="193"/>
      <c r="C146" s="13"/>
      <c r="D146" s="194" t="s">
        <v>155</v>
      </c>
      <c r="E146" s="195" t="s">
        <v>1</v>
      </c>
      <c r="F146" s="196" t="s">
        <v>156</v>
      </c>
      <c r="G146" s="13"/>
      <c r="H146" s="195" t="s">
        <v>1</v>
      </c>
      <c r="I146" s="197"/>
      <c r="J146" s="13"/>
      <c r="K146" s="13"/>
      <c r="L146" s="193"/>
      <c r="M146" s="198"/>
      <c r="N146" s="199"/>
      <c r="O146" s="199"/>
      <c r="P146" s="199"/>
      <c r="Q146" s="199"/>
      <c r="R146" s="199"/>
      <c r="S146" s="199"/>
      <c r="T146" s="20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5" t="s">
        <v>155</v>
      </c>
      <c r="AU146" s="195" t="s">
        <v>86</v>
      </c>
      <c r="AV146" s="13" t="s">
        <v>84</v>
      </c>
      <c r="AW146" s="13" t="s">
        <v>32</v>
      </c>
      <c r="AX146" s="13" t="s">
        <v>77</v>
      </c>
      <c r="AY146" s="195" t="s">
        <v>146</v>
      </c>
    </row>
    <row r="147" s="14" customFormat="1">
      <c r="A147" s="14"/>
      <c r="B147" s="201"/>
      <c r="C147" s="14"/>
      <c r="D147" s="194" t="s">
        <v>155</v>
      </c>
      <c r="E147" s="202" t="s">
        <v>1</v>
      </c>
      <c r="F147" s="203" t="s">
        <v>758</v>
      </c>
      <c r="G147" s="14"/>
      <c r="H147" s="204">
        <v>14.98</v>
      </c>
      <c r="I147" s="205"/>
      <c r="J147" s="14"/>
      <c r="K147" s="14"/>
      <c r="L147" s="201"/>
      <c r="M147" s="206"/>
      <c r="N147" s="207"/>
      <c r="O147" s="207"/>
      <c r="P147" s="207"/>
      <c r="Q147" s="207"/>
      <c r="R147" s="207"/>
      <c r="S147" s="207"/>
      <c r="T147" s="208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02" t="s">
        <v>155</v>
      </c>
      <c r="AU147" s="202" t="s">
        <v>86</v>
      </c>
      <c r="AV147" s="14" t="s">
        <v>86</v>
      </c>
      <c r="AW147" s="14" t="s">
        <v>32</v>
      </c>
      <c r="AX147" s="14" t="s">
        <v>84</v>
      </c>
      <c r="AY147" s="202" t="s">
        <v>146</v>
      </c>
    </row>
    <row r="148" s="2" customFormat="1" ht="44.25" customHeight="1">
      <c r="A148" s="38"/>
      <c r="B148" s="179"/>
      <c r="C148" s="180" t="s">
        <v>177</v>
      </c>
      <c r="D148" s="180" t="s">
        <v>148</v>
      </c>
      <c r="E148" s="181" t="s">
        <v>178</v>
      </c>
      <c r="F148" s="182" t="s">
        <v>179</v>
      </c>
      <c r="G148" s="183" t="s">
        <v>151</v>
      </c>
      <c r="H148" s="184">
        <v>17.210000000000001</v>
      </c>
      <c r="I148" s="185"/>
      <c r="J148" s="186">
        <f>ROUND(I148*H148,2)</f>
        <v>0</v>
      </c>
      <c r="K148" s="182" t="s">
        <v>152</v>
      </c>
      <c r="L148" s="39"/>
      <c r="M148" s="187" t="s">
        <v>1</v>
      </c>
      <c r="N148" s="188" t="s">
        <v>42</v>
      </c>
      <c r="O148" s="77"/>
      <c r="P148" s="189">
        <f>O148*H148</f>
        <v>0</v>
      </c>
      <c r="Q148" s="189">
        <v>2.0000000000000002E-05</v>
      </c>
      <c r="R148" s="189">
        <f>Q148*H148</f>
        <v>0.00034420000000000007</v>
      </c>
      <c r="S148" s="189">
        <v>0.161</v>
      </c>
      <c r="T148" s="190">
        <f>S148*H148</f>
        <v>2.77081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1" t="s">
        <v>153</v>
      </c>
      <c r="AT148" s="191" t="s">
        <v>148</v>
      </c>
      <c r="AU148" s="191" t="s">
        <v>86</v>
      </c>
      <c r="AY148" s="19" t="s">
        <v>146</v>
      </c>
      <c r="BE148" s="192">
        <f>IF(N148="základní",J148,0)</f>
        <v>0</v>
      </c>
      <c r="BF148" s="192">
        <f>IF(N148="snížená",J148,0)</f>
        <v>0</v>
      </c>
      <c r="BG148" s="192">
        <f>IF(N148="zákl. přenesená",J148,0)</f>
        <v>0</v>
      </c>
      <c r="BH148" s="192">
        <f>IF(N148="sníž. přenesená",J148,0)</f>
        <v>0</v>
      </c>
      <c r="BI148" s="192">
        <f>IF(N148="nulová",J148,0)</f>
        <v>0</v>
      </c>
      <c r="BJ148" s="19" t="s">
        <v>84</v>
      </c>
      <c r="BK148" s="192">
        <f>ROUND(I148*H148,2)</f>
        <v>0</v>
      </c>
      <c r="BL148" s="19" t="s">
        <v>153</v>
      </c>
      <c r="BM148" s="191" t="s">
        <v>759</v>
      </c>
    </row>
    <row r="149" s="13" customFormat="1">
      <c r="A149" s="13"/>
      <c r="B149" s="193"/>
      <c r="C149" s="13"/>
      <c r="D149" s="194" t="s">
        <v>155</v>
      </c>
      <c r="E149" s="195" t="s">
        <v>1</v>
      </c>
      <c r="F149" s="196" t="s">
        <v>156</v>
      </c>
      <c r="G149" s="13"/>
      <c r="H149" s="195" t="s">
        <v>1</v>
      </c>
      <c r="I149" s="197"/>
      <c r="J149" s="13"/>
      <c r="K149" s="13"/>
      <c r="L149" s="193"/>
      <c r="M149" s="198"/>
      <c r="N149" s="199"/>
      <c r="O149" s="199"/>
      <c r="P149" s="199"/>
      <c r="Q149" s="199"/>
      <c r="R149" s="199"/>
      <c r="S149" s="199"/>
      <c r="T149" s="20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5" t="s">
        <v>155</v>
      </c>
      <c r="AU149" s="195" t="s">
        <v>86</v>
      </c>
      <c r="AV149" s="13" t="s">
        <v>84</v>
      </c>
      <c r="AW149" s="13" t="s">
        <v>32</v>
      </c>
      <c r="AX149" s="13" t="s">
        <v>77</v>
      </c>
      <c r="AY149" s="195" t="s">
        <v>146</v>
      </c>
    </row>
    <row r="150" s="14" customFormat="1">
      <c r="A150" s="14"/>
      <c r="B150" s="201"/>
      <c r="C150" s="14"/>
      <c r="D150" s="194" t="s">
        <v>155</v>
      </c>
      <c r="E150" s="202" t="s">
        <v>1</v>
      </c>
      <c r="F150" s="203" t="s">
        <v>754</v>
      </c>
      <c r="G150" s="14"/>
      <c r="H150" s="204">
        <v>17.210000000000001</v>
      </c>
      <c r="I150" s="205"/>
      <c r="J150" s="14"/>
      <c r="K150" s="14"/>
      <c r="L150" s="201"/>
      <c r="M150" s="206"/>
      <c r="N150" s="207"/>
      <c r="O150" s="207"/>
      <c r="P150" s="207"/>
      <c r="Q150" s="207"/>
      <c r="R150" s="207"/>
      <c r="S150" s="207"/>
      <c r="T150" s="20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02" t="s">
        <v>155</v>
      </c>
      <c r="AU150" s="202" t="s">
        <v>86</v>
      </c>
      <c r="AV150" s="14" t="s">
        <v>86</v>
      </c>
      <c r="AW150" s="14" t="s">
        <v>32</v>
      </c>
      <c r="AX150" s="14" t="s">
        <v>84</v>
      </c>
      <c r="AY150" s="202" t="s">
        <v>146</v>
      </c>
    </row>
    <row r="151" s="2" customFormat="1" ht="44.25" customHeight="1">
      <c r="A151" s="38"/>
      <c r="B151" s="179"/>
      <c r="C151" s="180" t="s">
        <v>181</v>
      </c>
      <c r="D151" s="180" t="s">
        <v>148</v>
      </c>
      <c r="E151" s="181" t="s">
        <v>760</v>
      </c>
      <c r="F151" s="182" t="s">
        <v>761</v>
      </c>
      <c r="G151" s="183" t="s">
        <v>184</v>
      </c>
      <c r="H151" s="184">
        <v>26</v>
      </c>
      <c r="I151" s="185"/>
      <c r="J151" s="186">
        <f>ROUND(I151*H151,2)</f>
        <v>0</v>
      </c>
      <c r="K151" s="182" t="s">
        <v>152</v>
      </c>
      <c r="L151" s="39"/>
      <c r="M151" s="187" t="s">
        <v>1</v>
      </c>
      <c r="N151" s="188" t="s">
        <v>42</v>
      </c>
      <c r="O151" s="77"/>
      <c r="P151" s="189">
        <f>O151*H151</f>
        <v>0</v>
      </c>
      <c r="Q151" s="189">
        <v>0</v>
      </c>
      <c r="R151" s="189">
        <f>Q151*H151</f>
        <v>0</v>
      </c>
      <c r="S151" s="189">
        <v>0.28999999999999998</v>
      </c>
      <c r="T151" s="190">
        <f>S151*H151</f>
        <v>7.5399999999999991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1" t="s">
        <v>153</v>
      </c>
      <c r="AT151" s="191" t="s">
        <v>148</v>
      </c>
      <c r="AU151" s="191" t="s">
        <v>86</v>
      </c>
      <c r="AY151" s="19" t="s">
        <v>146</v>
      </c>
      <c r="BE151" s="192">
        <f>IF(N151="základní",J151,0)</f>
        <v>0</v>
      </c>
      <c r="BF151" s="192">
        <f>IF(N151="snížená",J151,0)</f>
        <v>0</v>
      </c>
      <c r="BG151" s="192">
        <f>IF(N151="zákl. přenesená",J151,0)</f>
        <v>0</v>
      </c>
      <c r="BH151" s="192">
        <f>IF(N151="sníž. přenesená",J151,0)</f>
        <v>0</v>
      </c>
      <c r="BI151" s="192">
        <f>IF(N151="nulová",J151,0)</f>
        <v>0</v>
      </c>
      <c r="BJ151" s="19" t="s">
        <v>84</v>
      </c>
      <c r="BK151" s="192">
        <f>ROUND(I151*H151,2)</f>
        <v>0</v>
      </c>
      <c r="BL151" s="19" t="s">
        <v>153</v>
      </c>
      <c r="BM151" s="191" t="s">
        <v>762</v>
      </c>
    </row>
    <row r="152" s="14" customFormat="1">
      <c r="A152" s="14"/>
      <c r="B152" s="201"/>
      <c r="C152" s="14"/>
      <c r="D152" s="194" t="s">
        <v>155</v>
      </c>
      <c r="E152" s="202" t="s">
        <v>1</v>
      </c>
      <c r="F152" s="203" t="s">
        <v>763</v>
      </c>
      <c r="G152" s="14"/>
      <c r="H152" s="204">
        <v>26</v>
      </c>
      <c r="I152" s="205"/>
      <c r="J152" s="14"/>
      <c r="K152" s="14"/>
      <c r="L152" s="201"/>
      <c r="M152" s="206"/>
      <c r="N152" s="207"/>
      <c r="O152" s="207"/>
      <c r="P152" s="207"/>
      <c r="Q152" s="207"/>
      <c r="R152" s="207"/>
      <c r="S152" s="207"/>
      <c r="T152" s="208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02" t="s">
        <v>155</v>
      </c>
      <c r="AU152" s="202" t="s">
        <v>86</v>
      </c>
      <c r="AV152" s="14" t="s">
        <v>86</v>
      </c>
      <c r="AW152" s="14" t="s">
        <v>32</v>
      </c>
      <c r="AX152" s="14" t="s">
        <v>84</v>
      </c>
      <c r="AY152" s="202" t="s">
        <v>146</v>
      </c>
    </row>
    <row r="153" s="2" customFormat="1" ht="24.15" customHeight="1">
      <c r="A153" s="38"/>
      <c r="B153" s="179"/>
      <c r="C153" s="180" t="s">
        <v>186</v>
      </c>
      <c r="D153" s="180" t="s">
        <v>148</v>
      </c>
      <c r="E153" s="181" t="s">
        <v>187</v>
      </c>
      <c r="F153" s="182" t="s">
        <v>188</v>
      </c>
      <c r="G153" s="183" t="s">
        <v>189</v>
      </c>
      <c r="H153" s="184">
        <v>50</v>
      </c>
      <c r="I153" s="185"/>
      <c r="J153" s="186">
        <f>ROUND(I153*H153,2)</f>
        <v>0</v>
      </c>
      <c r="K153" s="182" t="s">
        <v>152</v>
      </c>
      <c r="L153" s="39"/>
      <c r="M153" s="187" t="s">
        <v>1</v>
      </c>
      <c r="N153" s="188" t="s">
        <v>42</v>
      </c>
      <c r="O153" s="77"/>
      <c r="P153" s="189">
        <f>O153*H153</f>
        <v>0</v>
      </c>
      <c r="Q153" s="189">
        <v>3.0000000000000001E-05</v>
      </c>
      <c r="R153" s="189">
        <f>Q153*H153</f>
        <v>0.0015</v>
      </c>
      <c r="S153" s="189">
        <v>0</v>
      </c>
      <c r="T153" s="19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1" t="s">
        <v>153</v>
      </c>
      <c r="AT153" s="191" t="s">
        <v>148</v>
      </c>
      <c r="AU153" s="191" t="s">
        <v>86</v>
      </c>
      <c r="AY153" s="19" t="s">
        <v>146</v>
      </c>
      <c r="BE153" s="192">
        <f>IF(N153="základní",J153,0)</f>
        <v>0</v>
      </c>
      <c r="BF153" s="192">
        <f>IF(N153="snížená",J153,0)</f>
        <v>0</v>
      </c>
      <c r="BG153" s="192">
        <f>IF(N153="zákl. přenesená",J153,0)</f>
        <v>0</v>
      </c>
      <c r="BH153" s="192">
        <f>IF(N153="sníž. přenesená",J153,0)</f>
        <v>0</v>
      </c>
      <c r="BI153" s="192">
        <f>IF(N153="nulová",J153,0)</f>
        <v>0</v>
      </c>
      <c r="BJ153" s="19" t="s">
        <v>84</v>
      </c>
      <c r="BK153" s="192">
        <f>ROUND(I153*H153,2)</f>
        <v>0</v>
      </c>
      <c r="BL153" s="19" t="s">
        <v>153</v>
      </c>
      <c r="BM153" s="191" t="s">
        <v>764</v>
      </c>
    </row>
    <row r="154" s="14" customFormat="1">
      <c r="A154" s="14"/>
      <c r="B154" s="201"/>
      <c r="C154" s="14"/>
      <c r="D154" s="194" t="s">
        <v>155</v>
      </c>
      <c r="E154" s="202" t="s">
        <v>1</v>
      </c>
      <c r="F154" s="203" t="s">
        <v>765</v>
      </c>
      <c r="G154" s="14"/>
      <c r="H154" s="204">
        <v>50</v>
      </c>
      <c r="I154" s="205"/>
      <c r="J154" s="14"/>
      <c r="K154" s="14"/>
      <c r="L154" s="201"/>
      <c r="M154" s="206"/>
      <c r="N154" s="207"/>
      <c r="O154" s="207"/>
      <c r="P154" s="207"/>
      <c r="Q154" s="207"/>
      <c r="R154" s="207"/>
      <c r="S154" s="207"/>
      <c r="T154" s="20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02" t="s">
        <v>155</v>
      </c>
      <c r="AU154" s="202" t="s">
        <v>86</v>
      </c>
      <c r="AV154" s="14" t="s">
        <v>86</v>
      </c>
      <c r="AW154" s="14" t="s">
        <v>32</v>
      </c>
      <c r="AX154" s="14" t="s">
        <v>84</v>
      </c>
      <c r="AY154" s="202" t="s">
        <v>146</v>
      </c>
    </row>
    <row r="155" s="2" customFormat="1" ht="90" customHeight="1">
      <c r="A155" s="38"/>
      <c r="B155" s="179"/>
      <c r="C155" s="180" t="s">
        <v>192</v>
      </c>
      <c r="D155" s="180" t="s">
        <v>148</v>
      </c>
      <c r="E155" s="181" t="s">
        <v>193</v>
      </c>
      <c r="F155" s="182" t="s">
        <v>194</v>
      </c>
      <c r="G155" s="183" t="s">
        <v>184</v>
      </c>
      <c r="H155" s="184">
        <v>5</v>
      </c>
      <c r="I155" s="185"/>
      <c r="J155" s="186">
        <f>ROUND(I155*H155,2)</f>
        <v>0</v>
      </c>
      <c r="K155" s="182" t="s">
        <v>152</v>
      </c>
      <c r="L155" s="39"/>
      <c r="M155" s="187" t="s">
        <v>1</v>
      </c>
      <c r="N155" s="188" t="s">
        <v>42</v>
      </c>
      <c r="O155" s="77"/>
      <c r="P155" s="189">
        <f>O155*H155</f>
        <v>0</v>
      </c>
      <c r="Q155" s="189">
        <v>0.036900000000000002</v>
      </c>
      <c r="R155" s="189">
        <f>Q155*H155</f>
        <v>0.1845</v>
      </c>
      <c r="S155" s="189">
        <v>0</v>
      </c>
      <c r="T155" s="19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1" t="s">
        <v>153</v>
      </c>
      <c r="AT155" s="191" t="s">
        <v>148</v>
      </c>
      <c r="AU155" s="191" t="s">
        <v>86</v>
      </c>
      <c r="AY155" s="19" t="s">
        <v>146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9" t="s">
        <v>84</v>
      </c>
      <c r="BK155" s="192">
        <f>ROUND(I155*H155,2)</f>
        <v>0</v>
      </c>
      <c r="BL155" s="19" t="s">
        <v>153</v>
      </c>
      <c r="BM155" s="191" t="s">
        <v>766</v>
      </c>
    </row>
    <row r="156" s="14" customFormat="1">
      <c r="A156" s="14"/>
      <c r="B156" s="201"/>
      <c r="C156" s="14"/>
      <c r="D156" s="194" t="s">
        <v>155</v>
      </c>
      <c r="E156" s="202" t="s">
        <v>1</v>
      </c>
      <c r="F156" s="203" t="s">
        <v>196</v>
      </c>
      <c r="G156" s="14"/>
      <c r="H156" s="204">
        <v>5</v>
      </c>
      <c r="I156" s="205"/>
      <c r="J156" s="14"/>
      <c r="K156" s="14"/>
      <c r="L156" s="201"/>
      <c r="M156" s="206"/>
      <c r="N156" s="207"/>
      <c r="O156" s="207"/>
      <c r="P156" s="207"/>
      <c r="Q156" s="207"/>
      <c r="R156" s="207"/>
      <c r="S156" s="207"/>
      <c r="T156" s="208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02" t="s">
        <v>155</v>
      </c>
      <c r="AU156" s="202" t="s">
        <v>86</v>
      </c>
      <c r="AV156" s="14" t="s">
        <v>86</v>
      </c>
      <c r="AW156" s="14" t="s">
        <v>32</v>
      </c>
      <c r="AX156" s="14" t="s">
        <v>84</v>
      </c>
      <c r="AY156" s="202" t="s">
        <v>146</v>
      </c>
    </row>
    <row r="157" s="2" customFormat="1" ht="90" customHeight="1">
      <c r="A157" s="38"/>
      <c r="B157" s="179"/>
      <c r="C157" s="180" t="s">
        <v>197</v>
      </c>
      <c r="D157" s="180" t="s">
        <v>148</v>
      </c>
      <c r="E157" s="181" t="s">
        <v>198</v>
      </c>
      <c r="F157" s="182" t="s">
        <v>199</v>
      </c>
      <c r="G157" s="183" t="s">
        <v>184</v>
      </c>
      <c r="H157" s="184">
        <v>16</v>
      </c>
      <c r="I157" s="185"/>
      <c r="J157" s="186">
        <f>ROUND(I157*H157,2)</f>
        <v>0</v>
      </c>
      <c r="K157" s="182" t="s">
        <v>152</v>
      </c>
      <c r="L157" s="39"/>
      <c r="M157" s="187" t="s">
        <v>1</v>
      </c>
      <c r="N157" s="188" t="s">
        <v>42</v>
      </c>
      <c r="O157" s="77"/>
      <c r="P157" s="189">
        <f>O157*H157</f>
        <v>0</v>
      </c>
      <c r="Q157" s="189">
        <v>0.036900000000000002</v>
      </c>
      <c r="R157" s="189">
        <f>Q157*H157</f>
        <v>0.59040000000000004</v>
      </c>
      <c r="S157" s="189">
        <v>0</v>
      </c>
      <c r="T157" s="19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1" t="s">
        <v>153</v>
      </c>
      <c r="AT157" s="191" t="s">
        <v>148</v>
      </c>
      <c r="AU157" s="191" t="s">
        <v>86</v>
      </c>
      <c r="AY157" s="19" t="s">
        <v>146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9" t="s">
        <v>84</v>
      </c>
      <c r="BK157" s="192">
        <f>ROUND(I157*H157,2)</f>
        <v>0</v>
      </c>
      <c r="BL157" s="19" t="s">
        <v>153</v>
      </c>
      <c r="BM157" s="191" t="s">
        <v>767</v>
      </c>
    </row>
    <row r="158" s="14" customFormat="1">
      <c r="A158" s="14"/>
      <c r="B158" s="201"/>
      <c r="C158" s="14"/>
      <c r="D158" s="194" t="s">
        <v>155</v>
      </c>
      <c r="E158" s="202" t="s">
        <v>1</v>
      </c>
      <c r="F158" s="203" t="s">
        <v>768</v>
      </c>
      <c r="G158" s="14"/>
      <c r="H158" s="204">
        <v>16</v>
      </c>
      <c r="I158" s="205"/>
      <c r="J158" s="14"/>
      <c r="K158" s="14"/>
      <c r="L158" s="201"/>
      <c r="M158" s="206"/>
      <c r="N158" s="207"/>
      <c r="O158" s="207"/>
      <c r="P158" s="207"/>
      <c r="Q158" s="207"/>
      <c r="R158" s="207"/>
      <c r="S158" s="207"/>
      <c r="T158" s="208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02" t="s">
        <v>155</v>
      </c>
      <c r="AU158" s="202" t="s">
        <v>86</v>
      </c>
      <c r="AV158" s="14" t="s">
        <v>86</v>
      </c>
      <c r="AW158" s="14" t="s">
        <v>32</v>
      </c>
      <c r="AX158" s="14" t="s">
        <v>84</v>
      </c>
      <c r="AY158" s="202" t="s">
        <v>146</v>
      </c>
    </row>
    <row r="159" s="2" customFormat="1" ht="37.8" customHeight="1">
      <c r="A159" s="38"/>
      <c r="B159" s="179"/>
      <c r="C159" s="180" t="s">
        <v>202</v>
      </c>
      <c r="D159" s="180" t="s">
        <v>148</v>
      </c>
      <c r="E159" s="181" t="s">
        <v>203</v>
      </c>
      <c r="F159" s="182" t="s">
        <v>204</v>
      </c>
      <c r="G159" s="183" t="s">
        <v>205</v>
      </c>
      <c r="H159" s="184">
        <v>36.75</v>
      </c>
      <c r="I159" s="185"/>
      <c r="J159" s="186">
        <f>ROUND(I159*H159,2)</f>
        <v>0</v>
      </c>
      <c r="K159" s="182" t="s">
        <v>152</v>
      </c>
      <c r="L159" s="39"/>
      <c r="M159" s="187" t="s">
        <v>1</v>
      </c>
      <c r="N159" s="188" t="s">
        <v>42</v>
      </c>
      <c r="O159" s="77"/>
      <c r="P159" s="189">
        <f>O159*H159</f>
        <v>0</v>
      </c>
      <c r="Q159" s="189">
        <v>0</v>
      </c>
      <c r="R159" s="189">
        <f>Q159*H159</f>
        <v>0</v>
      </c>
      <c r="S159" s="189">
        <v>0</v>
      </c>
      <c r="T159" s="19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1" t="s">
        <v>153</v>
      </c>
      <c r="AT159" s="191" t="s">
        <v>148</v>
      </c>
      <c r="AU159" s="191" t="s">
        <v>86</v>
      </c>
      <c r="AY159" s="19" t="s">
        <v>146</v>
      </c>
      <c r="BE159" s="192">
        <f>IF(N159="základní",J159,0)</f>
        <v>0</v>
      </c>
      <c r="BF159" s="192">
        <f>IF(N159="snížená",J159,0)</f>
        <v>0</v>
      </c>
      <c r="BG159" s="192">
        <f>IF(N159="zákl. přenesená",J159,0)</f>
        <v>0</v>
      </c>
      <c r="BH159" s="192">
        <f>IF(N159="sníž. přenesená",J159,0)</f>
        <v>0</v>
      </c>
      <c r="BI159" s="192">
        <f>IF(N159="nulová",J159,0)</f>
        <v>0</v>
      </c>
      <c r="BJ159" s="19" t="s">
        <v>84</v>
      </c>
      <c r="BK159" s="192">
        <f>ROUND(I159*H159,2)</f>
        <v>0</v>
      </c>
      <c r="BL159" s="19" t="s">
        <v>153</v>
      </c>
      <c r="BM159" s="191" t="s">
        <v>769</v>
      </c>
    </row>
    <row r="160" s="14" customFormat="1">
      <c r="A160" s="14"/>
      <c r="B160" s="201"/>
      <c r="C160" s="14"/>
      <c r="D160" s="194" t="s">
        <v>155</v>
      </c>
      <c r="E160" s="202" t="s">
        <v>1</v>
      </c>
      <c r="F160" s="203" t="s">
        <v>770</v>
      </c>
      <c r="G160" s="14"/>
      <c r="H160" s="204">
        <v>36.75</v>
      </c>
      <c r="I160" s="205"/>
      <c r="J160" s="14"/>
      <c r="K160" s="14"/>
      <c r="L160" s="201"/>
      <c r="M160" s="206"/>
      <c r="N160" s="207"/>
      <c r="O160" s="207"/>
      <c r="P160" s="207"/>
      <c r="Q160" s="207"/>
      <c r="R160" s="207"/>
      <c r="S160" s="207"/>
      <c r="T160" s="20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02" t="s">
        <v>155</v>
      </c>
      <c r="AU160" s="202" t="s">
        <v>86</v>
      </c>
      <c r="AV160" s="14" t="s">
        <v>86</v>
      </c>
      <c r="AW160" s="14" t="s">
        <v>32</v>
      </c>
      <c r="AX160" s="14" t="s">
        <v>84</v>
      </c>
      <c r="AY160" s="202" t="s">
        <v>146</v>
      </c>
    </row>
    <row r="161" s="2" customFormat="1" ht="49.05" customHeight="1">
      <c r="A161" s="38"/>
      <c r="B161" s="179"/>
      <c r="C161" s="180" t="s">
        <v>8</v>
      </c>
      <c r="D161" s="180" t="s">
        <v>148</v>
      </c>
      <c r="E161" s="181" t="s">
        <v>208</v>
      </c>
      <c r="F161" s="182" t="s">
        <v>209</v>
      </c>
      <c r="G161" s="183" t="s">
        <v>205</v>
      </c>
      <c r="H161" s="184">
        <v>40.381999999999998</v>
      </c>
      <c r="I161" s="185"/>
      <c r="J161" s="186">
        <f>ROUND(I161*H161,2)</f>
        <v>0</v>
      </c>
      <c r="K161" s="182" t="s">
        <v>152</v>
      </c>
      <c r="L161" s="39"/>
      <c r="M161" s="187" t="s">
        <v>1</v>
      </c>
      <c r="N161" s="188" t="s">
        <v>42</v>
      </c>
      <c r="O161" s="77"/>
      <c r="P161" s="189">
        <f>O161*H161</f>
        <v>0</v>
      </c>
      <c r="Q161" s="189">
        <v>0</v>
      </c>
      <c r="R161" s="189">
        <f>Q161*H161</f>
        <v>0</v>
      </c>
      <c r="S161" s="189">
        <v>0</v>
      </c>
      <c r="T161" s="19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1" t="s">
        <v>153</v>
      </c>
      <c r="AT161" s="191" t="s">
        <v>148</v>
      </c>
      <c r="AU161" s="191" t="s">
        <v>86</v>
      </c>
      <c r="AY161" s="19" t="s">
        <v>146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9" t="s">
        <v>84</v>
      </c>
      <c r="BK161" s="192">
        <f>ROUND(I161*H161,2)</f>
        <v>0</v>
      </c>
      <c r="BL161" s="19" t="s">
        <v>153</v>
      </c>
      <c r="BM161" s="191" t="s">
        <v>771</v>
      </c>
    </row>
    <row r="162" s="13" customFormat="1">
      <c r="A162" s="13"/>
      <c r="B162" s="193"/>
      <c r="C162" s="13"/>
      <c r="D162" s="194" t="s">
        <v>155</v>
      </c>
      <c r="E162" s="195" t="s">
        <v>1</v>
      </c>
      <c r="F162" s="196" t="s">
        <v>156</v>
      </c>
      <c r="G162" s="13"/>
      <c r="H162" s="195" t="s">
        <v>1</v>
      </c>
      <c r="I162" s="197"/>
      <c r="J162" s="13"/>
      <c r="K162" s="13"/>
      <c r="L162" s="193"/>
      <c r="M162" s="198"/>
      <c r="N162" s="199"/>
      <c r="O162" s="199"/>
      <c r="P162" s="199"/>
      <c r="Q162" s="199"/>
      <c r="R162" s="199"/>
      <c r="S162" s="199"/>
      <c r="T162" s="20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95" t="s">
        <v>155</v>
      </c>
      <c r="AU162" s="195" t="s">
        <v>86</v>
      </c>
      <c r="AV162" s="13" t="s">
        <v>84</v>
      </c>
      <c r="AW162" s="13" t="s">
        <v>32</v>
      </c>
      <c r="AX162" s="13" t="s">
        <v>77</v>
      </c>
      <c r="AY162" s="195" t="s">
        <v>146</v>
      </c>
    </row>
    <row r="163" s="13" customFormat="1">
      <c r="A163" s="13"/>
      <c r="B163" s="193"/>
      <c r="C163" s="13"/>
      <c r="D163" s="194" t="s">
        <v>155</v>
      </c>
      <c r="E163" s="195" t="s">
        <v>1</v>
      </c>
      <c r="F163" s="196" t="s">
        <v>211</v>
      </c>
      <c r="G163" s="13"/>
      <c r="H163" s="195" t="s">
        <v>1</v>
      </c>
      <c r="I163" s="197"/>
      <c r="J163" s="13"/>
      <c r="K163" s="13"/>
      <c r="L163" s="193"/>
      <c r="M163" s="198"/>
      <c r="N163" s="199"/>
      <c r="O163" s="199"/>
      <c r="P163" s="199"/>
      <c r="Q163" s="199"/>
      <c r="R163" s="199"/>
      <c r="S163" s="199"/>
      <c r="T163" s="20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95" t="s">
        <v>155</v>
      </c>
      <c r="AU163" s="195" t="s">
        <v>86</v>
      </c>
      <c r="AV163" s="13" t="s">
        <v>84</v>
      </c>
      <c r="AW163" s="13" t="s">
        <v>32</v>
      </c>
      <c r="AX163" s="13" t="s">
        <v>77</v>
      </c>
      <c r="AY163" s="195" t="s">
        <v>146</v>
      </c>
    </row>
    <row r="164" s="13" customFormat="1">
      <c r="A164" s="13"/>
      <c r="B164" s="193"/>
      <c r="C164" s="13"/>
      <c r="D164" s="194" t="s">
        <v>155</v>
      </c>
      <c r="E164" s="195" t="s">
        <v>1</v>
      </c>
      <c r="F164" s="196" t="s">
        <v>212</v>
      </c>
      <c r="G164" s="13"/>
      <c r="H164" s="195" t="s">
        <v>1</v>
      </c>
      <c r="I164" s="197"/>
      <c r="J164" s="13"/>
      <c r="K164" s="13"/>
      <c r="L164" s="193"/>
      <c r="M164" s="198"/>
      <c r="N164" s="199"/>
      <c r="O164" s="199"/>
      <c r="P164" s="199"/>
      <c r="Q164" s="199"/>
      <c r="R164" s="199"/>
      <c r="S164" s="199"/>
      <c r="T164" s="20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95" t="s">
        <v>155</v>
      </c>
      <c r="AU164" s="195" t="s">
        <v>86</v>
      </c>
      <c r="AV164" s="13" t="s">
        <v>84</v>
      </c>
      <c r="AW164" s="13" t="s">
        <v>32</v>
      </c>
      <c r="AX164" s="13" t="s">
        <v>77</v>
      </c>
      <c r="AY164" s="195" t="s">
        <v>146</v>
      </c>
    </row>
    <row r="165" s="14" customFormat="1">
      <c r="A165" s="14"/>
      <c r="B165" s="201"/>
      <c r="C165" s="14"/>
      <c r="D165" s="194" t="s">
        <v>155</v>
      </c>
      <c r="E165" s="202" t="s">
        <v>1</v>
      </c>
      <c r="F165" s="203" t="s">
        <v>772</v>
      </c>
      <c r="G165" s="14"/>
      <c r="H165" s="204">
        <v>36.036000000000001</v>
      </c>
      <c r="I165" s="205"/>
      <c r="J165" s="14"/>
      <c r="K165" s="14"/>
      <c r="L165" s="201"/>
      <c r="M165" s="206"/>
      <c r="N165" s="207"/>
      <c r="O165" s="207"/>
      <c r="P165" s="207"/>
      <c r="Q165" s="207"/>
      <c r="R165" s="207"/>
      <c r="S165" s="207"/>
      <c r="T165" s="208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02" t="s">
        <v>155</v>
      </c>
      <c r="AU165" s="202" t="s">
        <v>86</v>
      </c>
      <c r="AV165" s="14" t="s">
        <v>86</v>
      </c>
      <c r="AW165" s="14" t="s">
        <v>32</v>
      </c>
      <c r="AX165" s="14" t="s">
        <v>77</v>
      </c>
      <c r="AY165" s="202" t="s">
        <v>146</v>
      </c>
    </row>
    <row r="166" s="14" customFormat="1">
      <c r="A166" s="14"/>
      <c r="B166" s="201"/>
      <c r="C166" s="14"/>
      <c r="D166" s="194" t="s">
        <v>155</v>
      </c>
      <c r="E166" s="202" t="s">
        <v>1</v>
      </c>
      <c r="F166" s="203" t="s">
        <v>773</v>
      </c>
      <c r="G166" s="14"/>
      <c r="H166" s="204">
        <v>4.3460000000000001</v>
      </c>
      <c r="I166" s="205"/>
      <c r="J166" s="14"/>
      <c r="K166" s="14"/>
      <c r="L166" s="201"/>
      <c r="M166" s="206"/>
      <c r="N166" s="207"/>
      <c r="O166" s="207"/>
      <c r="P166" s="207"/>
      <c r="Q166" s="207"/>
      <c r="R166" s="207"/>
      <c r="S166" s="207"/>
      <c r="T166" s="208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02" t="s">
        <v>155</v>
      </c>
      <c r="AU166" s="202" t="s">
        <v>86</v>
      </c>
      <c r="AV166" s="14" t="s">
        <v>86</v>
      </c>
      <c r="AW166" s="14" t="s">
        <v>32</v>
      </c>
      <c r="AX166" s="14" t="s">
        <v>77</v>
      </c>
      <c r="AY166" s="202" t="s">
        <v>146</v>
      </c>
    </row>
    <row r="167" s="15" customFormat="1">
      <c r="A167" s="15"/>
      <c r="B167" s="209"/>
      <c r="C167" s="15"/>
      <c r="D167" s="194" t="s">
        <v>155</v>
      </c>
      <c r="E167" s="210" t="s">
        <v>1</v>
      </c>
      <c r="F167" s="211" t="s">
        <v>164</v>
      </c>
      <c r="G167" s="15"/>
      <c r="H167" s="212">
        <v>40.381999999999998</v>
      </c>
      <c r="I167" s="213"/>
      <c r="J167" s="15"/>
      <c r="K167" s="15"/>
      <c r="L167" s="209"/>
      <c r="M167" s="214"/>
      <c r="N167" s="215"/>
      <c r="O167" s="215"/>
      <c r="P167" s="215"/>
      <c r="Q167" s="215"/>
      <c r="R167" s="215"/>
      <c r="S167" s="215"/>
      <c r="T167" s="216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10" t="s">
        <v>155</v>
      </c>
      <c r="AU167" s="210" t="s">
        <v>86</v>
      </c>
      <c r="AV167" s="15" t="s">
        <v>153</v>
      </c>
      <c r="AW167" s="15" t="s">
        <v>32</v>
      </c>
      <c r="AX167" s="15" t="s">
        <v>84</v>
      </c>
      <c r="AY167" s="210" t="s">
        <v>146</v>
      </c>
    </row>
    <row r="168" s="2" customFormat="1" ht="49.05" customHeight="1">
      <c r="A168" s="38"/>
      <c r="B168" s="179"/>
      <c r="C168" s="180" t="s">
        <v>215</v>
      </c>
      <c r="D168" s="180" t="s">
        <v>148</v>
      </c>
      <c r="E168" s="181" t="s">
        <v>216</v>
      </c>
      <c r="F168" s="182" t="s">
        <v>217</v>
      </c>
      <c r="G168" s="183" t="s">
        <v>205</v>
      </c>
      <c r="H168" s="184">
        <v>4.4870000000000001</v>
      </c>
      <c r="I168" s="185"/>
      <c r="J168" s="186">
        <f>ROUND(I168*H168,2)</f>
        <v>0</v>
      </c>
      <c r="K168" s="182" t="s">
        <v>152</v>
      </c>
      <c r="L168" s="39"/>
      <c r="M168" s="187" t="s">
        <v>1</v>
      </c>
      <c r="N168" s="188" t="s">
        <v>42</v>
      </c>
      <c r="O168" s="77"/>
      <c r="P168" s="189">
        <f>O168*H168</f>
        <v>0</v>
      </c>
      <c r="Q168" s="189">
        <v>0</v>
      </c>
      <c r="R168" s="189">
        <f>Q168*H168</f>
        <v>0</v>
      </c>
      <c r="S168" s="189">
        <v>0</v>
      </c>
      <c r="T168" s="19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1" t="s">
        <v>153</v>
      </c>
      <c r="AT168" s="191" t="s">
        <v>148</v>
      </c>
      <c r="AU168" s="191" t="s">
        <v>86</v>
      </c>
      <c r="AY168" s="19" t="s">
        <v>146</v>
      </c>
      <c r="BE168" s="192">
        <f>IF(N168="základní",J168,0)</f>
        <v>0</v>
      </c>
      <c r="BF168" s="192">
        <f>IF(N168="snížená",J168,0)</f>
        <v>0</v>
      </c>
      <c r="BG168" s="192">
        <f>IF(N168="zákl. přenesená",J168,0)</f>
        <v>0</v>
      </c>
      <c r="BH168" s="192">
        <f>IF(N168="sníž. přenesená",J168,0)</f>
        <v>0</v>
      </c>
      <c r="BI168" s="192">
        <f>IF(N168="nulová",J168,0)</f>
        <v>0</v>
      </c>
      <c r="BJ168" s="19" t="s">
        <v>84</v>
      </c>
      <c r="BK168" s="192">
        <f>ROUND(I168*H168,2)</f>
        <v>0</v>
      </c>
      <c r="BL168" s="19" t="s">
        <v>153</v>
      </c>
      <c r="BM168" s="191" t="s">
        <v>774</v>
      </c>
    </row>
    <row r="169" s="13" customFormat="1">
      <c r="A169" s="13"/>
      <c r="B169" s="193"/>
      <c r="C169" s="13"/>
      <c r="D169" s="194" t="s">
        <v>155</v>
      </c>
      <c r="E169" s="195" t="s">
        <v>1</v>
      </c>
      <c r="F169" s="196" t="s">
        <v>156</v>
      </c>
      <c r="G169" s="13"/>
      <c r="H169" s="195" t="s">
        <v>1</v>
      </c>
      <c r="I169" s="197"/>
      <c r="J169" s="13"/>
      <c r="K169" s="13"/>
      <c r="L169" s="193"/>
      <c r="M169" s="198"/>
      <c r="N169" s="199"/>
      <c r="O169" s="199"/>
      <c r="P169" s="199"/>
      <c r="Q169" s="199"/>
      <c r="R169" s="199"/>
      <c r="S169" s="199"/>
      <c r="T169" s="20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95" t="s">
        <v>155</v>
      </c>
      <c r="AU169" s="195" t="s">
        <v>86</v>
      </c>
      <c r="AV169" s="13" t="s">
        <v>84</v>
      </c>
      <c r="AW169" s="13" t="s">
        <v>32</v>
      </c>
      <c r="AX169" s="13" t="s">
        <v>77</v>
      </c>
      <c r="AY169" s="195" t="s">
        <v>146</v>
      </c>
    </row>
    <row r="170" s="13" customFormat="1">
      <c r="A170" s="13"/>
      <c r="B170" s="193"/>
      <c r="C170" s="13"/>
      <c r="D170" s="194" t="s">
        <v>155</v>
      </c>
      <c r="E170" s="195" t="s">
        <v>1</v>
      </c>
      <c r="F170" s="196" t="s">
        <v>211</v>
      </c>
      <c r="G170" s="13"/>
      <c r="H170" s="195" t="s">
        <v>1</v>
      </c>
      <c r="I170" s="197"/>
      <c r="J170" s="13"/>
      <c r="K170" s="13"/>
      <c r="L170" s="193"/>
      <c r="M170" s="198"/>
      <c r="N170" s="199"/>
      <c r="O170" s="199"/>
      <c r="P170" s="199"/>
      <c r="Q170" s="199"/>
      <c r="R170" s="199"/>
      <c r="S170" s="199"/>
      <c r="T170" s="20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95" t="s">
        <v>155</v>
      </c>
      <c r="AU170" s="195" t="s">
        <v>86</v>
      </c>
      <c r="AV170" s="13" t="s">
        <v>84</v>
      </c>
      <c r="AW170" s="13" t="s">
        <v>32</v>
      </c>
      <c r="AX170" s="13" t="s">
        <v>77</v>
      </c>
      <c r="AY170" s="195" t="s">
        <v>146</v>
      </c>
    </row>
    <row r="171" s="13" customFormat="1">
      <c r="A171" s="13"/>
      <c r="B171" s="193"/>
      <c r="C171" s="13"/>
      <c r="D171" s="194" t="s">
        <v>155</v>
      </c>
      <c r="E171" s="195" t="s">
        <v>1</v>
      </c>
      <c r="F171" s="196" t="s">
        <v>219</v>
      </c>
      <c r="G171" s="13"/>
      <c r="H171" s="195" t="s">
        <v>1</v>
      </c>
      <c r="I171" s="197"/>
      <c r="J171" s="13"/>
      <c r="K171" s="13"/>
      <c r="L171" s="193"/>
      <c r="M171" s="198"/>
      <c r="N171" s="199"/>
      <c r="O171" s="199"/>
      <c r="P171" s="199"/>
      <c r="Q171" s="199"/>
      <c r="R171" s="199"/>
      <c r="S171" s="199"/>
      <c r="T171" s="20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95" t="s">
        <v>155</v>
      </c>
      <c r="AU171" s="195" t="s">
        <v>86</v>
      </c>
      <c r="AV171" s="13" t="s">
        <v>84</v>
      </c>
      <c r="AW171" s="13" t="s">
        <v>32</v>
      </c>
      <c r="AX171" s="13" t="s">
        <v>77</v>
      </c>
      <c r="AY171" s="195" t="s">
        <v>146</v>
      </c>
    </row>
    <row r="172" s="14" customFormat="1">
      <c r="A172" s="14"/>
      <c r="B172" s="201"/>
      <c r="C172" s="14"/>
      <c r="D172" s="194" t="s">
        <v>155</v>
      </c>
      <c r="E172" s="202" t="s">
        <v>1</v>
      </c>
      <c r="F172" s="203" t="s">
        <v>775</v>
      </c>
      <c r="G172" s="14"/>
      <c r="H172" s="204">
        <v>4.0039999999999996</v>
      </c>
      <c r="I172" s="205"/>
      <c r="J172" s="14"/>
      <c r="K172" s="14"/>
      <c r="L172" s="201"/>
      <c r="M172" s="206"/>
      <c r="N172" s="207"/>
      <c r="O172" s="207"/>
      <c r="P172" s="207"/>
      <c r="Q172" s="207"/>
      <c r="R172" s="207"/>
      <c r="S172" s="207"/>
      <c r="T172" s="208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02" t="s">
        <v>155</v>
      </c>
      <c r="AU172" s="202" t="s">
        <v>86</v>
      </c>
      <c r="AV172" s="14" t="s">
        <v>86</v>
      </c>
      <c r="AW172" s="14" t="s">
        <v>32</v>
      </c>
      <c r="AX172" s="14" t="s">
        <v>77</v>
      </c>
      <c r="AY172" s="202" t="s">
        <v>146</v>
      </c>
    </row>
    <row r="173" s="14" customFormat="1">
      <c r="A173" s="14"/>
      <c r="B173" s="201"/>
      <c r="C173" s="14"/>
      <c r="D173" s="194" t="s">
        <v>155</v>
      </c>
      <c r="E173" s="202" t="s">
        <v>1</v>
      </c>
      <c r="F173" s="203" t="s">
        <v>776</v>
      </c>
      <c r="G173" s="14"/>
      <c r="H173" s="204">
        <v>0.48299999999999998</v>
      </c>
      <c r="I173" s="205"/>
      <c r="J173" s="14"/>
      <c r="K173" s="14"/>
      <c r="L173" s="201"/>
      <c r="M173" s="206"/>
      <c r="N173" s="207"/>
      <c r="O173" s="207"/>
      <c r="P173" s="207"/>
      <c r="Q173" s="207"/>
      <c r="R173" s="207"/>
      <c r="S173" s="207"/>
      <c r="T173" s="208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02" t="s">
        <v>155</v>
      </c>
      <c r="AU173" s="202" t="s">
        <v>86</v>
      </c>
      <c r="AV173" s="14" t="s">
        <v>86</v>
      </c>
      <c r="AW173" s="14" t="s">
        <v>32</v>
      </c>
      <c r="AX173" s="14" t="s">
        <v>77</v>
      </c>
      <c r="AY173" s="202" t="s">
        <v>146</v>
      </c>
    </row>
    <row r="174" s="15" customFormat="1">
      <c r="A174" s="15"/>
      <c r="B174" s="209"/>
      <c r="C174" s="15"/>
      <c r="D174" s="194" t="s">
        <v>155</v>
      </c>
      <c r="E174" s="210" t="s">
        <v>1</v>
      </c>
      <c r="F174" s="211" t="s">
        <v>164</v>
      </c>
      <c r="G174" s="15"/>
      <c r="H174" s="212">
        <v>4.4870000000000001</v>
      </c>
      <c r="I174" s="213"/>
      <c r="J174" s="15"/>
      <c r="K174" s="15"/>
      <c r="L174" s="209"/>
      <c r="M174" s="214"/>
      <c r="N174" s="215"/>
      <c r="O174" s="215"/>
      <c r="P174" s="215"/>
      <c r="Q174" s="215"/>
      <c r="R174" s="215"/>
      <c r="S174" s="215"/>
      <c r="T174" s="216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10" t="s">
        <v>155</v>
      </c>
      <c r="AU174" s="210" t="s">
        <v>86</v>
      </c>
      <c r="AV174" s="15" t="s">
        <v>153</v>
      </c>
      <c r="AW174" s="15" t="s">
        <v>32</v>
      </c>
      <c r="AX174" s="15" t="s">
        <v>84</v>
      </c>
      <c r="AY174" s="210" t="s">
        <v>146</v>
      </c>
    </row>
    <row r="175" s="2" customFormat="1" ht="37.8" customHeight="1">
      <c r="A175" s="38"/>
      <c r="B175" s="179"/>
      <c r="C175" s="180" t="s">
        <v>222</v>
      </c>
      <c r="D175" s="180" t="s">
        <v>148</v>
      </c>
      <c r="E175" s="181" t="s">
        <v>230</v>
      </c>
      <c r="F175" s="182" t="s">
        <v>231</v>
      </c>
      <c r="G175" s="183" t="s">
        <v>151</v>
      </c>
      <c r="H175" s="184">
        <v>103.01000000000001</v>
      </c>
      <c r="I175" s="185"/>
      <c r="J175" s="186">
        <f>ROUND(I175*H175,2)</f>
        <v>0</v>
      </c>
      <c r="K175" s="182" t="s">
        <v>152</v>
      </c>
      <c r="L175" s="39"/>
      <c r="M175" s="187" t="s">
        <v>1</v>
      </c>
      <c r="N175" s="188" t="s">
        <v>42</v>
      </c>
      <c r="O175" s="77"/>
      <c r="P175" s="189">
        <f>O175*H175</f>
        <v>0</v>
      </c>
      <c r="Q175" s="189">
        <v>0.00058</v>
      </c>
      <c r="R175" s="189">
        <f>Q175*H175</f>
        <v>0.059745800000000002</v>
      </c>
      <c r="S175" s="189">
        <v>0</v>
      </c>
      <c r="T175" s="19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1" t="s">
        <v>153</v>
      </c>
      <c r="AT175" s="191" t="s">
        <v>148</v>
      </c>
      <c r="AU175" s="191" t="s">
        <v>86</v>
      </c>
      <c r="AY175" s="19" t="s">
        <v>146</v>
      </c>
      <c r="BE175" s="192">
        <f>IF(N175="základní",J175,0)</f>
        <v>0</v>
      </c>
      <c r="BF175" s="192">
        <f>IF(N175="snížená",J175,0)</f>
        <v>0</v>
      </c>
      <c r="BG175" s="192">
        <f>IF(N175="zákl. přenesená",J175,0)</f>
        <v>0</v>
      </c>
      <c r="BH175" s="192">
        <f>IF(N175="sníž. přenesená",J175,0)</f>
        <v>0</v>
      </c>
      <c r="BI175" s="192">
        <f>IF(N175="nulová",J175,0)</f>
        <v>0</v>
      </c>
      <c r="BJ175" s="19" t="s">
        <v>84</v>
      </c>
      <c r="BK175" s="192">
        <f>ROUND(I175*H175,2)</f>
        <v>0</v>
      </c>
      <c r="BL175" s="19" t="s">
        <v>153</v>
      </c>
      <c r="BM175" s="191" t="s">
        <v>777</v>
      </c>
    </row>
    <row r="176" s="13" customFormat="1">
      <c r="A176" s="13"/>
      <c r="B176" s="193"/>
      <c r="C176" s="13"/>
      <c r="D176" s="194" t="s">
        <v>155</v>
      </c>
      <c r="E176" s="195" t="s">
        <v>1</v>
      </c>
      <c r="F176" s="196" t="s">
        <v>156</v>
      </c>
      <c r="G176" s="13"/>
      <c r="H176" s="195" t="s">
        <v>1</v>
      </c>
      <c r="I176" s="197"/>
      <c r="J176" s="13"/>
      <c r="K176" s="13"/>
      <c r="L176" s="193"/>
      <c r="M176" s="198"/>
      <c r="N176" s="199"/>
      <c r="O176" s="199"/>
      <c r="P176" s="199"/>
      <c r="Q176" s="199"/>
      <c r="R176" s="199"/>
      <c r="S176" s="199"/>
      <c r="T176" s="20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95" t="s">
        <v>155</v>
      </c>
      <c r="AU176" s="195" t="s">
        <v>86</v>
      </c>
      <c r="AV176" s="13" t="s">
        <v>84</v>
      </c>
      <c r="AW176" s="13" t="s">
        <v>32</v>
      </c>
      <c r="AX176" s="13" t="s">
        <v>77</v>
      </c>
      <c r="AY176" s="195" t="s">
        <v>146</v>
      </c>
    </row>
    <row r="177" s="13" customFormat="1">
      <c r="A177" s="13"/>
      <c r="B177" s="193"/>
      <c r="C177" s="13"/>
      <c r="D177" s="194" t="s">
        <v>155</v>
      </c>
      <c r="E177" s="195" t="s">
        <v>1</v>
      </c>
      <c r="F177" s="196" t="s">
        <v>211</v>
      </c>
      <c r="G177" s="13"/>
      <c r="H177" s="195" t="s">
        <v>1</v>
      </c>
      <c r="I177" s="197"/>
      <c r="J177" s="13"/>
      <c r="K177" s="13"/>
      <c r="L177" s="193"/>
      <c r="M177" s="198"/>
      <c r="N177" s="199"/>
      <c r="O177" s="199"/>
      <c r="P177" s="199"/>
      <c r="Q177" s="199"/>
      <c r="R177" s="199"/>
      <c r="S177" s="199"/>
      <c r="T177" s="20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95" t="s">
        <v>155</v>
      </c>
      <c r="AU177" s="195" t="s">
        <v>86</v>
      </c>
      <c r="AV177" s="13" t="s">
        <v>84</v>
      </c>
      <c r="AW177" s="13" t="s">
        <v>32</v>
      </c>
      <c r="AX177" s="13" t="s">
        <v>77</v>
      </c>
      <c r="AY177" s="195" t="s">
        <v>146</v>
      </c>
    </row>
    <row r="178" s="14" customFormat="1">
      <c r="A178" s="14"/>
      <c r="B178" s="201"/>
      <c r="C178" s="14"/>
      <c r="D178" s="194" t="s">
        <v>155</v>
      </c>
      <c r="E178" s="202" t="s">
        <v>1</v>
      </c>
      <c r="F178" s="203" t="s">
        <v>778</v>
      </c>
      <c r="G178" s="14"/>
      <c r="H178" s="204">
        <v>103.01000000000001</v>
      </c>
      <c r="I178" s="205"/>
      <c r="J178" s="14"/>
      <c r="K178" s="14"/>
      <c r="L178" s="201"/>
      <c r="M178" s="206"/>
      <c r="N178" s="207"/>
      <c r="O178" s="207"/>
      <c r="P178" s="207"/>
      <c r="Q178" s="207"/>
      <c r="R178" s="207"/>
      <c r="S178" s="207"/>
      <c r="T178" s="208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02" t="s">
        <v>155</v>
      </c>
      <c r="AU178" s="202" t="s">
        <v>86</v>
      </c>
      <c r="AV178" s="14" t="s">
        <v>86</v>
      </c>
      <c r="AW178" s="14" t="s">
        <v>32</v>
      </c>
      <c r="AX178" s="14" t="s">
        <v>84</v>
      </c>
      <c r="AY178" s="202" t="s">
        <v>146</v>
      </c>
    </row>
    <row r="179" s="2" customFormat="1" ht="37.8" customHeight="1">
      <c r="A179" s="38"/>
      <c r="B179" s="179"/>
      <c r="C179" s="180" t="s">
        <v>229</v>
      </c>
      <c r="D179" s="180" t="s">
        <v>148</v>
      </c>
      <c r="E179" s="181" t="s">
        <v>235</v>
      </c>
      <c r="F179" s="182" t="s">
        <v>236</v>
      </c>
      <c r="G179" s="183" t="s">
        <v>151</v>
      </c>
      <c r="H179" s="184">
        <v>103.01000000000001</v>
      </c>
      <c r="I179" s="185"/>
      <c r="J179" s="186">
        <f>ROUND(I179*H179,2)</f>
        <v>0</v>
      </c>
      <c r="K179" s="182" t="s">
        <v>152</v>
      </c>
      <c r="L179" s="39"/>
      <c r="M179" s="187" t="s">
        <v>1</v>
      </c>
      <c r="N179" s="188" t="s">
        <v>42</v>
      </c>
      <c r="O179" s="77"/>
      <c r="P179" s="189">
        <f>O179*H179</f>
        <v>0</v>
      </c>
      <c r="Q179" s="189">
        <v>0</v>
      </c>
      <c r="R179" s="189">
        <f>Q179*H179</f>
        <v>0</v>
      </c>
      <c r="S179" s="189">
        <v>0</v>
      </c>
      <c r="T179" s="19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1" t="s">
        <v>153</v>
      </c>
      <c r="AT179" s="191" t="s">
        <v>148</v>
      </c>
      <c r="AU179" s="191" t="s">
        <v>86</v>
      </c>
      <c r="AY179" s="19" t="s">
        <v>146</v>
      </c>
      <c r="BE179" s="192">
        <f>IF(N179="základní",J179,0)</f>
        <v>0</v>
      </c>
      <c r="BF179" s="192">
        <f>IF(N179="snížená",J179,0)</f>
        <v>0</v>
      </c>
      <c r="BG179" s="192">
        <f>IF(N179="zákl. přenesená",J179,0)</f>
        <v>0</v>
      </c>
      <c r="BH179" s="192">
        <f>IF(N179="sníž. přenesená",J179,0)</f>
        <v>0</v>
      </c>
      <c r="BI179" s="192">
        <f>IF(N179="nulová",J179,0)</f>
        <v>0</v>
      </c>
      <c r="BJ179" s="19" t="s">
        <v>84</v>
      </c>
      <c r="BK179" s="192">
        <f>ROUND(I179*H179,2)</f>
        <v>0</v>
      </c>
      <c r="BL179" s="19" t="s">
        <v>153</v>
      </c>
      <c r="BM179" s="191" t="s">
        <v>779</v>
      </c>
    </row>
    <row r="180" s="13" customFormat="1">
      <c r="A180" s="13"/>
      <c r="B180" s="193"/>
      <c r="C180" s="13"/>
      <c r="D180" s="194" t="s">
        <v>155</v>
      </c>
      <c r="E180" s="195" t="s">
        <v>1</v>
      </c>
      <c r="F180" s="196" t="s">
        <v>238</v>
      </c>
      <c r="G180" s="13"/>
      <c r="H180" s="195" t="s">
        <v>1</v>
      </c>
      <c r="I180" s="197"/>
      <c r="J180" s="13"/>
      <c r="K180" s="13"/>
      <c r="L180" s="193"/>
      <c r="M180" s="198"/>
      <c r="N180" s="199"/>
      <c r="O180" s="199"/>
      <c r="P180" s="199"/>
      <c r="Q180" s="199"/>
      <c r="R180" s="199"/>
      <c r="S180" s="199"/>
      <c r="T180" s="20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95" t="s">
        <v>155</v>
      </c>
      <c r="AU180" s="195" t="s">
        <v>86</v>
      </c>
      <c r="AV180" s="13" t="s">
        <v>84</v>
      </c>
      <c r="AW180" s="13" t="s">
        <v>32</v>
      </c>
      <c r="AX180" s="13" t="s">
        <v>77</v>
      </c>
      <c r="AY180" s="195" t="s">
        <v>146</v>
      </c>
    </row>
    <row r="181" s="14" customFormat="1">
      <c r="A181" s="14"/>
      <c r="B181" s="201"/>
      <c r="C181" s="14"/>
      <c r="D181" s="194" t="s">
        <v>155</v>
      </c>
      <c r="E181" s="202" t="s">
        <v>1</v>
      </c>
      <c r="F181" s="203" t="s">
        <v>778</v>
      </c>
      <c r="G181" s="14"/>
      <c r="H181" s="204">
        <v>103.01000000000001</v>
      </c>
      <c r="I181" s="205"/>
      <c r="J181" s="14"/>
      <c r="K181" s="14"/>
      <c r="L181" s="201"/>
      <c r="M181" s="206"/>
      <c r="N181" s="207"/>
      <c r="O181" s="207"/>
      <c r="P181" s="207"/>
      <c r="Q181" s="207"/>
      <c r="R181" s="207"/>
      <c r="S181" s="207"/>
      <c r="T181" s="208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02" t="s">
        <v>155</v>
      </c>
      <c r="AU181" s="202" t="s">
        <v>86</v>
      </c>
      <c r="AV181" s="14" t="s">
        <v>86</v>
      </c>
      <c r="AW181" s="14" t="s">
        <v>32</v>
      </c>
      <c r="AX181" s="14" t="s">
        <v>84</v>
      </c>
      <c r="AY181" s="202" t="s">
        <v>146</v>
      </c>
    </row>
    <row r="182" s="2" customFormat="1" ht="24.15" customHeight="1">
      <c r="A182" s="38"/>
      <c r="B182" s="179"/>
      <c r="C182" s="180" t="s">
        <v>234</v>
      </c>
      <c r="D182" s="180" t="s">
        <v>148</v>
      </c>
      <c r="E182" s="181" t="s">
        <v>240</v>
      </c>
      <c r="F182" s="182" t="s">
        <v>241</v>
      </c>
      <c r="G182" s="183" t="s">
        <v>205</v>
      </c>
      <c r="H182" s="184">
        <v>29.334</v>
      </c>
      <c r="I182" s="185"/>
      <c r="J182" s="186">
        <f>ROUND(I182*H182,2)</f>
        <v>0</v>
      </c>
      <c r="K182" s="182" t="s">
        <v>1</v>
      </c>
      <c r="L182" s="39"/>
      <c r="M182" s="187" t="s">
        <v>1</v>
      </c>
      <c r="N182" s="188" t="s">
        <v>42</v>
      </c>
      <c r="O182" s="77"/>
      <c r="P182" s="189">
        <f>O182*H182</f>
        <v>0</v>
      </c>
      <c r="Q182" s="189">
        <v>0</v>
      </c>
      <c r="R182" s="189">
        <f>Q182*H182</f>
        <v>0</v>
      </c>
      <c r="S182" s="189">
        <v>0</v>
      </c>
      <c r="T182" s="19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1" t="s">
        <v>153</v>
      </c>
      <c r="AT182" s="191" t="s">
        <v>148</v>
      </c>
      <c r="AU182" s="191" t="s">
        <v>86</v>
      </c>
      <c r="AY182" s="19" t="s">
        <v>146</v>
      </c>
      <c r="BE182" s="192">
        <f>IF(N182="základní",J182,0)</f>
        <v>0</v>
      </c>
      <c r="BF182" s="192">
        <f>IF(N182="snížená",J182,0)</f>
        <v>0</v>
      </c>
      <c r="BG182" s="192">
        <f>IF(N182="zákl. přenesená",J182,0)</f>
        <v>0</v>
      </c>
      <c r="BH182" s="192">
        <f>IF(N182="sníž. přenesená",J182,0)</f>
        <v>0</v>
      </c>
      <c r="BI182" s="192">
        <f>IF(N182="nulová",J182,0)</f>
        <v>0</v>
      </c>
      <c r="BJ182" s="19" t="s">
        <v>84</v>
      </c>
      <c r="BK182" s="192">
        <f>ROUND(I182*H182,2)</f>
        <v>0</v>
      </c>
      <c r="BL182" s="19" t="s">
        <v>153</v>
      </c>
      <c r="BM182" s="191" t="s">
        <v>780</v>
      </c>
    </row>
    <row r="183" s="13" customFormat="1">
      <c r="A183" s="13"/>
      <c r="B183" s="193"/>
      <c r="C183" s="13"/>
      <c r="D183" s="194" t="s">
        <v>155</v>
      </c>
      <c r="E183" s="195" t="s">
        <v>1</v>
      </c>
      <c r="F183" s="196" t="s">
        <v>243</v>
      </c>
      <c r="G183" s="13"/>
      <c r="H183" s="195" t="s">
        <v>1</v>
      </c>
      <c r="I183" s="197"/>
      <c r="J183" s="13"/>
      <c r="K183" s="13"/>
      <c r="L183" s="193"/>
      <c r="M183" s="198"/>
      <c r="N183" s="199"/>
      <c r="O183" s="199"/>
      <c r="P183" s="199"/>
      <c r="Q183" s="199"/>
      <c r="R183" s="199"/>
      <c r="S183" s="199"/>
      <c r="T183" s="20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95" t="s">
        <v>155</v>
      </c>
      <c r="AU183" s="195" t="s">
        <v>86</v>
      </c>
      <c r="AV183" s="13" t="s">
        <v>84</v>
      </c>
      <c r="AW183" s="13" t="s">
        <v>32</v>
      </c>
      <c r="AX183" s="13" t="s">
        <v>77</v>
      </c>
      <c r="AY183" s="195" t="s">
        <v>146</v>
      </c>
    </row>
    <row r="184" s="13" customFormat="1">
      <c r="A184" s="13"/>
      <c r="B184" s="193"/>
      <c r="C184" s="13"/>
      <c r="D184" s="194" t="s">
        <v>155</v>
      </c>
      <c r="E184" s="195" t="s">
        <v>1</v>
      </c>
      <c r="F184" s="196" t="s">
        <v>244</v>
      </c>
      <c r="G184" s="13"/>
      <c r="H184" s="195" t="s">
        <v>1</v>
      </c>
      <c r="I184" s="197"/>
      <c r="J184" s="13"/>
      <c r="K184" s="13"/>
      <c r="L184" s="193"/>
      <c r="M184" s="198"/>
      <c r="N184" s="199"/>
      <c r="O184" s="199"/>
      <c r="P184" s="199"/>
      <c r="Q184" s="199"/>
      <c r="R184" s="199"/>
      <c r="S184" s="199"/>
      <c r="T184" s="20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95" t="s">
        <v>155</v>
      </c>
      <c r="AU184" s="195" t="s">
        <v>86</v>
      </c>
      <c r="AV184" s="13" t="s">
        <v>84</v>
      </c>
      <c r="AW184" s="13" t="s">
        <v>32</v>
      </c>
      <c r="AX184" s="13" t="s">
        <v>77</v>
      </c>
      <c r="AY184" s="195" t="s">
        <v>146</v>
      </c>
    </row>
    <row r="185" s="14" customFormat="1">
      <c r="A185" s="14"/>
      <c r="B185" s="201"/>
      <c r="C185" s="14"/>
      <c r="D185" s="194" t="s">
        <v>155</v>
      </c>
      <c r="E185" s="202" t="s">
        <v>1</v>
      </c>
      <c r="F185" s="203" t="s">
        <v>781</v>
      </c>
      <c r="G185" s="14"/>
      <c r="H185" s="204">
        <v>44.764000000000003</v>
      </c>
      <c r="I185" s="205"/>
      <c r="J185" s="14"/>
      <c r="K185" s="14"/>
      <c r="L185" s="201"/>
      <c r="M185" s="206"/>
      <c r="N185" s="207"/>
      <c r="O185" s="207"/>
      <c r="P185" s="207"/>
      <c r="Q185" s="207"/>
      <c r="R185" s="207"/>
      <c r="S185" s="207"/>
      <c r="T185" s="208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02" t="s">
        <v>155</v>
      </c>
      <c r="AU185" s="202" t="s">
        <v>86</v>
      </c>
      <c r="AV185" s="14" t="s">
        <v>86</v>
      </c>
      <c r="AW185" s="14" t="s">
        <v>32</v>
      </c>
      <c r="AX185" s="14" t="s">
        <v>77</v>
      </c>
      <c r="AY185" s="202" t="s">
        <v>146</v>
      </c>
    </row>
    <row r="186" s="14" customFormat="1">
      <c r="A186" s="14"/>
      <c r="B186" s="201"/>
      <c r="C186" s="14"/>
      <c r="D186" s="194" t="s">
        <v>155</v>
      </c>
      <c r="E186" s="202" t="s">
        <v>1</v>
      </c>
      <c r="F186" s="203" t="s">
        <v>782</v>
      </c>
      <c r="G186" s="14"/>
      <c r="H186" s="204">
        <v>-15.43</v>
      </c>
      <c r="I186" s="205"/>
      <c r="J186" s="14"/>
      <c r="K186" s="14"/>
      <c r="L186" s="201"/>
      <c r="M186" s="206"/>
      <c r="N186" s="207"/>
      <c r="O186" s="207"/>
      <c r="P186" s="207"/>
      <c r="Q186" s="207"/>
      <c r="R186" s="207"/>
      <c r="S186" s="207"/>
      <c r="T186" s="208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02" t="s">
        <v>155</v>
      </c>
      <c r="AU186" s="202" t="s">
        <v>86</v>
      </c>
      <c r="AV186" s="14" t="s">
        <v>86</v>
      </c>
      <c r="AW186" s="14" t="s">
        <v>32</v>
      </c>
      <c r="AX186" s="14" t="s">
        <v>77</v>
      </c>
      <c r="AY186" s="202" t="s">
        <v>146</v>
      </c>
    </row>
    <row r="187" s="15" customFormat="1">
      <c r="A187" s="15"/>
      <c r="B187" s="209"/>
      <c r="C187" s="15"/>
      <c r="D187" s="194" t="s">
        <v>155</v>
      </c>
      <c r="E187" s="210" t="s">
        <v>1</v>
      </c>
      <c r="F187" s="211" t="s">
        <v>164</v>
      </c>
      <c r="G187" s="15"/>
      <c r="H187" s="212">
        <v>29.334</v>
      </c>
      <c r="I187" s="213"/>
      <c r="J187" s="15"/>
      <c r="K187" s="15"/>
      <c r="L187" s="209"/>
      <c r="M187" s="214"/>
      <c r="N187" s="215"/>
      <c r="O187" s="215"/>
      <c r="P187" s="215"/>
      <c r="Q187" s="215"/>
      <c r="R187" s="215"/>
      <c r="S187" s="215"/>
      <c r="T187" s="216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10" t="s">
        <v>155</v>
      </c>
      <c r="AU187" s="210" t="s">
        <v>86</v>
      </c>
      <c r="AV187" s="15" t="s">
        <v>153</v>
      </c>
      <c r="AW187" s="15" t="s">
        <v>32</v>
      </c>
      <c r="AX187" s="15" t="s">
        <v>84</v>
      </c>
      <c r="AY187" s="210" t="s">
        <v>146</v>
      </c>
    </row>
    <row r="188" s="2" customFormat="1" ht="37.8" customHeight="1">
      <c r="A188" s="38"/>
      <c r="B188" s="179"/>
      <c r="C188" s="180" t="s">
        <v>239</v>
      </c>
      <c r="D188" s="180" t="s">
        <v>148</v>
      </c>
      <c r="E188" s="181" t="s">
        <v>248</v>
      </c>
      <c r="F188" s="182" t="s">
        <v>249</v>
      </c>
      <c r="G188" s="183" t="s">
        <v>205</v>
      </c>
      <c r="H188" s="184">
        <v>15.43</v>
      </c>
      <c r="I188" s="185"/>
      <c r="J188" s="186">
        <f>ROUND(I188*H188,2)</f>
        <v>0</v>
      </c>
      <c r="K188" s="182" t="s">
        <v>1</v>
      </c>
      <c r="L188" s="39"/>
      <c r="M188" s="187" t="s">
        <v>1</v>
      </c>
      <c r="N188" s="188" t="s">
        <v>42</v>
      </c>
      <c r="O188" s="77"/>
      <c r="P188" s="189">
        <f>O188*H188</f>
        <v>0</v>
      </c>
      <c r="Q188" s="189">
        <v>0</v>
      </c>
      <c r="R188" s="189">
        <f>Q188*H188</f>
        <v>0</v>
      </c>
      <c r="S188" s="189">
        <v>0</v>
      </c>
      <c r="T188" s="19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1" t="s">
        <v>153</v>
      </c>
      <c r="AT188" s="191" t="s">
        <v>148</v>
      </c>
      <c r="AU188" s="191" t="s">
        <v>86</v>
      </c>
      <c r="AY188" s="19" t="s">
        <v>146</v>
      </c>
      <c r="BE188" s="192">
        <f>IF(N188="základní",J188,0)</f>
        <v>0</v>
      </c>
      <c r="BF188" s="192">
        <f>IF(N188="snížená",J188,0)</f>
        <v>0</v>
      </c>
      <c r="BG188" s="192">
        <f>IF(N188="zákl. přenesená",J188,0)</f>
        <v>0</v>
      </c>
      <c r="BH188" s="192">
        <f>IF(N188="sníž. přenesená",J188,0)</f>
        <v>0</v>
      </c>
      <c r="BI188" s="192">
        <f>IF(N188="nulová",J188,0)</f>
        <v>0</v>
      </c>
      <c r="BJ188" s="19" t="s">
        <v>84</v>
      </c>
      <c r="BK188" s="192">
        <f>ROUND(I188*H188,2)</f>
        <v>0</v>
      </c>
      <c r="BL188" s="19" t="s">
        <v>153</v>
      </c>
      <c r="BM188" s="191" t="s">
        <v>783</v>
      </c>
    </row>
    <row r="189" s="13" customFormat="1">
      <c r="A189" s="13"/>
      <c r="B189" s="193"/>
      <c r="C189" s="13"/>
      <c r="D189" s="194" t="s">
        <v>155</v>
      </c>
      <c r="E189" s="195" t="s">
        <v>1</v>
      </c>
      <c r="F189" s="196" t="s">
        <v>251</v>
      </c>
      <c r="G189" s="13"/>
      <c r="H189" s="195" t="s">
        <v>1</v>
      </c>
      <c r="I189" s="197"/>
      <c r="J189" s="13"/>
      <c r="K189" s="13"/>
      <c r="L189" s="193"/>
      <c r="M189" s="198"/>
      <c r="N189" s="199"/>
      <c r="O189" s="199"/>
      <c r="P189" s="199"/>
      <c r="Q189" s="199"/>
      <c r="R189" s="199"/>
      <c r="S189" s="199"/>
      <c r="T189" s="20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95" t="s">
        <v>155</v>
      </c>
      <c r="AU189" s="195" t="s">
        <v>86</v>
      </c>
      <c r="AV189" s="13" t="s">
        <v>84</v>
      </c>
      <c r="AW189" s="13" t="s">
        <v>32</v>
      </c>
      <c r="AX189" s="13" t="s">
        <v>77</v>
      </c>
      <c r="AY189" s="195" t="s">
        <v>146</v>
      </c>
    </row>
    <row r="190" s="14" customFormat="1">
      <c r="A190" s="14"/>
      <c r="B190" s="201"/>
      <c r="C190" s="14"/>
      <c r="D190" s="194" t="s">
        <v>155</v>
      </c>
      <c r="E190" s="202" t="s">
        <v>1</v>
      </c>
      <c r="F190" s="203" t="s">
        <v>784</v>
      </c>
      <c r="G190" s="14"/>
      <c r="H190" s="204">
        <v>15.43</v>
      </c>
      <c r="I190" s="205"/>
      <c r="J190" s="14"/>
      <c r="K190" s="14"/>
      <c r="L190" s="201"/>
      <c r="M190" s="206"/>
      <c r="N190" s="207"/>
      <c r="O190" s="207"/>
      <c r="P190" s="207"/>
      <c r="Q190" s="207"/>
      <c r="R190" s="207"/>
      <c r="S190" s="207"/>
      <c r="T190" s="208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02" t="s">
        <v>155</v>
      </c>
      <c r="AU190" s="202" t="s">
        <v>86</v>
      </c>
      <c r="AV190" s="14" t="s">
        <v>86</v>
      </c>
      <c r="AW190" s="14" t="s">
        <v>32</v>
      </c>
      <c r="AX190" s="14" t="s">
        <v>84</v>
      </c>
      <c r="AY190" s="202" t="s">
        <v>146</v>
      </c>
    </row>
    <row r="191" s="2" customFormat="1" ht="44.25" customHeight="1">
      <c r="A191" s="38"/>
      <c r="B191" s="179"/>
      <c r="C191" s="180" t="s">
        <v>247</v>
      </c>
      <c r="D191" s="180" t="s">
        <v>148</v>
      </c>
      <c r="E191" s="181" t="s">
        <v>254</v>
      </c>
      <c r="F191" s="182" t="s">
        <v>255</v>
      </c>
      <c r="G191" s="183" t="s">
        <v>205</v>
      </c>
      <c r="H191" s="184">
        <v>30.859999999999999</v>
      </c>
      <c r="I191" s="185"/>
      <c r="J191" s="186">
        <f>ROUND(I191*H191,2)</f>
        <v>0</v>
      </c>
      <c r="K191" s="182" t="s">
        <v>152</v>
      </c>
      <c r="L191" s="39"/>
      <c r="M191" s="187" t="s">
        <v>1</v>
      </c>
      <c r="N191" s="188" t="s">
        <v>42</v>
      </c>
      <c r="O191" s="77"/>
      <c r="P191" s="189">
        <f>O191*H191</f>
        <v>0</v>
      </c>
      <c r="Q191" s="189">
        <v>0</v>
      </c>
      <c r="R191" s="189">
        <f>Q191*H191</f>
        <v>0</v>
      </c>
      <c r="S191" s="189">
        <v>0</v>
      </c>
      <c r="T191" s="19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1" t="s">
        <v>153</v>
      </c>
      <c r="AT191" s="191" t="s">
        <v>148</v>
      </c>
      <c r="AU191" s="191" t="s">
        <v>86</v>
      </c>
      <c r="AY191" s="19" t="s">
        <v>146</v>
      </c>
      <c r="BE191" s="192">
        <f>IF(N191="základní",J191,0)</f>
        <v>0</v>
      </c>
      <c r="BF191" s="192">
        <f>IF(N191="snížená",J191,0)</f>
        <v>0</v>
      </c>
      <c r="BG191" s="192">
        <f>IF(N191="zákl. přenesená",J191,0)</f>
        <v>0</v>
      </c>
      <c r="BH191" s="192">
        <f>IF(N191="sníž. přenesená",J191,0)</f>
        <v>0</v>
      </c>
      <c r="BI191" s="192">
        <f>IF(N191="nulová",J191,0)</f>
        <v>0</v>
      </c>
      <c r="BJ191" s="19" t="s">
        <v>84</v>
      </c>
      <c r="BK191" s="192">
        <f>ROUND(I191*H191,2)</f>
        <v>0</v>
      </c>
      <c r="BL191" s="19" t="s">
        <v>153</v>
      </c>
      <c r="BM191" s="191" t="s">
        <v>785</v>
      </c>
    </row>
    <row r="192" s="13" customFormat="1">
      <c r="A192" s="13"/>
      <c r="B192" s="193"/>
      <c r="C192" s="13"/>
      <c r="D192" s="194" t="s">
        <v>155</v>
      </c>
      <c r="E192" s="195" t="s">
        <v>1</v>
      </c>
      <c r="F192" s="196" t="s">
        <v>156</v>
      </c>
      <c r="G192" s="13"/>
      <c r="H192" s="195" t="s">
        <v>1</v>
      </c>
      <c r="I192" s="197"/>
      <c r="J192" s="13"/>
      <c r="K192" s="13"/>
      <c r="L192" s="193"/>
      <c r="M192" s="198"/>
      <c r="N192" s="199"/>
      <c r="O192" s="199"/>
      <c r="P192" s="199"/>
      <c r="Q192" s="199"/>
      <c r="R192" s="199"/>
      <c r="S192" s="199"/>
      <c r="T192" s="20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95" t="s">
        <v>155</v>
      </c>
      <c r="AU192" s="195" t="s">
        <v>86</v>
      </c>
      <c r="AV192" s="13" t="s">
        <v>84</v>
      </c>
      <c r="AW192" s="13" t="s">
        <v>32</v>
      </c>
      <c r="AX192" s="13" t="s">
        <v>77</v>
      </c>
      <c r="AY192" s="195" t="s">
        <v>146</v>
      </c>
    </row>
    <row r="193" s="13" customFormat="1">
      <c r="A193" s="13"/>
      <c r="B193" s="193"/>
      <c r="C193" s="13"/>
      <c r="D193" s="194" t="s">
        <v>155</v>
      </c>
      <c r="E193" s="195" t="s">
        <v>1</v>
      </c>
      <c r="F193" s="196" t="s">
        <v>211</v>
      </c>
      <c r="G193" s="13"/>
      <c r="H193" s="195" t="s">
        <v>1</v>
      </c>
      <c r="I193" s="197"/>
      <c r="J193" s="13"/>
      <c r="K193" s="13"/>
      <c r="L193" s="193"/>
      <c r="M193" s="198"/>
      <c r="N193" s="199"/>
      <c r="O193" s="199"/>
      <c r="P193" s="199"/>
      <c r="Q193" s="199"/>
      <c r="R193" s="199"/>
      <c r="S193" s="199"/>
      <c r="T193" s="20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95" t="s">
        <v>155</v>
      </c>
      <c r="AU193" s="195" t="s">
        <v>86</v>
      </c>
      <c r="AV193" s="13" t="s">
        <v>84</v>
      </c>
      <c r="AW193" s="13" t="s">
        <v>32</v>
      </c>
      <c r="AX193" s="13" t="s">
        <v>77</v>
      </c>
      <c r="AY193" s="195" t="s">
        <v>146</v>
      </c>
    </row>
    <row r="194" s="14" customFormat="1">
      <c r="A194" s="14"/>
      <c r="B194" s="201"/>
      <c r="C194" s="14"/>
      <c r="D194" s="194" t="s">
        <v>155</v>
      </c>
      <c r="E194" s="202" t="s">
        <v>1</v>
      </c>
      <c r="F194" s="203" t="s">
        <v>786</v>
      </c>
      <c r="G194" s="14"/>
      <c r="H194" s="204">
        <v>15.43</v>
      </c>
      <c r="I194" s="205"/>
      <c r="J194" s="14"/>
      <c r="K194" s="14"/>
      <c r="L194" s="201"/>
      <c r="M194" s="206"/>
      <c r="N194" s="207"/>
      <c r="O194" s="207"/>
      <c r="P194" s="207"/>
      <c r="Q194" s="207"/>
      <c r="R194" s="207"/>
      <c r="S194" s="207"/>
      <c r="T194" s="208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02" t="s">
        <v>155</v>
      </c>
      <c r="AU194" s="202" t="s">
        <v>86</v>
      </c>
      <c r="AV194" s="14" t="s">
        <v>86</v>
      </c>
      <c r="AW194" s="14" t="s">
        <v>32</v>
      </c>
      <c r="AX194" s="14" t="s">
        <v>77</v>
      </c>
      <c r="AY194" s="202" t="s">
        <v>146</v>
      </c>
    </row>
    <row r="195" s="14" customFormat="1">
      <c r="A195" s="14"/>
      <c r="B195" s="201"/>
      <c r="C195" s="14"/>
      <c r="D195" s="194" t="s">
        <v>155</v>
      </c>
      <c r="E195" s="202" t="s">
        <v>1</v>
      </c>
      <c r="F195" s="203" t="s">
        <v>787</v>
      </c>
      <c r="G195" s="14"/>
      <c r="H195" s="204">
        <v>15.43</v>
      </c>
      <c r="I195" s="205"/>
      <c r="J195" s="14"/>
      <c r="K195" s="14"/>
      <c r="L195" s="201"/>
      <c r="M195" s="206"/>
      <c r="N195" s="207"/>
      <c r="O195" s="207"/>
      <c r="P195" s="207"/>
      <c r="Q195" s="207"/>
      <c r="R195" s="207"/>
      <c r="S195" s="207"/>
      <c r="T195" s="208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02" t="s">
        <v>155</v>
      </c>
      <c r="AU195" s="202" t="s">
        <v>86</v>
      </c>
      <c r="AV195" s="14" t="s">
        <v>86</v>
      </c>
      <c r="AW195" s="14" t="s">
        <v>32</v>
      </c>
      <c r="AX195" s="14" t="s">
        <v>77</v>
      </c>
      <c r="AY195" s="202" t="s">
        <v>146</v>
      </c>
    </row>
    <row r="196" s="15" customFormat="1">
      <c r="A196" s="15"/>
      <c r="B196" s="209"/>
      <c r="C196" s="15"/>
      <c r="D196" s="194" t="s">
        <v>155</v>
      </c>
      <c r="E196" s="210" t="s">
        <v>1</v>
      </c>
      <c r="F196" s="211" t="s">
        <v>164</v>
      </c>
      <c r="G196" s="15"/>
      <c r="H196" s="212">
        <v>30.859999999999999</v>
      </c>
      <c r="I196" s="213"/>
      <c r="J196" s="15"/>
      <c r="K196" s="15"/>
      <c r="L196" s="209"/>
      <c r="M196" s="214"/>
      <c r="N196" s="215"/>
      <c r="O196" s="215"/>
      <c r="P196" s="215"/>
      <c r="Q196" s="215"/>
      <c r="R196" s="215"/>
      <c r="S196" s="215"/>
      <c r="T196" s="216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10" t="s">
        <v>155</v>
      </c>
      <c r="AU196" s="210" t="s">
        <v>86</v>
      </c>
      <c r="AV196" s="15" t="s">
        <v>153</v>
      </c>
      <c r="AW196" s="15" t="s">
        <v>32</v>
      </c>
      <c r="AX196" s="15" t="s">
        <v>84</v>
      </c>
      <c r="AY196" s="210" t="s">
        <v>146</v>
      </c>
    </row>
    <row r="197" s="2" customFormat="1" ht="16.5" customHeight="1">
      <c r="A197" s="38"/>
      <c r="B197" s="179"/>
      <c r="C197" s="225" t="s">
        <v>253</v>
      </c>
      <c r="D197" s="225" t="s">
        <v>263</v>
      </c>
      <c r="E197" s="226" t="s">
        <v>264</v>
      </c>
      <c r="F197" s="227" t="s">
        <v>265</v>
      </c>
      <c r="G197" s="228" t="s">
        <v>266</v>
      </c>
      <c r="H197" s="229">
        <v>30.859999999999999</v>
      </c>
      <c r="I197" s="230"/>
      <c r="J197" s="231">
        <f>ROUND(I197*H197,2)</f>
        <v>0</v>
      </c>
      <c r="K197" s="227" t="s">
        <v>1</v>
      </c>
      <c r="L197" s="232"/>
      <c r="M197" s="233" t="s">
        <v>1</v>
      </c>
      <c r="N197" s="234" t="s">
        <v>42</v>
      </c>
      <c r="O197" s="77"/>
      <c r="P197" s="189">
        <f>O197*H197</f>
        <v>0</v>
      </c>
      <c r="Q197" s="189">
        <v>1</v>
      </c>
      <c r="R197" s="189">
        <f>Q197*H197</f>
        <v>30.859999999999999</v>
      </c>
      <c r="S197" s="189">
        <v>0</v>
      </c>
      <c r="T197" s="19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91" t="s">
        <v>186</v>
      </c>
      <c r="AT197" s="191" t="s">
        <v>263</v>
      </c>
      <c r="AU197" s="191" t="s">
        <v>86</v>
      </c>
      <c r="AY197" s="19" t="s">
        <v>146</v>
      </c>
      <c r="BE197" s="192">
        <f>IF(N197="základní",J197,0)</f>
        <v>0</v>
      </c>
      <c r="BF197" s="192">
        <f>IF(N197="snížená",J197,0)</f>
        <v>0</v>
      </c>
      <c r="BG197" s="192">
        <f>IF(N197="zákl. přenesená",J197,0)</f>
        <v>0</v>
      </c>
      <c r="BH197" s="192">
        <f>IF(N197="sníž. přenesená",J197,0)</f>
        <v>0</v>
      </c>
      <c r="BI197" s="192">
        <f>IF(N197="nulová",J197,0)</f>
        <v>0</v>
      </c>
      <c r="BJ197" s="19" t="s">
        <v>84</v>
      </c>
      <c r="BK197" s="192">
        <f>ROUND(I197*H197,2)</f>
        <v>0</v>
      </c>
      <c r="BL197" s="19" t="s">
        <v>153</v>
      </c>
      <c r="BM197" s="191" t="s">
        <v>788</v>
      </c>
    </row>
    <row r="198" s="2" customFormat="1">
      <c r="A198" s="38"/>
      <c r="B198" s="39"/>
      <c r="C198" s="38"/>
      <c r="D198" s="194" t="s">
        <v>268</v>
      </c>
      <c r="E198" s="38"/>
      <c r="F198" s="235" t="s">
        <v>269</v>
      </c>
      <c r="G198" s="38"/>
      <c r="H198" s="38"/>
      <c r="I198" s="236"/>
      <c r="J198" s="38"/>
      <c r="K198" s="38"/>
      <c r="L198" s="39"/>
      <c r="M198" s="237"/>
      <c r="N198" s="238"/>
      <c r="O198" s="77"/>
      <c r="P198" s="77"/>
      <c r="Q198" s="77"/>
      <c r="R198" s="77"/>
      <c r="S198" s="77"/>
      <c r="T198" s="7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9" t="s">
        <v>268</v>
      </c>
      <c r="AU198" s="19" t="s">
        <v>86</v>
      </c>
    </row>
    <row r="199" s="14" customFormat="1">
      <c r="A199" s="14"/>
      <c r="B199" s="201"/>
      <c r="C199" s="14"/>
      <c r="D199" s="194" t="s">
        <v>155</v>
      </c>
      <c r="E199" s="202" t="s">
        <v>1</v>
      </c>
      <c r="F199" s="203" t="s">
        <v>789</v>
      </c>
      <c r="G199" s="14"/>
      <c r="H199" s="204">
        <v>30.859999999999999</v>
      </c>
      <c r="I199" s="205"/>
      <c r="J199" s="14"/>
      <c r="K199" s="14"/>
      <c r="L199" s="201"/>
      <c r="M199" s="206"/>
      <c r="N199" s="207"/>
      <c r="O199" s="207"/>
      <c r="P199" s="207"/>
      <c r="Q199" s="207"/>
      <c r="R199" s="207"/>
      <c r="S199" s="207"/>
      <c r="T199" s="208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02" t="s">
        <v>155</v>
      </c>
      <c r="AU199" s="202" t="s">
        <v>86</v>
      </c>
      <c r="AV199" s="14" t="s">
        <v>86</v>
      </c>
      <c r="AW199" s="14" t="s">
        <v>32</v>
      </c>
      <c r="AX199" s="14" t="s">
        <v>84</v>
      </c>
      <c r="AY199" s="202" t="s">
        <v>146</v>
      </c>
    </row>
    <row r="200" s="2" customFormat="1" ht="66.75" customHeight="1">
      <c r="A200" s="38"/>
      <c r="B200" s="179"/>
      <c r="C200" s="180" t="s">
        <v>262</v>
      </c>
      <c r="D200" s="180" t="s">
        <v>148</v>
      </c>
      <c r="E200" s="181" t="s">
        <v>271</v>
      </c>
      <c r="F200" s="182" t="s">
        <v>272</v>
      </c>
      <c r="G200" s="183" t="s">
        <v>205</v>
      </c>
      <c r="H200" s="184">
        <v>5.9199999999999999</v>
      </c>
      <c r="I200" s="185"/>
      <c r="J200" s="186">
        <f>ROUND(I200*H200,2)</f>
        <v>0</v>
      </c>
      <c r="K200" s="182" t="s">
        <v>152</v>
      </c>
      <c r="L200" s="39"/>
      <c r="M200" s="187" t="s">
        <v>1</v>
      </c>
      <c r="N200" s="188" t="s">
        <v>42</v>
      </c>
      <c r="O200" s="77"/>
      <c r="P200" s="189">
        <f>O200*H200</f>
        <v>0</v>
      </c>
      <c r="Q200" s="189">
        <v>0</v>
      </c>
      <c r="R200" s="189">
        <f>Q200*H200</f>
        <v>0</v>
      </c>
      <c r="S200" s="189">
        <v>0</v>
      </c>
      <c r="T200" s="190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91" t="s">
        <v>153</v>
      </c>
      <c r="AT200" s="191" t="s">
        <v>148</v>
      </c>
      <c r="AU200" s="191" t="s">
        <v>86</v>
      </c>
      <c r="AY200" s="19" t="s">
        <v>146</v>
      </c>
      <c r="BE200" s="192">
        <f>IF(N200="základní",J200,0)</f>
        <v>0</v>
      </c>
      <c r="BF200" s="192">
        <f>IF(N200="snížená",J200,0)</f>
        <v>0</v>
      </c>
      <c r="BG200" s="192">
        <f>IF(N200="zákl. přenesená",J200,0)</f>
        <v>0</v>
      </c>
      <c r="BH200" s="192">
        <f>IF(N200="sníž. přenesená",J200,0)</f>
        <v>0</v>
      </c>
      <c r="BI200" s="192">
        <f>IF(N200="nulová",J200,0)</f>
        <v>0</v>
      </c>
      <c r="BJ200" s="19" t="s">
        <v>84</v>
      </c>
      <c r="BK200" s="192">
        <f>ROUND(I200*H200,2)</f>
        <v>0</v>
      </c>
      <c r="BL200" s="19" t="s">
        <v>153</v>
      </c>
      <c r="BM200" s="191" t="s">
        <v>790</v>
      </c>
    </row>
    <row r="201" s="13" customFormat="1">
      <c r="A201" s="13"/>
      <c r="B201" s="193"/>
      <c r="C201" s="13"/>
      <c r="D201" s="194" t="s">
        <v>155</v>
      </c>
      <c r="E201" s="195" t="s">
        <v>1</v>
      </c>
      <c r="F201" s="196" t="s">
        <v>156</v>
      </c>
      <c r="G201" s="13"/>
      <c r="H201" s="195" t="s">
        <v>1</v>
      </c>
      <c r="I201" s="197"/>
      <c r="J201" s="13"/>
      <c r="K201" s="13"/>
      <c r="L201" s="193"/>
      <c r="M201" s="198"/>
      <c r="N201" s="199"/>
      <c r="O201" s="199"/>
      <c r="P201" s="199"/>
      <c r="Q201" s="199"/>
      <c r="R201" s="199"/>
      <c r="S201" s="199"/>
      <c r="T201" s="20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95" t="s">
        <v>155</v>
      </c>
      <c r="AU201" s="195" t="s">
        <v>86</v>
      </c>
      <c r="AV201" s="13" t="s">
        <v>84</v>
      </c>
      <c r="AW201" s="13" t="s">
        <v>32</v>
      </c>
      <c r="AX201" s="13" t="s">
        <v>77</v>
      </c>
      <c r="AY201" s="195" t="s">
        <v>146</v>
      </c>
    </row>
    <row r="202" s="13" customFormat="1">
      <c r="A202" s="13"/>
      <c r="B202" s="193"/>
      <c r="C202" s="13"/>
      <c r="D202" s="194" t="s">
        <v>155</v>
      </c>
      <c r="E202" s="195" t="s">
        <v>1</v>
      </c>
      <c r="F202" s="196" t="s">
        <v>211</v>
      </c>
      <c r="G202" s="13"/>
      <c r="H202" s="195" t="s">
        <v>1</v>
      </c>
      <c r="I202" s="197"/>
      <c r="J202" s="13"/>
      <c r="K202" s="13"/>
      <c r="L202" s="193"/>
      <c r="M202" s="198"/>
      <c r="N202" s="199"/>
      <c r="O202" s="199"/>
      <c r="P202" s="199"/>
      <c r="Q202" s="199"/>
      <c r="R202" s="199"/>
      <c r="S202" s="199"/>
      <c r="T202" s="20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95" t="s">
        <v>155</v>
      </c>
      <c r="AU202" s="195" t="s">
        <v>86</v>
      </c>
      <c r="AV202" s="13" t="s">
        <v>84</v>
      </c>
      <c r="AW202" s="13" t="s">
        <v>32</v>
      </c>
      <c r="AX202" s="13" t="s">
        <v>77</v>
      </c>
      <c r="AY202" s="195" t="s">
        <v>146</v>
      </c>
    </row>
    <row r="203" s="14" customFormat="1">
      <c r="A203" s="14"/>
      <c r="B203" s="201"/>
      <c r="C203" s="14"/>
      <c r="D203" s="194" t="s">
        <v>155</v>
      </c>
      <c r="E203" s="202" t="s">
        <v>1</v>
      </c>
      <c r="F203" s="203" t="s">
        <v>791</v>
      </c>
      <c r="G203" s="14"/>
      <c r="H203" s="204">
        <v>5.9199999999999999</v>
      </c>
      <c r="I203" s="205"/>
      <c r="J203" s="14"/>
      <c r="K203" s="14"/>
      <c r="L203" s="201"/>
      <c r="M203" s="206"/>
      <c r="N203" s="207"/>
      <c r="O203" s="207"/>
      <c r="P203" s="207"/>
      <c r="Q203" s="207"/>
      <c r="R203" s="207"/>
      <c r="S203" s="207"/>
      <c r="T203" s="208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02" t="s">
        <v>155</v>
      </c>
      <c r="AU203" s="202" t="s">
        <v>86</v>
      </c>
      <c r="AV203" s="14" t="s">
        <v>86</v>
      </c>
      <c r="AW203" s="14" t="s">
        <v>32</v>
      </c>
      <c r="AX203" s="14" t="s">
        <v>84</v>
      </c>
      <c r="AY203" s="202" t="s">
        <v>146</v>
      </c>
    </row>
    <row r="204" s="2" customFormat="1" ht="16.5" customHeight="1">
      <c r="A204" s="38"/>
      <c r="B204" s="179"/>
      <c r="C204" s="225" t="s">
        <v>7</v>
      </c>
      <c r="D204" s="225" t="s">
        <v>263</v>
      </c>
      <c r="E204" s="226" t="s">
        <v>276</v>
      </c>
      <c r="F204" s="227" t="s">
        <v>277</v>
      </c>
      <c r="G204" s="228" t="s">
        <v>266</v>
      </c>
      <c r="H204" s="229">
        <v>11.84</v>
      </c>
      <c r="I204" s="230"/>
      <c r="J204" s="231">
        <f>ROUND(I204*H204,2)</f>
        <v>0</v>
      </c>
      <c r="K204" s="227" t="s">
        <v>152</v>
      </c>
      <c r="L204" s="232"/>
      <c r="M204" s="233" t="s">
        <v>1</v>
      </c>
      <c r="N204" s="234" t="s">
        <v>42</v>
      </c>
      <c r="O204" s="77"/>
      <c r="P204" s="189">
        <f>O204*H204</f>
        <v>0</v>
      </c>
      <c r="Q204" s="189">
        <v>1</v>
      </c>
      <c r="R204" s="189">
        <f>Q204*H204</f>
        <v>11.84</v>
      </c>
      <c r="S204" s="189">
        <v>0</v>
      </c>
      <c r="T204" s="190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91" t="s">
        <v>186</v>
      </c>
      <c r="AT204" s="191" t="s">
        <v>263</v>
      </c>
      <c r="AU204" s="191" t="s">
        <v>86</v>
      </c>
      <c r="AY204" s="19" t="s">
        <v>146</v>
      </c>
      <c r="BE204" s="192">
        <f>IF(N204="základní",J204,0)</f>
        <v>0</v>
      </c>
      <c r="BF204" s="192">
        <f>IF(N204="snížená",J204,0)</f>
        <v>0</v>
      </c>
      <c r="BG204" s="192">
        <f>IF(N204="zákl. přenesená",J204,0)</f>
        <v>0</v>
      </c>
      <c r="BH204" s="192">
        <f>IF(N204="sníž. přenesená",J204,0)</f>
        <v>0</v>
      </c>
      <c r="BI204" s="192">
        <f>IF(N204="nulová",J204,0)</f>
        <v>0</v>
      </c>
      <c r="BJ204" s="19" t="s">
        <v>84</v>
      </c>
      <c r="BK204" s="192">
        <f>ROUND(I204*H204,2)</f>
        <v>0</v>
      </c>
      <c r="BL204" s="19" t="s">
        <v>153</v>
      </c>
      <c r="BM204" s="191" t="s">
        <v>792</v>
      </c>
    </row>
    <row r="205" s="2" customFormat="1">
      <c r="A205" s="38"/>
      <c r="B205" s="39"/>
      <c r="C205" s="38"/>
      <c r="D205" s="194" t="s">
        <v>268</v>
      </c>
      <c r="E205" s="38"/>
      <c r="F205" s="235" t="s">
        <v>269</v>
      </c>
      <c r="G205" s="38"/>
      <c r="H205" s="38"/>
      <c r="I205" s="236"/>
      <c r="J205" s="38"/>
      <c r="K205" s="38"/>
      <c r="L205" s="39"/>
      <c r="M205" s="237"/>
      <c r="N205" s="238"/>
      <c r="O205" s="77"/>
      <c r="P205" s="77"/>
      <c r="Q205" s="77"/>
      <c r="R205" s="77"/>
      <c r="S205" s="77"/>
      <c r="T205" s="7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9" t="s">
        <v>268</v>
      </c>
      <c r="AU205" s="19" t="s">
        <v>86</v>
      </c>
    </row>
    <row r="206" s="14" customFormat="1">
      <c r="A206" s="14"/>
      <c r="B206" s="201"/>
      <c r="C206" s="14"/>
      <c r="D206" s="194" t="s">
        <v>155</v>
      </c>
      <c r="E206" s="14"/>
      <c r="F206" s="203" t="s">
        <v>793</v>
      </c>
      <c r="G206" s="14"/>
      <c r="H206" s="204">
        <v>11.84</v>
      </c>
      <c r="I206" s="205"/>
      <c r="J206" s="14"/>
      <c r="K206" s="14"/>
      <c r="L206" s="201"/>
      <c r="M206" s="206"/>
      <c r="N206" s="207"/>
      <c r="O206" s="207"/>
      <c r="P206" s="207"/>
      <c r="Q206" s="207"/>
      <c r="R206" s="207"/>
      <c r="S206" s="207"/>
      <c r="T206" s="208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02" t="s">
        <v>155</v>
      </c>
      <c r="AU206" s="202" t="s">
        <v>86</v>
      </c>
      <c r="AV206" s="14" t="s">
        <v>86</v>
      </c>
      <c r="AW206" s="14" t="s">
        <v>3</v>
      </c>
      <c r="AX206" s="14" t="s">
        <v>84</v>
      </c>
      <c r="AY206" s="202" t="s">
        <v>146</v>
      </c>
    </row>
    <row r="207" s="12" customFormat="1" ht="22.8" customHeight="1">
      <c r="A207" s="12"/>
      <c r="B207" s="166"/>
      <c r="C207" s="12"/>
      <c r="D207" s="167" t="s">
        <v>76</v>
      </c>
      <c r="E207" s="177" t="s">
        <v>86</v>
      </c>
      <c r="F207" s="177" t="s">
        <v>280</v>
      </c>
      <c r="G207" s="12"/>
      <c r="H207" s="12"/>
      <c r="I207" s="169"/>
      <c r="J207" s="178">
        <f>BK207</f>
        <v>0</v>
      </c>
      <c r="K207" s="12"/>
      <c r="L207" s="166"/>
      <c r="M207" s="171"/>
      <c r="N207" s="172"/>
      <c r="O207" s="172"/>
      <c r="P207" s="173">
        <f>SUM(P208:P211)</f>
        <v>0</v>
      </c>
      <c r="Q207" s="172"/>
      <c r="R207" s="173">
        <f>SUM(R208:R211)</f>
        <v>15.531846199999999</v>
      </c>
      <c r="S207" s="172"/>
      <c r="T207" s="174">
        <f>SUM(T208:T211)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67" t="s">
        <v>84</v>
      </c>
      <c r="AT207" s="175" t="s">
        <v>76</v>
      </c>
      <c r="AU207" s="175" t="s">
        <v>84</v>
      </c>
      <c r="AY207" s="167" t="s">
        <v>146</v>
      </c>
      <c r="BK207" s="176">
        <f>SUM(BK208:BK211)</f>
        <v>0</v>
      </c>
    </row>
    <row r="208" s="2" customFormat="1" ht="44.25" customHeight="1">
      <c r="A208" s="38"/>
      <c r="B208" s="179"/>
      <c r="C208" s="180" t="s">
        <v>275</v>
      </c>
      <c r="D208" s="180" t="s">
        <v>148</v>
      </c>
      <c r="E208" s="181" t="s">
        <v>282</v>
      </c>
      <c r="F208" s="182" t="s">
        <v>283</v>
      </c>
      <c r="G208" s="183" t="s">
        <v>205</v>
      </c>
      <c r="H208" s="184">
        <v>4.8289999999999997</v>
      </c>
      <c r="I208" s="185"/>
      <c r="J208" s="186">
        <f>ROUND(I208*H208,2)</f>
        <v>0</v>
      </c>
      <c r="K208" s="182" t="s">
        <v>152</v>
      </c>
      <c r="L208" s="39"/>
      <c r="M208" s="187" t="s">
        <v>1</v>
      </c>
      <c r="N208" s="188" t="s">
        <v>42</v>
      </c>
      <c r="O208" s="77"/>
      <c r="P208" s="189">
        <f>O208*H208</f>
        <v>0</v>
      </c>
      <c r="Q208" s="189">
        <v>1.6299999999999999</v>
      </c>
      <c r="R208" s="189">
        <f>Q208*H208</f>
        <v>7.8712699999999991</v>
      </c>
      <c r="S208" s="189">
        <v>0</v>
      </c>
      <c r="T208" s="19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91" t="s">
        <v>153</v>
      </c>
      <c r="AT208" s="191" t="s">
        <v>148</v>
      </c>
      <c r="AU208" s="191" t="s">
        <v>86</v>
      </c>
      <c r="AY208" s="19" t="s">
        <v>146</v>
      </c>
      <c r="BE208" s="192">
        <f>IF(N208="základní",J208,0)</f>
        <v>0</v>
      </c>
      <c r="BF208" s="192">
        <f>IF(N208="snížená",J208,0)</f>
        <v>0</v>
      </c>
      <c r="BG208" s="192">
        <f>IF(N208="zákl. přenesená",J208,0)</f>
        <v>0</v>
      </c>
      <c r="BH208" s="192">
        <f>IF(N208="sníž. přenesená",J208,0)</f>
        <v>0</v>
      </c>
      <c r="BI208" s="192">
        <f>IF(N208="nulová",J208,0)</f>
        <v>0</v>
      </c>
      <c r="BJ208" s="19" t="s">
        <v>84</v>
      </c>
      <c r="BK208" s="192">
        <f>ROUND(I208*H208,2)</f>
        <v>0</v>
      </c>
      <c r="BL208" s="19" t="s">
        <v>153</v>
      </c>
      <c r="BM208" s="191" t="s">
        <v>794</v>
      </c>
    </row>
    <row r="209" s="13" customFormat="1">
      <c r="A209" s="13"/>
      <c r="B209" s="193"/>
      <c r="C209" s="13"/>
      <c r="D209" s="194" t="s">
        <v>155</v>
      </c>
      <c r="E209" s="195" t="s">
        <v>1</v>
      </c>
      <c r="F209" s="196" t="s">
        <v>156</v>
      </c>
      <c r="G209" s="13"/>
      <c r="H209" s="195" t="s">
        <v>1</v>
      </c>
      <c r="I209" s="197"/>
      <c r="J209" s="13"/>
      <c r="K209" s="13"/>
      <c r="L209" s="193"/>
      <c r="M209" s="198"/>
      <c r="N209" s="199"/>
      <c r="O209" s="199"/>
      <c r="P209" s="199"/>
      <c r="Q209" s="199"/>
      <c r="R209" s="199"/>
      <c r="S209" s="199"/>
      <c r="T209" s="20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95" t="s">
        <v>155</v>
      </c>
      <c r="AU209" s="195" t="s">
        <v>86</v>
      </c>
      <c r="AV209" s="13" t="s">
        <v>84</v>
      </c>
      <c r="AW209" s="13" t="s">
        <v>32</v>
      </c>
      <c r="AX209" s="13" t="s">
        <v>77</v>
      </c>
      <c r="AY209" s="195" t="s">
        <v>146</v>
      </c>
    </row>
    <row r="210" s="14" customFormat="1">
      <c r="A210" s="14"/>
      <c r="B210" s="201"/>
      <c r="C210" s="14"/>
      <c r="D210" s="194" t="s">
        <v>155</v>
      </c>
      <c r="E210" s="202" t="s">
        <v>1</v>
      </c>
      <c r="F210" s="203" t="s">
        <v>795</v>
      </c>
      <c r="G210" s="14"/>
      <c r="H210" s="204">
        <v>4.8289999999999997</v>
      </c>
      <c r="I210" s="205"/>
      <c r="J210" s="14"/>
      <c r="K210" s="14"/>
      <c r="L210" s="201"/>
      <c r="M210" s="206"/>
      <c r="N210" s="207"/>
      <c r="O210" s="207"/>
      <c r="P210" s="207"/>
      <c r="Q210" s="207"/>
      <c r="R210" s="207"/>
      <c r="S210" s="207"/>
      <c r="T210" s="208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02" t="s">
        <v>155</v>
      </c>
      <c r="AU210" s="202" t="s">
        <v>86</v>
      </c>
      <c r="AV210" s="14" t="s">
        <v>86</v>
      </c>
      <c r="AW210" s="14" t="s">
        <v>32</v>
      </c>
      <c r="AX210" s="14" t="s">
        <v>84</v>
      </c>
      <c r="AY210" s="202" t="s">
        <v>146</v>
      </c>
    </row>
    <row r="211" s="2" customFormat="1" ht="66.75" customHeight="1">
      <c r="A211" s="38"/>
      <c r="B211" s="179"/>
      <c r="C211" s="180" t="s">
        <v>281</v>
      </c>
      <c r="D211" s="180" t="s">
        <v>148</v>
      </c>
      <c r="E211" s="181" t="s">
        <v>287</v>
      </c>
      <c r="F211" s="182" t="s">
        <v>288</v>
      </c>
      <c r="G211" s="183" t="s">
        <v>184</v>
      </c>
      <c r="H211" s="184">
        <v>32.189999999999998</v>
      </c>
      <c r="I211" s="185"/>
      <c r="J211" s="186">
        <f>ROUND(I211*H211,2)</f>
        <v>0</v>
      </c>
      <c r="K211" s="182" t="s">
        <v>152</v>
      </c>
      <c r="L211" s="39"/>
      <c r="M211" s="187" t="s">
        <v>1</v>
      </c>
      <c r="N211" s="188" t="s">
        <v>42</v>
      </c>
      <c r="O211" s="77"/>
      <c r="P211" s="189">
        <f>O211*H211</f>
        <v>0</v>
      </c>
      <c r="Q211" s="189">
        <v>0.23798</v>
      </c>
      <c r="R211" s="189">
        <f>Q211*H211</f>
        <v>7.6605761999999995</v>
      </c>
      <c r="S211" s="189">
        <v>0</v>
      </c>
      <c r="T211" s="190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91" t="s">
        <v>153</v>
      </c>
      <c r="AT211" s="191" t="s">
        <v>148</v>
      </c>
      <c r="AU211" s="191" t="s">
        <v>86</v>
      </c>
      <c r="AY211" s="19" t="s">
        <v>146</v>
      </c>
      <c r="BE211" s="192">
        <f>IF(N211="základní",J211,0)</f>
        <v>0</v>
      </c>
      <c r="BF211" s="192">
        <f>IF(N211="snížená",J211,0)</f>
        <v>0</v>
      </c>
      <c r="BG211" s="192">
        <f>IF(N211="zákl. přenesená",J211,0)</f>
        <v>0</v>
      </c>
      <c r="BH211" s="192">
        <f>IF(N211="sníž. přenesená",J211,0)</f>
        <v>0</v>
      </c>
      <c r="BI211" s="192">
        <f>IF(N211="nulová",J211,0)</f>
        <v>0</v>
      </c>
      <c r="BJ211" s="19" t="s">
        <v>84</v>
      </c>
      <c r="BK211" s="192">
        <f>ROUND(I211*H211,2)</f>
        <v>0</v>
      </c>
      <c r="BL211" s="19" t="s">
        <v>153</v>
      </c>
      <c r="BM211" s="191" t="s">
        <v>796</v>
      </c>
    </row>
    <row r="212" s="12" customFormat="1" ht="22.8" customHeight="1">
      <c r="A212" s="12"/>
      <c r="B212" s="166"/>
      <c r="C212" s="12"/>
      <c r="D212" s="167" t="s">
        <v>76</v>
      </c>
      <c r="E212" s="177" t="s">
        <v>153</v>
      </c>
      <c r="F212" s="177" t="s">
        <v>290</v>
      </c>
      <c r="G212" s="12"/>
      <c r="H212" s="12"/>
      <c r="I212" s="169"/>
      <c r="J212" s="178">
        <f>BK212</f>
        <v>0</v>
      </c>
      <c r="K212" s="12"/>
      <c r="L212" s="166"/>
      <c r="M212" s="171"/>
      <c r="N212" s="172"/>
      <c r="O212" s="172"/>
      <c r="P212" s="173">
        <f>SUM(P213:P216)</f>
        <v>0</v>
      </c>
      <c r="Q212" s="172"/>
      <c r="R212" s="173">
        <f>SUM(R213:R216)</f>
        <v>0</v>
      </c>
      <c r="S212" s="172"/>
      <c r="T212" s="174">
        <f>SUM(T213:T216)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167" t="s">
        <v>84</v>
      </c>
      <c r="AT212" s="175" t="s">
        <v>76</v>
      </c>
      <c r="AU212" s="175" t="s">
        <v>84</v>
      </c>
      <c r="AY212" s="167" t="s">
        <v>146</v>
      </c>
      <c r="BK212" s="176">
        <f>SUM(BK213:BK216)</f>
        <v>0</v>
      </c>
    </row>
    <row r="213" s="2" customFormat="1" ht="33" customHeight="1">
      <c r="A213" s="38"/>
      <c r="B213" s="179"/>
      <c r="C213" s="180" t="s">
        <v>286</v>
      </c>
      <c r="D213" s="180" t="s">
        <v>148</v>
      </c>
      <c r="E213" s="181" t="s">
        <v>292</v>
      </c>
      <c r="F213" s="182" t="s">
        <v>293</v>
      </c>
      <c r="G213" s="183" t="s">
        <v>205</v>
      </c>
      <c r="H213" s="184">
        <v>3.2200000000000002</v>
      </c>
      <c r="I213" s="185"/>
      <c r="J213" s="186">
        <f>ROUND(I213*H213,2)</f>
        <v>0</v>
      </c>
      <c r="K213" s="182" t="s">
        <v>152</v>
      </c>
      <c r="L213" s="39"/>
      <c r="M213" s="187" t="s">
        <v>1</v>
      </c>
      <c r="N213" s="188" t="s">
        <v>42</v>
      </c>
      <c r="O213" s="77"/>
      <c r="P213" s="189">
        <f>O213*H213</f>
        <v>0</v>
      </c>
      <c r="Q213" s="189">
        <v>0</v>
      </c>
      <c r="R213" s="189">
        <f>Q213*H213</f>
        <v>0</v>
      </c>
      <c r="S213" s="189">
        <v>0</v>
      </c>
      <c r="T213" s="190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91" t="s">
        <v>153</v>
      </c>
      <c r="AT213" s="191" t="s">
        <v>148</v>
      </c>
      <c r="AU213" s="191" t="s">
        <v>86</v>
      </c>
      <c r="AY213" s="19" t="s">
        <v>146</v>
      </c>
      <c r="BE213" s="192">
        <f>IF(N213="základní",J213,0)</f>
        <v>0</v>
      </c>
      <c r="BF213" s="192">
        <f>IF(N213="snížená",J213,0)</f>
        <v>0</v>
      </c>
      <c r="BG213" s="192">
        <f>IF(N213="zákl. přenesená",J213,0)</f>
        <v>0</v>
      </c>
      <c r="BH213" s="192">
        <f>IF(N213="sníž. přenesená",J213,0)</f>
        <v>0</v>
      </c>
      <c r="BI213" s="192">
        <f>IF(N213="nulová",J213,0)</f>
        <v>0</v>
      </c>
      <c r="BJ213" s="19" t="s">
        <v>84</v>
      </c>
      <c r="BK213" s="192">
        <f>ROUND(I213*H213,2)</f>
        <v>0</v>
      </c>
      <c r="BL213" s="19" t="s">
        <v>153</v>
      </c>
      <c r="BM213" s="191" t="s">
        <v>797</v>
      </c>
    </row>
    <row r="214" s="13" customFormat="1">
      <c r="A214" s="13"/>
      <c r="B214" s="193"/>
      <c r="C214" s="13"/>
      <c r="D214" s="194" t="s">
        <v>155</v>
      </c>
      <c r="E214" s="195" t="s">
        <v>1</v>
      </c>
      <c r="F214" s="196" t="s">
        <v>156</v>
      </c>
      <c r="G214" s="13"/>
      <c r="H214" s="195" t="s">
        <v>1</v>
      </c>
      <c r="I214" s="197"/>
      <c r="J214" s="13"/>
      <c r="K214" s="13"/>
      <c r="L214" s="193"/>
      <c r="M214" s="198"/>
      <c r="N214" s="199"/>
      <c r="O214" s="199"/>
      <c r="P214" s="199"/>
      <c r="Q214" s="199"/>
      <c r="R214" s="199"/>
      <c r="S214" s="199"/>
      <c r="T214" s="20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95" t="s">
        <v>155</v>
      </c>
      <c r="AU214" s="195" t="s">
        <v>86</v>
      </c>
      <c r="AV214" s="13" t="s">
        <v>84</v>
      </c>
      <c r="AW214" s="13" t="s">
        <v>32</v>
      </c>
      <c r="AX214" s="13" t="s">
        <v>77</v>
      </c>
      <c r="AY214" s="195" t="s">
        <v>146</v>
      </c>
    </row>
    <row r="215" s="13" customFormat="1">
      <c r="A215" s="13"/>
      <c r="B215" s="193"/>
      <c r="C215" s="13"/>
      <c r="D215" s="194" t="s">
        <v>155</v>
      </c>
      <c r="E215" s="195" t="s">
        <v>1</v>
      </c>
      <c r="F215" s="196" t="s">
        <v>211</v>
      </c>
      <c r="G215" s="13"/>
      <c r="H215" s="195" t="s">
        <v>1</v>
      </c>
      <c r="I215" s="197"/>
      <c r="J215" s="13"/>
      <c r="K215" s="13"/>
      <c r="L215" s="193"/>
      <c r="M215" s="198"/>
      <c r="N215" s="199"/>
      <c r="O215" s="199"/>
      <c r="P215" s="199"/>
      <c r="Q215" s="199"/>
      <c r="R215" s="199"/>
      <c r="S215" s="199"/>
      <c r="T215" s="20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95" t="s">
        <v>155</v>
      </c>
      <c r="AU215" s="195" t="s">
        <v>86</v>
      </c>
      <c r="AV215" s="13" t="s">
        <v>84</v>
      </c>
      <c r="AW215" s="13" t="s">
        <v>32</v>
      </c>
      <c r="AX215" s="13" t="s">
        <v>77</v>
      </c>
      <c r="AY215" s="195" t="s">
        <v>146</v>
      </c>
    </row>
    <row r="216" s="14" customFormat="1">
      <c r="A216" s="14"/>
      <c r="B216" s="201"/>
      <c r="C216" s="14"/>
      <c r="D216" s="194" t="s">
        <v>155</v>
      </c>
      <c r="E216" s="202" t="s">
        <v>1</v>
      </c>
      <c r="F216" s="203" t="s">
        <v>798</v>
      </c>
      <c r="G216" s="14"/>
      <c r="H216" s="204">
        <v>3.2200000000000002</v>
      </c>
      <c r="I216" s="205"/>
      <c r="J216" s="14"/>
      <c r="K216" s="14"/>
      <c r="L216" s="201"/>
      <c r="M216" s="206"/>
      <c r="N216" s="207"/>
      <c r="O216" s="207"/>
      <c r="P216" s="207"/>
      <c r="Q216" s="207"/>
      <c r="R216" s="207"/>
      <c r="S216" s="207"/>
      <c r="T216" s="208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02" t="s">
        <v>155</v>
      </c>
      <c r="AU216" s="202" t="s">
        <v>86</v>
      </c>
      <c r="AV216" s="14" t="s">
        <v>86</v>
      </c>
      <c r="AW216" s="14" t="s">
        <v>32</v>
      </c>
      <c r="AX216" s="14" t="s">
        <v>84</v>
      </c>
      <c r="AY216" s="202" t="s">
        <v>146</v>
      </c>
    </row>
    <row r="217" s="12" customFormat="1" ht="22.8" customHeight="1">
      <c r="A217" s="12"/>
      <c r="B217" s="166"/>
      <c r="C217" s="12"/>
      <c r="D217" s="167" t="s">
        <v>76</v>
      </c>
      <c r="E217" s="177" t="s">
        <v>173</v>
      </c>
      <c r="F217" s="177" t="s">
        <v>302</v>
      </c>
      <c r="G217" s="12"/>
      <c r="H217" s="12"/>
      <c r="I217" s="169"/>
      <c r="J217" s="178">
        <f>BK217</f>
        <v>0</v>
      </c>
      <c r="K217" s="12"/>
      <c r="L217" s="166"/>
      <c r="M217" s="171"/>
      <c r="N217" s="172"/>
      <c r="O217" s="172"/>
      <c r="P217" s="173">
        <f>SUM(P218:P241)</f>
        <v>0</v>
      </c>
      <c r="Q217" s="172"/>
      <c r="R217" s="173">
        <f>SUM(R218:R241)</f>
        <v>2.13842496</v>
      </c>
      <c r="S217" s="172"/>
      <c r="T217" s="174">
        <f>SUM(T218:T241)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167" t="s">
        <v>84</v>
      </c>
      <c r="AT217" s="175" t="s">
        <v>76</v>
      </c>
      <c r="AU217" s="175" t="s">
        <v>84</v>
      </c>
      <c r="AY217" s="167" t="s">
        <v>146</v>
      </c>
      <c r="BK217" s="176">
        <f>SUM(BK218:BK241)</f>
        <v>0</v>
      </c>
    </row>
    <row r="218" s="2" customFormat="1" ht="33" customHeight="1">
      <c r="A218" s="38"/>
      <c r="B218" s="179"/>
      <c r="C218" s="180" t="s">
        <v>291</v>
      </c>
      <c r="D218" s="180" t="s">
        <v>148</v>
      </c>
      <c r="E218" s="181" t="s">
        <v>304</v>
      </c>
      <c r="F218" s="182" t="s">
        <v>305</v>
      </c>
      <c r="G218" s="183" t="s">
        <v>151</v>
      </c>
      <c r="H218" s="184">
        <v>17.210000000000001</v>
      </c>
      <c r="I218" s="185"/>
      <c r="J218" s="186">
        <f>ROUND(I218*H218,2)</f>
        <v>0</v>
      </c>
      <c r="K218" s="182" t="s">
        <v>1</v>
      </c>
      <c r="L218" s="39"/>
      <c r="M218" s="187" t="s">
        <v>1</v>
      </c>
      <c r="N218" s="188" t="s">
        <v>42</v>
      </c>
      <c r="O218" s="77"/>
      <c r="P218" s="189">
        <f>O218*H218</f>
        <v>0</v>
      </c>
      <c r="Q218" s="189">
        <v>0</v>
      </c>
      <c r="R218" s="189">
        <f>Q218*H218</f>
        <v>0</v>
      </c>
      <c r="S218" s="189">
        <v>0</v>
      </c>
      <c r="T218" s="190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191" t="s">
        <v>153</v>
      </c>
      <c r="AT218" s="191" t="s">
        <v>148</v>
      </c>
      <c r="AU218" s="191" t="s">
        <v>86</v>
      </c>
      <c r="AY218" s="19" t="s">
        <v>146</v>
      </c>
      <c r="BE218" s="192">
        <f>IF(N218="základní",J218,0)</f>
        <v>0</v>
      </c>
      <c r="BF218" s="192">
        <f>IF(N218="snížená",J218,0)</f>
        <v>0</v>
      </c>
      <c r="BG218" s="192">
        <f>IF(N218="zákl. přenesená",J218,0)</f>
        <v>0</v>
      </c>
      <c r="BH218" s="192">
        <f>IF(N218="sníž. přenesená",J218,0)</f>
        <v>0</v>
      </c>
      <c r="BI218" s="192">
        <f>IF(N218="nulová",J218,0)</f>
        <v>0</v>
      </c>
      <c r="BJ218" s="19" t="s">
        <v>84</v>
      </c>
      <c r="BK218" s="192">
        <f>ROUND(I218*H218,2)</f>
        <v>0</v>
      </c>
      <c r="BL218" s="19" t="s">
        <v>153</v>
      </c>
      <c r="BM218" s="191" t="s">
        <v>799</v>
      </c>
    </row>
    <row r="219" s="13" customFormat="1">
      <c r="A219" s="13"/>
      <c r="B219" s="193"/>
      <c r="C219" s="13"/>
      <c r="D219" s="194" t="s">
        <v>155</v>
      </c>
      <c r="E219" s="195" t="s">
        <v>1</v>
      </c>
      <c r="F219" s="196" t="s">
        <v>161</v>
      </c>
      <c r="G219" s="13"/>
      <c r="H219" s="195" t="s">
        <v>1</v>
      </c>
      <c r="I219" s="197"/>
      <c r="J219" s="13"/>
      <c r="K219" s="13"/>
      <c r="L219" s="193"/>
      <c r="M219" s="198"/>
      <c r="N219" s="199"/>
      <c r="O219" s="199"/>
      <c r="P219" s="199"/>
      <c r="Q219" s="199"/>
      <c r="R219" s="199"/>
      <c r="S219" s="199"/>
      <c r="T219" s="200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95" t="s">
        <v>155</v>
      </c>
      <c r="AU219" s="195" t="s">
        <v>86</v>
      </c>
      <c r="AV219" s="13" t="s">
        <v>84</v>
      </c>
      <c r="AW219" s="13" t="s">
        <v>32</v>
      </c>
      <c r="AX219" s="13" t="s">
        <v>77</v>
      </c>
      <c r="AY219" s="195" t="s">
        <v>146</v>
      </c>
    </row>
    <row r="220" s="13" customFormat="1">
      <c r="A220" s="13"/>
      <c r="B220" s="193"/>
      <c r="C220" s="13"/>
      <c r="D220" s="194" t="s">
        <v>155</v>
      </c>
      <c r="E220" s="195" t="s">
        <v>1</v>
      </c>
      <c r="F220" s="196" t="s">
        <v>307</v>
      </c>
      <c r="G220" s="13"/>
      <c r="H220" s="195" t="s">
        <v>1</v>
      </c>
      <c r="I220" s="197"/>
      <c r="J220" s="13"/>
      <c r="K220" s="13"/>
      <c r="L220" s="193"/>
      <c r="M220" s="198"/>
      <c r="N220" s="199"/>
      <c r="O220" s="199"/>
      <c r="P220" s="199"/>
      <c r="Q220" s="199"/>
      <c r="R220" s="199"/>
      <c r="S220" s="199"/>
      <c r="T220" s="20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95" t="s">
        <v>155</v>
      </c>
      <c r="AU220" s="195" t="s">
        <v>86</v>
      </c>
      <c r="AV220" s="13" t="s">
        <v>84</v>
      </c>
      <c r="AW220" s="13" t="s">
        <v>32</v>
      </c>
      <c r="AX220" s="13" t="s">
        <v>77</v>
      </c>
      <c r="AY220" s="195" t="s">
        <v>146</v>
      </c>
    </row>
    <row r="221" s="14" customFormat="1">
      <c r="A221" s="14"/>
      <c r="B221" s="201"/>
      <c r="C221" s="14"/>
      <c r="D221" s="194" t="s">
        <v>155</v>
      </c>
      <c r="E221" s="202" t="s">
        <v>1</v>
      </c>
      <c r="F221" s="203" t="s">
        <v>754</v>
      </c>
      <c r="G221" s="14"/>
      <c r="H221" s="204">
        <v>17.210000000000001</v>
      </c>
      <c r="I221" s="205"/>
      <c r="J221" s="14"/>
      <c r="K221" s="14"/>
      <c r="L221" s="201"/>
      <c r="M221" s="206"/>
      <c r="N221" s="207"/>
      <c r="O221" s="207"/>
      <c r="P221" s="207"/>
      <c r="Q221" s="207"/>
      <c r="R221" s="207"/>
      <c r="S221" s="207"/>
      <c r="T221" s="208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02" t="s">
        <v>155</v>
      </c>
      <c r="AU221" s="202" t="s">
        <v>86</v>
      </c>
      <c r="AV221" s="14" t="s">
        <v>86</v>
      </c>
      <c r="AW221" s="14" t="s">
        <v>32</v>
      </c>
      <c r="AX221" s="14" t="s">
        <v>84</v>
      </c>
      <c r="AY221" s="202" t="s">
        <v>146</v>
      </c>
    </row>
    <row r="222" s="2" customFormat="1" ht="33" customHeight="1">
      <c r="A222" s="38"/>
      <c r="B222" s="179"/>
      <c r="C222" s="180" t="s">
        <v>296</v>
      </c>
      <c r="D222" s="180" t="s">
        <v>148</v>
      </c>
      <c r="E222" s="181" t="s">
        <v>309</v>
      </c>
      <c r="F222" s="182" t="s">
        <v>310</v>
      </c>
      <c r="G222" s="183" t="s">
        <v>151</v>
      </c>
      <c r="H222" s="184">
        <v>14.98</v>
      </c>
      <c r="I222" s="185"/>
      <c r="J222" s="186">
        <f>ROUND(I222*H222,2)</f>
        <v>0</v>
      </c>
      <c r="K222" s="182" t="s">
        <v>152</v>
      </c>
      <c r="L222" s="39"/>
      <c r="M222" s="187" t="s">
        <v>1</v>
      </c>
      <c r="N222" s="188" t="s">
        <v>42</v>
      </c>
      <c r="O222" s="77"/>
      <c r="P222" s="189">
        <f>O222*H222</f>
        <v>0</v>
      </c>
      <c r="Q222" s="189">
        <v>0</v>
      </c>
      <c r="R222" s="189">
        <f>Q222*H222</f>
        <v>0</v>
      </c>
      <c r="S222" s="189">
        <v>0</v>
      </c>
      <c r="T222" s="190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191" t="s">
        <v>153</v>
      </c>
      <c r="AT222" s="191" t="s">
        <v>148</v>
      </c>
      <c r="AU222" s="191" t="s">
        <v>86</v>
      </c>
      <c r="AY222" s="19" t="s">
        <v>146</v>
      </c>
      <c r="BE222" s="192">
        <f>IF(N222="základní",J222,0)</f>
        <v>0</v>
      </c>
      <c r="BF222" s="192">
        <f>IF(N222="snížená",J222,0)</f>
        <v>0</v>
      </c>
      <c r="BG222" s="192">
        <f>IF(N222="zákl. přenesená",J222,0)</f>
        <v>0</v>
      </c>
      <c r="BH222" s="192">
        <f>IF(N222="sníž. přenesená",J222,0)</f>
        <v>0</v>
      </c>
      <c r="BI222" s="192">
        <f>IF(N222="nulová",J222,0)</f>
        <v>0</v>
      </c>
      <c r="BJ222" s="19" t="s">
        <v>84</v>
      </c>
      <c r="BK222" s="192">
        <f>ROUND(I222*H222,2)</f>
        <v>0</v>
      </c>
      <c r="BL222" s="19" t="s">
        <v>153</v>
      </c>
      <c r="BM222" s="191" t="s">
        <v>800</v>
      </c>
    </row>
    <row r="223" s="13" customFormat="1">
      <c r="A223" s="13"/>
      <c r="B223" s="193"/>
      <c r="C223" s="13"/>
      <c r="D223" s="194" t="s">
        <v>155</v>
      </c>
      <c r="E223" s="195" t="s">
        <v>1</v>
      </c>
      <c r="F223" s="196" t="s">
        <v>156</v>
      </c>
      <c r="G223" s="13"/>
      <c r="H223" s="195" t="s">
        <v>1</v>
      </c>
      <c r="I223" s="197"/>
      <c r="J223" s="13"/>
      <c r="K223" s="13"/>
      <c r="L223" s="193"/>
      <c r="M223" s="198"/>
      <c r="N223" s="199"/>
      <c r="O223" s="199"/>
      <c r="P223" s="199"/>
      <c r="Q223" s="199"/>
      <c r="R223" s="199"/>
      <c r="S223" s="199"/>
      <c r="T223" s="20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95" t="s">
        <v>155</v>
      </c>
      <c r="AU223" s="195" t="s">
        <v>86</v>
      </c>
      <c r="AV223" s="13" t="s">
        <v>84</v>
      </c>
      <c r="AW223" s="13" t="s">
        <v>32</v>
      </c>
      <c r="AX223" s="13" t="s">
        <v>77</v>
      </c>
      <c r="AY223" s="195" t="s">
        <v>146</v>
      </c>
    </row>
    <row r="224" s="14" customFormat="1">
      <c r="A224" s="14"/>
      <c r="B224" s="201"/>
      <c r="C224" s="14"/>
      <c r="D224" s="194" t="s">
        <v>155</v>
      </c>
      <c r="E224" s="202" t="s">
        <v>1</v>
      </c>
      <c r="F224" s="203" t="s">
        <v>758</v>
      </c>
      <c r="G224" s="14"/>
      <c r="H224" s="204">
        <v>14.98</v>
      </c>
      <c r="I224" s="205"/>
      <c r="J224" s="14"/>
      <c r="K224" s="14"/>
      <c r="L224" s="201"/>
      <c r="M224" s="206"/>
      <c r="N224" s="207"/>
      <c r="O224" s="207"/>
      <c r="P224" s="207"/>
      <c r="Q224" s="207"/>
      <c r="R224" s="207"/>
      <c r="S224" s="207"/>
      <c r="T224" s="208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02" t="s">
        <v>155</v>
      </c>
      <c r="AU224" s="202" t="s">
        <v>86</v>
      </c>
      <c r="AV224" s="14" t="s">
        <v>86</v>
      </c>
      <c r="AW224" s="14" t="s">
        <v>32</v>
      </c>
      <c r="AX224" s="14" t="s">
        <v>84</v>
      </c>
      <c r="AY224" s="202" t="s">
        <v>146</v>
      </c>
    </row>
    <row r="225" s="2" customFormat="1" ht="33" customHeight="1">
      <c r="A225" s="38"/>
      <c r="B225" s="179"/>
      <c r="C225" s="180" t="s">
        <v>303</v>
      </c>
      <c r="D225" s="180" t="s">
        <v>148</v>
      </c>
      <c r="E225" s="181" t="s">
        <v>313</v>
      </c>
      <c r="F225" s="182" t="s">
        <v>314</v>
      </c>
      <c r="G225" s="183" t="s">
        <v>151</v>
      </c>
      <c r="H225" s="184">
        <v>17.210000000000001</v>
      </c>
      <c r="I225" s="185"/>
      <c r="J225" s="186">
        <f>ROUND(I225*H225,2)</f>
        <v>0</v>
      </c>
      <c r="K225" s="182" t="s">
        <v>152</v>
      </c>
      <c r="L225" s="39"/>
      <c r="M225" s="187" t="s">
        <v>1</v>
      </c>
      <c r="N225" s="188" t="s">
        <v>42</v>
      </c>
      <c r="O225" s="77"/>
      <c r="P225" s="189">
        <f>O225*H225</f>
        <v>0</v>
      </c>
      <c r="Q225" s="189">
        <v>0</v>
      </c>
      <c r="R225" s="189">
        <f>Q225*H225</f>
        <v>0</v>
      </c>
      <c r="S225" s="189">
        <v>0</v>
      </c>
      <c r="T225" s="190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191" t="s">
        <v>153</v>
      </c>
      <c r="AT225" s="191" t="s">
        <v>148</v>
      </c>
      <c r="AU225" s="191" t="s">
        <v>86</v>
      </c>
      <c r="AY225" s="19" t="s">
        <v>146</v>
      </c>
      <c r="BE225" s="192">
        <f>IF(N225="základní",J225,0)</f>
        <v>0</v>
      </c>
      <c r="BF225" s="192">
        <f>IF(N225="snížená",J225,0)</f>
        <v>0</v>
      </c>
      <c r="BG225" s="192">
        <f>IF(N225="zákl. přenesená",J225,0)</f>
        <v>0</v>
      </c>
      <c r="BH225" s="192">
        <f>IF(N225="sníž. přenesená",J225,0)</f>
        <v>0</v>
      </c>
      <c r="BI225" s="192">
        <f>IF(N225="nulová",J225,0)</f>
        <v>0</v>
      </c>
      <c r="BJ225" s="19" t="s">
        <v>84</v>
      </c>
      <c r="BK225" s="192">
        <f>ROUND(I225*H225,2)</f>
        <v>0</v>
      </c>
      <c r="BL225" s="19" t="s">
        <v>153</v>
      </c>
      <c r="BM225" s="191" t="s">
        <v>801</v>
      </c>
    </row>
    <row r="226" s="13" customFormat="1">
      <c r="A226" s="13"/>
      <c r="B226" s="193"/>
      <c r="C226" s="13"/>
      <c r="D226" s="194" t="s">
        <v>155</v>
      </c>
      <c r="E226" s="195" t="s">
        <v>1</v>
      </c>
      <c r="F226" s="196" t="s">
        <v>156</v>
      </c>
      <c r="G226" s="13"/>
      <c r="H226" s="195" t="s">
        <v>1</v>
      </c>
      <c r="I226" s="197"/>
      <c r="J226" s="13"/>
      <c r="K226" s="13"/>
      <c r="L226" s="193"/>
      <c r="M226" s="198"/>
      <c r="N226" s="199"/>
      <c r="O226" s="199"/>
      <c r="P226" s="199"/>
      <c r="Q226" s="199"/>
      <c r="R226" s="199"/>
      <c r="S226" s="199"/>
      <c r="T226" s="20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95" t="s">
        <v>155</v>
      </c>
      <c r="AU226" s="195" t="s">
        <v>86</v>
      </c>
      <c r="AV226" s="13" t="s">
        <v>84</v>
      </c>
      <c r="AW226" s="13" t="s">
        <v>32</v>
      </c>
      <c r="AX226" s="13" t="s">
        <v>77</v>
      </c>
      <c r="AY226" s="195" t="s">
        <v>146</v>
      </c>
    </row>
    <row r="227" s="14" customFormat="1">
      <c r="A227" s="14"/>
      <c r="B227" s="201"/>
      <c r="C227" s="14"/>
      <c r="D227" s="194" t="s">
        <v>155</v>
      </c>
      <c r="E227" s="202" t="s">
        <v>1</v>
      </c>
      <c r="F227" s="203" t="s">
        <v>754</v>
      </c>
      <c r="G227" s="14"/>
      <c r="H227" s="204">
        <v>17.210000000000001</v>
      </c>
      <c r="I227" s="205"/>
      <c r="J227" s="14"/>
      <c r="K227" s="14"/>
      <c r="L227" s="201"/>
      <c r="M227" s="206"/>
      <c r="N227" s="207"/>
      <c r="O227" s="207"/>
      <c r="P227" s="207"/>
      <c r="Q227" s="207"/>
      <c r="R227" s="207"/>
      <c r="S227" s="207"/>
      <c r="T227" s="208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02" t="s">
        <v>155</v>
      </c>
      <c r="AU227" s="202" t="s">
        <v>86</v>
      </c>
      <c r="AV227" s="14" t="s">
        <v>86</v>
      </c>
      <c r="AW227" s="14" t="s">
        <v>32</v>
      </c>
      <c r="AX227" s="14" t="s">
        <v>84</v>
      </c>
      <c r="AY227" s="202" t="s">
        <v>146</v>
      </c>
    </row>
    <row r="228" s="2" customFormat="1" ht="37.8" customHeight="1">
      <c r="A228" s="38"/>
      <c r="B228" s="179"/>
      <c r="C228" s="180" t="s">
        <v>308</v>
      </c>
      <c r="D228" s="180" t="s">
        <v>148</v>
      </c>
      <c r="E228" s="181" t="s">
        <v>317</v>
      </c>
      <c r="F228" s="182" t="s">
        <v>318</v>
      </c>
      <c r="G228" s="183" t="s">
        <v>151</v>
      </c>
      <c r="H228" s="184">
        <v>17.210000000000001</v>
      </c>
      <c r="I228" s="185"/>
      <c r="J228" s="186">
        <f>ROUND(I228*H228,2)</f>
        <v>0</v>
      </c>
      <c r="K228" s="182" t="s">
        <v>1</v>
      </c>
      <c r="L228" s="39"/>
      <c r="M228" s="187" t="s">
        <v>1</v>
      </c>
      <c r="N228" s="188" t="s">
        <v>42</v>
      </c>
      <c r="O228" s="77"/>
      <c r="P228" s="189">
        <f>O228*H228</f>
        <v>0</v>
      </c>
      <c r="Q228" s="189">
        <v>0</v>
      </c>
      <c r="R228" s="189">
        <f>Q228*H228</f>
        <v>0</v>
      </c>
      <c r="S228" s="189">
        <v>0</v>
      </c>
      <c r="T228" s="190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191" t="s">
        <v>153</v>
      </c>
      <c r="AT228" s="191" t="s">
        <v>148</v>
      </c>
      <c r="AU228" s="191" t="s">
        <v>86</v>
      </c>
      <c r="AY228" s="19" t="s">
        <v>146</v>
      </c>
      <c r="BE228" s="192">
        <f>IF(N228="základní",J228,0)</f>
        <v>0</v>
      </c>
      <c r="BF228" s="192">
        <f>IF(N228="snížená",J228,0)</f>
        <v>0</v>
      </c>
      <c r="BG228" s="192">
        <f>IF(N228="zákl. přenesená",J228,0)</f>
        <v>0</v>
      </c>
      <c r="BH228" s="192">
        <f>IF(N228="sníž. přenesená",J228,0)</f>
        <v>0</v>
      </c>
      <c r="BI228" s="192">
        <f>IF(N228="nulová",J228,0)</f>
        <v>0</v>
      </c>
      <c r="BJ228" s="19" t="s">
        <v>84</v>
      </c>
      <c r="BK228" s="192">
        <f>ROUND(I228*H228,2)</f>
        <v>0</v>
      </c>
      <c r="BL228" s="19" t="s">
        <v>153</v>
      </c>
      <c r="BM228" s="191" t="s">
        <v>802</v>
      </c>
    </row>
    <row r="229" s="13" customFormat="1">
      <c r="A229" s="13"/>
      <c r="B229" s="193"/>
      <c r="C229" s="13"/>
      <c r="D229" s="194" t="s">
        <v>155</v>
      </c>
      <c r="E229" s="195" t="s">
        <v>1</v>
      </c>
      <c r="F229" s="196" t="s">
        <v>161</v>
      </c>
      <c r="G229" s="13"/>
      <c r="H229" s="195" t="s">
        <v>1</v>
      </c>
      <c r="I229" s="197"/>
      <c r="J229" s="13"/>
      <c r="K229" s="13"/>
      <c r="L229" s="193"/>
      <c r="M229" s="198"/>
      <c r="N229" s="199"/>
      <c r="O229" s="199"/>
      <c r="P229" s="199"/>
      <c r="Q229" s="199"/>
      <c r="R229" s="199"/>
      <c r="S229" s="199"/>
      <c r="T229" s="20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95" t="s">
        <v>155</v>
      </c>
      <c r="AU229" s="195" t="s">
        <v>86</v>
      </c>
      <c r="AV229" s="13" t="s">
        <v>84</v>
      </c>
      <c r="AW229" s="13" t="s">
        <v>32</v>
      </c>
      <c r="AX229" s="13" t="s">
        <v>77</v>
      </c>
      <c r="AY229" s="195" t="s">
        <v>146</v>
      </c>
    </row>
    <row r="230" s="13" customFormat="1">
      <c r="A230" s="13"/>
      <c r="B230" s="193"/>
      <c r="C230" s="13"/>
      <c r="D230" s="194" t="s">
        <v>155</v>
      </c>
      <c r="E230" s="195" t="s">
        <v>1</v>
      </c>
      <c r="F230" s="196" t="s">
        <v>320</v>
      </c>
      <c r="G230" s="13"/>
      <c r="H230" s="195" t="s">
        <v>1</v>
      </c>
      <c r="I230" s="197"/>
      <c r="J230" s="13"/>
      <c r="K230" s="13"/>
      <c r="L230" s="193"/>
      <c r="M230" s="198"/>
      <c r="N230" s="199"/>
      <c r="O230" s="199"/>
      <c r="P230" s="199"/>
      <c r="Q230" s="199"/>
      <c r="R230" s="199"/>
      <c r="S230" s="199"/>
      <c r="T230" s="20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95" t="s">
        <v>155</v>
      </c>
      <c r="AU230" s="195" t="s">
        <v>86</v>
      </c>
      <c r="AV230" s="13" t="s">
        <v>84</v>
      </c>
      <c r="AW230" s="13" t="s">
        <v>32</v>
      </c>
      <c r="AX230" s="13" t="s">
        <v>77</v>
      </c>
      <c r="AY230" s="195" t="s">
        <v>146</v>
      </c>
    </row>
    <row r="231" s="14" customFormat="1">
      <c r="A231" s="14"/>
      <c r="B231" s="201"/>
      <c r="C231" s="14"/>
      <c r="D231" s="194" t="s">
        <v>155</v>
      </c>
      <c r="E231" s="202" t="s">
        <v>1</v>
      </c>
      <c r="F231" s="203" t="s">
        <v>754</v>
      </c>
      <c r="G231" s="14"/>
      <c r="H231" s="204">
        <v>17.210000000000001</v>
      </c>
      <c r="I231" s="205"/>
      <c r="J231" s="14"/>
      <c r="K231" s="14"/>
      <c r="L231" s="201"/>
      <c r="M231" s="206"/>
      <c r="N231" s="207"/>
      <c r="O231" s="207"/>
      <c r="P231" s="207"/>
      <c r="Q231" s="207"/>
      <c r="R231" s="207"/>
      <c r="S231" s="207"/>
      <c r="T231" s="208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02" t="s">
        <v>155</v>
      </c>
      <c r="AU231" s="202" t="s">
        <v>86</v>
      </c>
      <c r="AV231" s="14" t="s">
        <v>86</v>
      </c>
      <c r="AW231" s="14" t="s">
        <v>32</v>
      </c>
      <c r="AX231" s="14" t="s">
        <v>84</v>
      </c>
      <c r="AY231" s="202" t="s">
        <v>146</v>
      </c>
    </row>
    <row r="232" s="2" customFormat="1" ht="44.25" customHeight="1">
      <c r="A232" s="38"/>
      <c r="B232" s="179"/>
      <c r="C232" s="180" t="s">
        <v>312</v>
      </c>
      <c r="D232" s="180" t="s">
        <v>148</v>
      </c>
      <c r="E232" s="181" t="s">
        <v>322</v>
      </c>
      <c r="F232" s="182" t="s">
        <v>323</v>
      </c>
      <c r="G232" s="183" t="s">
        <v>151</v>
      </c>
      <c r="H232" s="184">
        <v>17.210000000000001</v>
      </c>
      <c r="I232" s="185"/>
      <c r="J232" s="186">
        <f>ROUND(I232*H232,2)</f>
        <v>0</v>
      </c>
      <c r="K232" s="182" t="s">
        <v>152</v>
      </c>
      <c r="L232" s="39"/>
      <c r="M232" s="187" t="s">
        <v>1</v>
      </c>
      <c r="N232" s="188" t="s">
        <v>42</v>
      </c>
      <c r="O232" s="77"/>
      <c r="P232" s="189">
        <f>O232*H232</f>
        <v>0</v>
      </c>
      <c r="Q232" s="189">
        <v>0</v>
      </c>
      <c r="R232" s="189">
        <f>Q232*H232</f>
        <v>0</v>
      </c>
      <c r="S232" s="189">
        <v>0</v>
      </c>
      <c r="T232" s="190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191" t="s">
        <v>153</v>
      </c>
      <c r="AT232" s="191" t="s">
        <v>148</v>
      </c>
      <c r="AU232" s="191" t="s">
        <v>86</v>
      </c>
      <c r="AY232" s="19" t="s">
        <v>146</v>
      </c>
      <c r="BE232" s="192">
        <f>IF(N232="základní",J232,0)</f>
        <v>0</v>
      </c>
      <c r="BF232" s="192">
        <f>IF(N232="snížená",J232,0)</f>
        <v>0</v>
      </c>
      <c r="BG232" s="192">
        <f>IF(N232="zákl. přenesená",J232,0)</f>
        <v>0</v>
      </c>
      <c r="BH232" s="192">
        <f>IF(N232="sníž. přenesená",J232,0)</f>
        <v>0</v>
      </c>
      <c r="BI232" s="192">
        <f>IF(N232="nulová",J232,0)</f>
        <v>0</v>
      </c>
      <c r="BJ232" s="19" t="s">
        <v>84</v>
      </c>
      <c r="BK232" s="192">
        <f>ROUND(I232*H232,2)</f>
        <v>0</v>
      </c>
      <c r="BL232" s="19" t="s">
        <v>153</v>
      </c>
      <c r="BM232" s="191" t="s">
        <v>803</v>
      </c>
    </row>
    <row r="233" s="13" customFormat="1">
      <c r="A233" s="13"/>
      <c r="B233" s="193"/>
      <c r="C233" s="13"/>
      <c r="D233" s="194" t="s">
        <v>155</v>
      </c>
      <c r="E233" s="195" t="s">
        <v>1</v>
      </c>
      <c r="F233" s="196" t="s">
        <v>156</v>
      </c>
      <c r="G233" s="13"/>
      <c r="H233" s="195" t="s">
        <v>1</v>
      </c>
      <c r="I233" s="197"/>
      <c r="J233" s="13"/>
      <c r="K233" s="13"/>
      <c r="L233" s="193"/>
      <c r="M233" s="198"/>
      <c r="N233" s="199"/>
      <c r="O233" s="199"/>
      <c r="P233" s="199"/>
      <c r="Q233" s="199"/>
      <c r="R233" s="199"/>
      <c r="S233" s="199"/>
      <c r="T233" s="200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95" t="s">
        <v>155</v>
      </c>
      <c r="AU233" s="195" t="s">
        <v>86</v>
      </c>
      <c r="AV233" s="13" t="s">
        <v>84</v>
      </c>
      <c r="AW233" s="13" t="s">
        <v>32</v>
      </c>
      <c r="AX233" s="13" t="s">
        <v>77</v>
      </c>
      <c r="AY233" s="195" t="s">
        <v>146</v>
      </c>
    </row>
    <row r="234" s="14" customFormat="1">
      <c r="A234" s="14"/>
      <c r="B234" s="201"/>
      <c r="C234" s="14"/>
      <c r="D234" s="194" t="s">
        <v>155</v>
      </c>
      <c r="E234" s="202" t="s">
        <v>1</v>
      </c>
      <c r="F234" s="203" t="s">
        <v>754</v>
      </c>
      <c r="G234" s="14"/>
      <c r="H234" s="204">
        <v>17.210000000000001</v>
      </c>
      <c r="I234" s="205"/>
      <c r="J234" s="14"/>
      <c r="K234" s="14"/>
      <c r="L234" s="201"/>
      <c r="M234" s="206"/>
      <c r="N234" s="207"/>
      <c r="O234" s="207"/>
      <c r="P234" s="207"/>
      <c r="Q234" s="207"/>
      <c r="R234" s="207"/>
      <c r="S234" s="207"/>
      <c r="T234" s="208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02" t="s">
        <v>155</v>
      </c>
      <c r="AU234" s="202" t="s">
        <v>86</v>
      </c>
      <c r="AV234" s="14" t="s">
        <v>86</v>
      </c>
      <c r="AW234" s="14" t="s">
        <v>32</v>
      </c>
      <c r="AX234" s="14" t="s">
        <v>84</v>
      </c>
      <c r="AY234" s="202" t="s">
        <v>146</v>
      </c>
    </row>
    <row r="235" s="2" customFormat="1" ht="24.15" customHeight="1">
      <c r="A235" s="38"/>
      <c r="B235" s="179"/>
      <c r="C235" s="180" t="s">
        <v>316</v>
      </c>
      <c r="D235" s="180" t="s">
        <v>148</v>
      </c>
      <c r="E235" s="181" t="s">
        <v>326</v>
      </c>
      <c r="F235" s="182" t="s">
        <v>327</v>
      </c>
      <c r="G235" s="183" t="s">
        <v>151</v>
      </c>
      <c r="H235" s="184">
        <v>17.210000000000001</v>
      </c>
      <c r="I235" s="185"/>
      <c r="J235" s="186">
        <f>ROUND(I235*H235,2)</f>
        <v>0</v>
      </c>
      <c r="K235" s="182" t="s">
        <v>152</v>
      </c>
      <c r="L235" s="39"/>
      <c r="M235" s="187" t="s">
        <v>1</v>
      </c>
      <c r="N235" s="188" t="s">
        <v>42</v>
      </c>
      <c r="O235" s="77"/>
      <c r="P235" s="189">
        <f>O235*H235</f>
        <v>0</v>
      </c>
      <c r="Q235" s="189">
        <v>0</v>
      </c>
      <c r="R235" s="189">
        <f>Q235*H235</f>
        <v>0</v>
      </c>
      <c r="S235" s="189">
        <v>0</v>
      </c>
      <c r="T235" s="190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191" t="s">
        <v>153</v>
      </c>
      <c r="AT235" s="191" t="s">
        <v>148</v>
      </c>
      <c r="AU235" s="191" t="s">
        <v>86</v>
      </c>
      <c r="AY235" s="19" t="s">
        <v>146</v>
      </c>
      <c r="BE235" s="192">
        <f>IF(N235="základní",J235,0)</f>
        <v>0</v>
      </c>
      <c r="BF235" s="192">
        <f>IF(N235="snížená",J235,0)</f>
        <v>0</v>
      </c>
      <c r="BG235" s="192">
        <f>IF(N235="zákl. přenesená",J235,0)</f>
        <v>0</v>
      </c>
      <c r="BH235" s="192">
        <f>IF(N235="sníž. přenesená",J235,0)</f>
        <v>0</v>
      </c>
      <c r="BI235" s="192">
        <f>IF(N235="nulová",J235,0)</f>
        <v>0</v>
      </c>
      <c r="BJ235" s="19" t="s">
        <v>84</v>
      </c>
      <c r="BK235" s="192">
        <f>ROUND(I235*H235,2)</f>
        <v>0</v>
      </c>
      <c r="BL235" s="19" t="s">
        <v>153</v>
      </c>
      <c r="BM235" s="191" t="s">
        <v>804</v>
      </c>
    </row>
    <row r="236" s="13" customFormat="1">
      <c r="A236" s="13"/>
      <c r="B236" s="193"/>
      <c r="C236" s="13"/>
      <c r="D236" s="194" t="s">
        <v>155</v>
      </c>
      <c r="E236" s="195" t="s">
        <v>1</v>
      </c>
      <c r="F236" s="196" t="s">
        <v>156</v>
      </c>
      <c r="G236" s="13"/>
      <c r="H236" s="195" t="s">
        <v>1</v>
      </c>
      <c r="I236" s="197"/>
      <c r="J236" s="13"/>
      <c r="K236" s="13"/>
      <c r="L236" s="193"/>
      <c r="M236" s="198"/>
      <c r="N236" s="199"/>
      <c r="O236" s="199"/>
      <c r="P236" s="199"/>
      <c r="Q236" s="199"/>
      <c r="R236" s="199"/>
      <c r="S236" s="199"/>
      <c r="T236" s="200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95" t="s">
        <v>155</v>
      </c>
      <c r="AU236" s="195" t="s">
        <v>86</v>
      </c>
      <c r="AV236" s="13" t="s">
        <v>84</v>
      </c>
      <c r="AW236" s="13" t="s">
        <v>32</v>
      </c>
      <c r="AX236" s="13" t="s">
        <v>77</v>
      </c>
      <c r="AY236" s="195" t="s">
        <v>146</v>
      </c>
    </row>
    <row r="237" s="14" customFormat="1">
      <c r="A237" s="14"/>
      <c r="B237" s="201"/>
      <c r="C237" s="14"/>
      <c r="D237" s="194" t="s">
        <v>155</v>
      </c>
      <c r="E237" s="202" t="s">
        <v>1</v>
      </c>
      <c r="F237" s="203" t="s">
        <v>754</v>
      </c>
      <c r="G237" s="14"/>
      <c r="H237" s="204">
        <v>17.210000000000001</v>
      </c>
      <c r="I237" s="205"/>
      <c r="J237" s="14"/>
      <c r="K237" s="14"/>
      <c r="L237" s="201"/>
      <c r="M237" s="206"/>
      <c r="N237" s="207"/>
      <c r="O237" s="207"/>
      <c r="P237" s="207"/>
      <c r="Q237" s="207"/>
      <c r="R237" s="207"/>
      <c r="S237" s="207"/>
      <c r="T237" s="208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02" t="s">
        <v>155</v>
      </c>
      <c r="AU237" s="202" t="s">
        <v>86</v>
      </c>
      <c r="AV237" s="14" t="s">
        <v>86</v>
      </c>
      <c r="AW237" s="14" t="s">
        <v>32</v>
      </c>
      <c r="AX237" s="14" t="s">
        <v>84</v>
      </c>
      <c r="AY237" s="202" t="s">
        <v>146</v>
      </c>
    </row>
    <row r="238" s="2" customFormat="1" ht="78" customHeight="1">
      <c r="A238" s="38"/>
      <c r="B238" s="179"/>
      <c r="C238" s="180" t="s">
        <v>321</v>
      </c>
      <c r="D238" s="180" t="s">
        <v>148</v>
      </c>
      <c r="E238" s="181" t="s">
        <v>330</v>
      </c>
      <c r="F238" s="182" t="s">
        <v>331</v>
      </c>
      <c r="G238" s="183" t="s">
        <v>151</v>
      </c>
      <c r="H238" s="184">
        <v>23.968</v>
      </c>
      <c r="I238" s="185"/>
      <c r="J238" s="186">
        <f>ROUND(I238*H238,2)</f>
        <v>0</v>
      </c>
      <c r="K238" s="182" t="s">
        <v>152</v>
      </c>
      <c r="L238" s="39"/>
      <c r="M238" s="187" t="s">
        <v>1</v>
      </c>
      <c r="N238" s="188" t="s">
        <v>42</v>
      </c>
      <c r="O238" s="77"/>
      <c r="P238" s="189">
        <f>O238*H238</f>
        <v>0</v>
      </c>
      <c r="Q238" s="189">
        <v>0.089219999999999994</v>
      </c>
      <c r="R238" s="189">
        <f>Q238*H238</f>
        <v>2.13842496</v>
      </c>
      <c r="S238" s="189">
        <v>0</v>
      </c>
      <c r="T238" s="190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191" t="s">
        <v>153</v>
      </c>
      <c r="AT238" s="191" t="s">
        <v>148</v>
      </c>
      <c r="AU238" s="191" t="s">
        <v>86</v>
      </c>
      <c r="AY238" s="19" t="s">
        <v>146</v>
      </c>
      <c r="BE238" s="192">
        <f>IF(N238="základní",J238,0)</f>
        <v>0</v>
      </c>
      <c r="BF238" s="192">
        <f>IF(N238="snížená",J238,0)</f>
        <v>0</v>
      </c>
      <c r="BG238" s="192">
        <f>IF(N238="zákl. přenesená",J238,0)</f>
        <v>0</v>
      </c>
      <c r="BH238" s="192">
        <f>IF(N238="sníž. přenesená",J238,0)</f>
        <v>0</v>
      </c>
      <c r="BI238" s="192">
        <f>IF(N238="nulová",J238,0)</f>
        <v>0</v>
      </c>
      <c r="BJ238" s="19" t="s">
        <v>84</v>
      </c>
      <c r="BK238" s="192">
        <f>ROUND(I238*H238,2)</f>
        <v>0</v>
      </c>
      <c r="BL238" s="19" t="s">
        <v>153</v>
      </c>
      <c r="BM238" s="191" t="s">
        <v>805</v>
      </c>
    </row>
    <row r="239" s="13" customFormat="1">
      <c r="A239" s="13"/>
      <c r="B239" s="193"/>
      <c r="C239" s="13"/>
      <c r="D239" s="194" t="s">
        <v>155</v>
      </c>
      <c r="E239" s="195" t="s">
        <v>1</v>
      </c>
      <c r="F239" s="196" t="s">
        <v>156</v>
      </c>
      <c r="G239" s="13"/>
      <c r="H239" s="195" t="s">
        <v>1</v>
      </c>
      <c r="I239" s="197"/>
      <c r="J239" s="13"/>
      <c r="K239" s="13"/>
      <c r="L239" s="193"/>
      <c r="M239" s="198"/>
      <c r="N239" s="199"/>
      <c r="O239" s="199"/>
      <c r="P239" s="199"/>
      <c r="Q239" s="199"/>
      <c r="R239" s="199"/>
      <c r="S239" s="199"/>
      <c r="T239" s="200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95" t="s">
        <v>155</v>
      </c>
      <c r="AU239" s="195" t="s">
        <v>86</v>
      </c>
      <c r="AV239" s="13" t="s">
        <v>84</v>
      </c>
      <c r="AW239" s="13" t="s">
        <v>32</v>
      </c>
      <c r="AX239" s="13" t="s">
        <v>77</v>
      </c>
      <c r="AY239" s="195" t="s">
        <v>146</v>
      </c>
    </row>
    <row r="240" s="13" customFormat="1">
      <c r="A240" s="13"/>
      <c r="B240" s="193"/>
      <c r="C240" s="13"/>
      <c r="D240" s="194" t="s">
        <v>155</v>
      </c>
      <c r="E240" s="195" t="s">
        <v>1</v>
      </c>
      <c r="F240" s="196" t="s">
        <v>333</v>
      </c>
      <c r="G240" s="13"/>
      <c r="H240" s="195" t="s">
        <v>1</v>
      </c>
      <c r="I240" s="197"/>
      <c r="J240" s="13"/>
      <c r="K240" s="13"/>
      <c r="L240" s="193"/>
      <c r="M240" s="198"/>
      <c r="N240" s="199"/>
      <c r="O240" s="199"/>
      <c r="P240" s="199"/>
      <c r="Q240" s="199"/>
      <c r="R240" s="199"/>
      <c r="S240" s="199"/>
      <c r="T240" s="20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95" t="s">
        <v>155</v>
      </c>
      <c r="AU240" s="195" t="s">
        <v>86</v>
      </c>
      <c r="AV240" s="13" t="s">
        <v>84</v>
      </c>
      <c r="AW240" s="13" t="s">
        <v>32</v>
      </c>
      <c r="AX240" s="13" t="s">
        <v>77</v>
      </c>
      <c r="AY240" s="195" t="s">
        <v>146</v>
      </c>
    </row>
    <row r="241" s="14" customFormat="1">
      <c r="A241" s="14"/>
      <c r="B241" s="201"/>
      <c r="C241" s="14"/>
      <c r="D241" s="194" t="s">
        <v>155</v>
      </c>
      <c r="E241" s="202" t="s">
        <v>1</v>
      </c>
      <c r="F241" s="203" t="s">
        <v>752</v>
      </c>
      <c r="G241" s="14"/>
      <c r="H241" s="204">
        <v>23.968</v>
      </c>
      <c r="I241" s="205"/>
      <c r="J241" s="14"/>
      <c r="K241" s="14"/>
      <c r="L241" s="201"/>
      <c r="M241" s="206"/>
      <c r="N241" s="207"/>
      <c r="O241" s="207"/>
      <c r="P241" s="207"/>
      <c r="Q241" s="207"/>
      <c r="R241" s="207"/>
      <c r="S241" s="207"/>
      <c r="T241" s="208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02" t="s">
        <v>155</v>
      </c>
      <c r="AU241" s="202" t="s">
        <v>86</v>
      </c>
      <c r="AV241" s="14" t="s">
        <v>86</v>
      </c>
      <c r="AW241" s="14" t="s">
        <v>32</v>
      </c>
      <c r="AX241" s="14" t="s">
        <v>84</v>
      </c>
      <c r="AY241" s="202" t="s">
        <v>146</v>
      </c>
    </row>
    <row r="242" s="12" customFormat="1" ht="22.8" customHeight="1">
      <c r="A242" s="12"/>
      <c r="B242" s="166"/>
      <c r="C242" s="12"/>
      <c r="D242" s="167" t="s">
        <v>76</v>
      </c>
      <c r="E242" s="177" t="s">
        <v>186</v>
      </c>
      <c r="F242" s="177" t="s">
        <v>338</v>
      </c>
      <c r="G242" s="12"/>
      <c r="H242" s="12"/>
      <c r="I242" s="169"/>
      <c r="J242" s="178">
        <f>BK242</f>
        <v>0</v>
      </c>
      <c r="K242" s="12"/>
      <c r="L242" s="166"/>
      <c r="M242" s="171"/>
      <c r="N242" s="172"/>
      <c r="O242" s="172"/>
      <c r="P242" s="173">
        <f>SUM(P243:P260)</f>
        <v>0</v>
      </c>
      <c r="Q242" s="172"/>
      <c r="R242" s="173">
        <f>SUM(R243:R260)</f>
        <v>0.22606449999999995</v>
      </c>
      <c r="S242" s="172"/>
      <c r="T242" s="174">
        <f>SUM(T243:T260)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167" t="s">
        <v>84</v>
      </c>
      <c r="AT242" s="175" t="s">
        <v>76</v>
      </c>
      <c r="AU242" s="175" t="s">
        <v>84</v>
      </c>
      <c r="AY242" s="167" t="s">
        <v>146</v>
      </c>
      <c r="BK242" s="176">
        <f>SUM(BK243:BK260)</f>
        <v>0</v>
      </c>
    </row>
    <row r="243" s="2" customFormat="1" ht="33" customHeight="1">
      <c r="A243" s="38"/>
      <c r="B243" s="179"/>
      <c r="C243" s="180" t="s">
        <v>325</v>
      </c>
      <c r="D243" s="180" t="s">
        <v>148</v>
      </c>
      <c r="E243" s="181" t="s">
        <v>358</v>
      </c>
      <c r="F243" s="182" t="s">
        <v>359</v>
      </c>
      <c r="G243" s="183" t="s">
        <v>184</v>
      </c>
      <c r="H243" s="184">
        <v>4.7599999999999998</v>
      </c>
      <c r="I243" s="185"/>
      <c r="J243" s="186">
        <f>ROUND(I243*H243,2)</f>
        <v>0</v>
      </c>
      <c r="K243" s="182" t="s">
        <v>152</v>
      </c>
      <c r="L243" s="39"/>
      <c r="M243" s="187" t="s">
        <v>1</v>
      </c>
      <c r="N243" s="188" t="s">
        <v>42</v>
      </c>
      <c r="O243" s="77"/>
      <c r="P243" s="189">
        <f>O243*H243</f>
        <v>0</v>
      </c>
      <c r="Q243" s="189">
        <v>0.00012</v>
      </c>
      <c r="R243" s="189">
        <f>Q243*H243</f>
        <v>0.00057120000000000001</v>
      </c>
      <c r="S243" s="189">
        <v>0</v>
      </c>
      <c r="T243" s="190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191" t="s">
        <v>153</v>
      </c>
      <c r="AT243" s="191" t="s">
        <v>148</v>
      </c>
      <c r="AU243" s="191" t="s">
        <v>86</v>
      </c>
      <c r="AY243" s="19" t="s">
        <v>146</v>
      </c>
      <c r="BE243" s="192">
        <f>IF(N243="základní",J243,0)</f>
        <v>0</v>
      </c>
      <c r="BF243" s="192">
        <f>IF(N243="snížená",J243,0)</f>
        <v>0</v>
      </c>
      <c r="BG243" s="192">
        <f>IF(N243="zákl. přenesená",J243,0)</f>
        <v>0</v>
      </c>
      <c r="BH243" s="192">
        <f>IF(N243="sníž. přenesená",J243,0)</f>
        <v>0</v>
      </c>
      <c r="BI243" s="192">
        <f>IF(N243="nulová",J243,0)</f>
        <v>0</v>
      </c>
      <c r="BJ243" s="19" t="s">
        <v>84</v>
      </c>
      <c r="BK243" s="192">
        <f>ROUND(I243*H243,2)</f>
        <v>0</v>
      </c>
      <c r="BL243" s="19" t="s">
        <v>153</v>
      </c>
      <c r="BM243" s="191" t="s">
        <v>806</v>
      </c>
    </row>
    <row r="244" s="2" customFormat="1" ht="33" customHeight="1">
      <c r="A244" s="38"/>
      <c r="B244" s="179"/>
      <c r="C244" s="225" t="s">
        <v>329</v>
      </c>
      <c r="D244" s="225" t="s">
        <v>263</v>
      </c>
      <c r="E244" s="226" t="s">
        <v>362</v>
      </c>
      <c r="F244" s="227" t="s">
        <v>363</v>
      </c>
      <c r="G244" s="228" t="s">
        <v>184</v>
      </c>
      <c r="H244" s="229">
        <v>4.7599999999999998</v>
      </c>
      <c r="I244" s="230"/>
      <c r="J244" s="231">
        <f>ROUND(I244*H244,2)</f>
        <v>0</v>
      </c>
      <c r="K244" s="227" t="s">
        <v>152</v>
      </c>
      <c r="L244" s="232"/>
      <c r="M244" s="233" t="s">
        <v>1</v>
      </c>
      <c r="N244" s="234" t="s">
        <v>42</v>
      </c>
      <c r="O244" s="77"/>
      <c r="P244" s="189">
        <f>O244*H244</f>
        <v>0</v>
      </c>
      <c r="Q244" s="189">
        <v>0.0177</v>
      </c>
      <c r="R244" s="189">
        <f>Q244*H244</f>
        <v>0.084251999999999994</v>
      </c>
      <c r="S244" s="189">
        <v>0</v>
      </c>
      <c r="T244" s="190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191" t="s">
        <v>186</v>
      </c>
      <c r="AT244" s="191" t="s">
        <v>263</v>
      </c>
      <c r="AU244" s="191" t="s">
        <v>86</v>
      </c>
      <c r="AY244" s="19" t="s">
        <v>146</v>
      </c>
      <c r="BE244" s="192">
        <f>IF(N244="základní",J244,0)</f>
        <v>0</v>
      </c>
      <c r="BF244" s="192">
        <f>IF(N244="snížená",J244,0)</f>
        <v>0</v>
      </c>
      <c r="BG244" s="192">
        <f>IF(N244="zákl. přenesená",J244,0)</f>
        <v>0</v>
      </c>
      <c r="BH244" s="192">
        <f>IF(N244="sníž. přenesená",J244,0)</f>
        <v>0</v>
      </c>
      <c r="BI244" s="192">
        <f>IF(N244="nulová",J244,0)</f>
        <v>0</v>
      </c>
      <c r="BJ244" s="19" t="s">
        <v>84</v>
      </c>
      <c r="BK244" s="192">
        <f>ROUND(I244*H244,2)</f>
        <v>0</v>
      </c>
      <c r="BL244" s="19" t="s">
        <v>153</v>
      </c>
      <c r="BM244" s="191" t="s">
        <v>807</v>
      </c>
    </row>
    <row r="245" s="2" customFormat="1" ht="37.8" customHeight="1">
      <c r="A245" s="38"/>
      <c r="B245" s="179"/>
      <c r="C245" s="180" t="s">
        <v>334</v>
      </c>
      <c r="D245" s="180" t="s">
        <v>148</v>
      </c>
      <c r="E245" s="181" t="s">
        <v>661</v>
      </c>
      <c r="F245" s="182" t="s">
        <v>662</v>
      </c>
      <c r="G245" s="183" t="s">
        <v>184</v>
      </c>
      <c r="H245" s="184">
        <v>32.189999999999998</v>
      </c>
      <c r="I245" s="185"/>
      <c r="J245" s="186">
        <f>ROUND(I245*H245,2)</f>
        <v>0</v>
      </c>
      <c r="K245" s="182" t="s">
        <v>152</v>
      </c>
      <c r="L245" s="39"/>
      <c r="M245" s="187" t="s">
        <v>1</v>
      </c>
      <c r="N245" s="188" t="s">
        <v>42</v>
      </c>
      <c r="O245" s="77"/>
      <c r="P245" s="189">
        <f>O245*H245</f>
        <v>0</v>
      </c>
      <c r="Q245" s="189">
        <v>0</v>
      </c>
      <c r="R245" s="189">
        <f>Q245*H245</f>
        <v>0</v>
      </c>
      <c r="S245" s="189">
        <v>0</v>
      </c>
      <c r="T245" s="190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191" t="s">
        <v>153</v>
      </c>
      <c r="AT245" s="191" t="s">
        <v>148</v>
      </c>
      <c r="AU245" s="191" t="s">
        <v>86</v>
      </c>
      <c r="AY245" s="19" t="s">
        <v>146</v>
      </c>
      <c r="BE245" s="192">
        <f>IF(N245="základní",J245,0)</f>
        <v>0</v>
      </c>
      <c r="BF245" s="192">
        <f>IF(N245="snížená",J245,0)</f>
        <v>0</v>
      </c>
      <c r="BG245" s="192">
        <f>IF(N245="zákl. přenesená",J245,0)</f>
        <v>0</v>
      </c>
      <c r="BH245" s="192">
        <f>IF(N245="sníž. přenesená",J245,0)</f>
        <v>0</v>
      </c>
      <c r="BI245" s="192">
        <f>IF(N245="nulová",J245,0)</f>
        <v>0</v>
      </c>
      <c r="BJ245" s="19" t="s">
        <v>84</v>
      </c>
      <c r="BK245" s="192">
        <f>ROUND(I245*H245,2)</f>
        <v>0</v>
      </c>
      <c r="BL245" s="19" t="s">
        <v>153</v>
      </c>
      <c r="BM245" s="191" t="s">
        <v>808</v>
      </c>
    </row>
    <row r="246" s="2" customFormat="1" ht="24.15" customHeight="1">
      <c r="A246" s="38"/>
      <c r="B246" s="179"/>
      <c r="C246" s="225" t="s">
        <v>339</v>
      </c>
      <c r="D246" s="225" t="s">
        <v>263</v>
      </c>
      <c r="E246" s="226" t="s">
        <v>664</v>
      </c>
      <c r="F246" s="227" t="s">
        <v>665</v>
      </c>
      <c r="G246" s="228" t="s">
        <v>184</v>
      </c>
      <c r="H246" s="229">
        <v>32.189999999999998</v>
      </c>
      <c r="I246" s="230"/>
      <c r="J246" s="231">
        <f>ROUND(I246*H246,2)</f>
        <v>0</v>
      </c>
      <c r="K246" s="227" t="s">
        <v>152</v>
      </c>
      <c r="L246" s="232"/>
      <c r="M246" s="233" t="s">
        <v>1</v>
      </c>
      <c r="N246" s="234" t="s">
        <v>42</v>
      </c>
      <c r="O246" s="77"/>
      <c r="P246" s="189">
        <f>O246*H246</f>
        <v>0</v>
      </c>
      <c r="Q246" s="189">
        <v>0.00027</v>
      </c>
      <c r="R246" s="189">
        <f>Q246*H246</f>
        <v>0.008691299999999999</v>
      </c>
      <c r="S246" s="189">
        <v>0</v>
      </c>
      <c r="T246" s="190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191" t="s">
        <v>186</v>
      </c>
      <c r="AT246" s="191" t="s">
        <v>263</v>
      </c>
      <c r="AU246" s="191" t="s">
        <v>86</v>
      </c>
      <c r="AY246" s="19" t="s">
        <v>146</v>
      </c>
      <c r="BE246" s="192">
        <f>IF(N246="základní",J246,0)</f>
        <v>0</v>
      </c>
      <c r="BF246" s="192">
        <f>IF(N246="snížená",J246,0)</f>
        <v>0</v>
      </c>
      <c r="BG246" s="192">
        <f>IF(N246="zákl. přenesená",J246,0)</f>
        <v>0</v>
      </c>
      <c r="BH246" s="192">
        <f>IF(N246="sníž. přenesená",J246,0)</f>
        <v>0</v>
      </c>
      <c r="BI246" s="192">
        <f>IF(N246="nulová",J246,0)</f>
        <v>0</v>
      </c>
      <c r="BJ246" s="19" t="s">
        <v>84</v>
      </c>
      <c r="BK246" s="192">
        <f>ROUND(I246*H246,2)</f>
        <v>0</v>
      </c>
      <c r="BL246" s="19" t="s">
        <v>153</v>
      </c>
      <c r="BM246" s="191" t="s">
        <v>809</v>
      </c>
    </row>
    <row r="247" s="2" customFormat="1" ht="37.8" customHeight="1">
      <c r="A247" s="38"/>
      <c r="B247" s="179"/>
      <c r="C247" s="180" t="s">
        <v>344</v>
      </c>
      <c r="D247" s="180" t="s">
        <v>148</v>
      </c>
      <c r="E247" s="181" t="s">
        <v>674</v>
      </c>
      <c r="F247" s="182" t="s">
        <v>675</v>
      </c>
      <c r="G247" s="183" t="s">
        <v>342</v>
      </c>
      <c r="H247" s="184">
        <v>13</v>
      </c>
      <c r="I247" s="185"/>
      <c r="J247" s="186">
        <f>ROUND(I247*H247,2)</f>
        <v>0</v>
      </c>
      <c r="K247" s="182" t="s">
        <v>152</v>
      </c>
      <c r="L247" s="39"/>
      <c r="M247" s="187" t="s">
        <v>1</v>
      </c>
      <c r="N247" s="188" t="s">
        <v>42</v>
      </c>
      <c r="O247" s="77"/>
      <c r="P247" s="189">
        <f>O247*H247</f>
        <v>0</v>
      </c>
      <c r="Q247" s="189">
        <v>0</v>
      </c>
      <c r="R247" s="189">
        <f>Q247*H247</f>
        <v>0</v>
      </c>
      <c r="S247" s="189">
        <v>0</v>
      </c>
      <c r="T247" s="190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191" t="s">
        <v>153</v>
      </c>
      <c r="AT247" s="191" t="s">
        <v>148</v>
      </c>
      <c r="AU247" s="191" t="s">
        <v>86</v>
      </c>
      <c r="AY247" s="19" t="s">
        <v>146</v>
      </c>
      <c r="BE247" s="192">
        <f>IF(N247="základní",J247,0)</f>
        <v>0</v>
      </c>
      <c r="BF247" s="192">
        <f>IF(N247="snížená",J247,0)</f>
        <v>0</v>
      </c>
      <c r="BG247" s="192">
        <f>IF(N247="zákl. přenesená",J247,0)</f>
        <v>0</v>
      </c>
      <c r="BH247" s="192">
        <f>IF(N247="sníž. přenesená",J247,0)</f>
        <v>0</v>
      </c>
      <c r="BI247" s="192">
        <f>IF(N247="nulová",J247,0)</f>
        <v>0</v>
      </c>
      <c r="BJ247" s="19" t="s">
        <v>84</v>
      </c>
      <c r="BK247" s="192">
        <f>ROUND(I247*H247,2)</f>
        <v>0</v>
      </c>
      <c r="BL247" s="19" t="s">
        <v>153</v>
      </c>
      <c r="BM247" s="191" t="s">
        <v>810</v>
      </c>
    </row>
    <row r="248" s="2" customFormat="1" ht="21.75" customHeight="1">
      <c r="A248" s="38"/>
      <c r="B248" s="179"/>
      <c r="C248" s="225" t="s">
        <v>348</v>
      </c>
      <c r="D248" s="225" t="s">
        <v>263</v>
      </c>
      <c r="E248" s="226" t="s">
        <v>811</v>
      </c>
      <c r="F248" s="227" t="s">
        <v>812</v>
      </c>
      <c r="G248" s="228" t="s">
        <v>342</v>
      </c>
      <c r="H248" s="229">
        <v>13</v>
      </c>
      <c r="I248" s="230"/>
      <c r="J248" s="231">
        <f>ROUND(I248*H248,2)</f>
        <v>0</v>
      </c>
      <c r="K248" s="227" t="s">
        <v>1</v>
      </c>
      <c r="L248" s="232"/>
      <c r="M248" s="233" t="s">
        <v>1</v>
      </c>
      <c r="N248" s="234" t="s">
        <v>42</v>
      </c>
      <c r="O248" s="77"/>
      <c r="P248" s="189">
        <f>O248*H248</f>
        <v>0</v>
      </c>
      <c r="Q248" s="189">
        <v>0.00055000000000000003</v>
      </c>
      <c r="R248" s="189">
        <f>Q248*H248</f>
        <v>0.0071500000000000001</v>
      </c>
      <c r="S248" s="189">
        <v>0</v>
      </c>
      <c r="T248" s="190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191" t="s">
        <v>186</v>
      </c>
      <c r="AT248" s="191" t="s">
        <v>263</v>
      </c>
      <c r="AU248" s="191" t="s">
        <v>86</v>
      </c>
      <c r="AY248" s="19" t="s">
        <v>146</v>
      </c>
      <c r="BE248" s="192">
        <f>IF(N248="základní",J248,0)</f>
        <v>0</v>
      </c>
      <c r="BF248" s="192">
        <f>IF(N248="snížená",J248,0)</f>
        <v>0</v>
      </c>
      <c r="BG248" s="192">
        <f>IF(N248="zákl. přenesená",J248,0)</f>
        <v>0</v>
      </c>
      <c r="BH248" s="192">
        <f>IF(N248="sníž. přenesená",J248,0)</f>
        <v>0</v>
      </c>
      <c r="BI248" s="192">
        <f>IF(N248="nulová",J248,0)</f>
        <v>0</v>
      </c>
      <c r="BJ248" s="19" t="s">
        <v>84</v>
      </c>
      <c r="BK248" s="192">
        <f>ROUND(I248*H248,2)</f>
        <v>0</v>
      </c>
      <c r="BL248" s="19" t="s">
        <v>153</v>
      </c>
      <c r="BM248" s="191" t="s">
        <v>813</v>
      </c>
    </row>
    <row r="249" s="2" customFormat="1" ht="33" customHeight="1">
      <c r="A249" s="38"/>
      <c r="B249" s="179"/>
      <c r="C249" s="180" t="s">
        <v>353</v>
      </c>
      <c r="D249" s="180" t="s">
        <v>148</v>
      </c>
      <c r="E249" s="181" t="s">
        <v>814</v>
      </c>
      <c r="F249" s="182" t="s">
        <v>815</v>
      </c>
      <c r="G249" s="183" t="s">
        <v>342</v>
      </c>
      <c r="H249" s="184">
        <v>13</v>
      </c>
      <c r="I249" s="185"/>
      <c r="J249" s="186">
        <f>ROUND(I249*H249,2)</f>
        <v>0</v>
      </c>
      <c r="K249" s="182" t="s">
        <v>152</v>
      </c>
      <c r="L249" s="39"/>
      <c r="M249" s="187" t="s">
        <v>1</v>
      </c>
      <c r="N249" s="188" t="s">
        <v>42</v>
      </c>
      <c r="O249" s="77"/>
      <c r="P249" s="189">
        <f>O249*H249</f>
        <v>0</v>
      </c>
      <c r="Q249" s="189">
        <v>0.00029999999999999997</v>
      </c>
      <c r="R249" s="189">
        <f>Q249*H249</f>
        <v>0.0038999999999999998</v>
      </c>
      <c r="S249" s="189">
        <v>0</v>
      </c>
      <c r="T249" s="190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191" t="s">
        <v>153</v>
      </c>
      <c r="AT249" s="191" t="s">
        <v>148</v>
      </c>
      <c r="AU249" s="191" t="s">
        <v>86</v>
      </c>
      <c r="AY249" s="19" t="s">
        <v>146</v>
      </c>
      <c r="BE249" s="192">
        <f>IF(N249="základní",J249,0)</f>
        <v>0</v>
      </c>
      <c r="BF249" s="192">
        <f>IF(N249="snížená",J249,0)</f>
        <v>0</v>
      </c>
      <c r="BG249" s="192">
        <f>IF(N249="zákl. přenesená",J249,0)</f>
        <v>0</v>
      </c>
      <c r="BH249" s="192">
        <f>IF(N249="sníž. přenesená",J249,0)</f>
        <v>0</v>
      </c>
      <c r="BI249" s="192">
        <f>IF(N249="nulová",J249,0)</f>
        <v>0</v>
      </c>
      <c r="BJ249" s="19" t="s">
        <v>84</v>
      </c>
      <c r="BK249" s="192">
        <f>ROUND(I249*H249,2)</f>
        <v>0</v>
      </c>
      <c r="BL249" s="19" t="s">
        <v>153</v>
      </c>
      <c r="BM249" s="191" t="s">
        <v>816</v>
      </c>
    </row>
    <row r="250" s="2" customFormat="1" ht="24.15" customHeight="1">
      <c r="A250" s="38"/>
      <c r="B250" s="179"/>
      <c r="C250" s="225" t="s">
        <v>357</v>
      </c>
      <c r="D250" s="225" t="s">
        <v>263</v>
      </c>
      <c r="E250" s="226" t="s">
        <v>817</v>
      </c>
      <c r="F250" s="227" t="s">
        <v>818</v>
      </c>
      <c r="G250" s="228" t="s">
        <v>342</v>
      </c>
      <c r="H250" s="229">
        <v>13</v>
      </c>
      <c r="I250" s="230"/>
      <c r="J250" s="231">
        <f>ROUND(I250*H250,2)</f>
        <v>0</v>
      </c>
      <c r="K250" s="227" t="s">
        <v>1</v>
      </c>
      <c r="L250" s="232"/>
      <c r="M250" s="233" t="s">
        <v>1</v>
      </c>
      <c r="N250" s="234" t="s">
        <v>42</v>
      </c>
      <c r="O250" s="77"/>
      <c r="P250" s="189">
        <f>O250*H250</f>
        <v>0</v>
      </c>
      <c r="Q250" s="189">
        <v>0.0025000000000000001</v>
      </c>
      <c r="R250" s="189">
        <f>Q250*H250</f>
        <v>0.032500000000000001</v>
      </c>
      <c r="S250" s="189">
        <v>0</v>
      </c>
      <c r="T250" s="190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191" t="s">
        <v>186</v>
      </c>
      <c r="AT250" s="191" t="s">
        <v>263</v>
      </c>
      <c r="AU250" s="191" t="s">
        <v>86</v>
      </c>
      <c r="AY250" s="19" t="s">
        <v>146</v>
      </c>
      <c r="BE250" s="192">
        <f>IF(N250="základní",J250,0)</f>
        <v>0</v>
      </c>
      <c r="BF250" s="192">
        <f>IF(N250="snížená",J250,0)</f>
        <v>0</v>
      </c>
      <c r="BG250" s="192">
        <f>IF(N250="zákl. přenesená",J250,0)</f>
        <v>0</v>
      </c>
      <c r="BH250" s="192">
        <f>IF(N250="sníž. přenesená",J250,0)</f>
        <v>0</v>
      </c>
      <c r="BI250" s="192">
        <f>IF(N250="nulová",J250,0)</f>
        <v>0</v>
      </c>
      <c r="BJ250" s="19" t="s">
        <v>84</v>
      </c>
      <c r="BK250" s="192">
        <f>ROUND(I250*H250,2)</f>
        <v>0</v>
      </c>
      <c r="BL250" s="19" t="s">
        <v>153</v>
      </c>
      <c r="BM250" s="191" t="s">
        <v>819</v>
      </c>
    </row>
    <row r="251" s="13" customFormat="1">
      <c r="A251" s="13"/>
      <c r="B251" s="193"/>
      <c r="C251" s="13"/>
      <c r="D251" s="194" t="s">
        <v>155</v>
      </c>
      <c r="E251" s="195" t="s">
        <v>1</v>
      </c>
      <c r="F251" s="196" t="s">
        <v>453</v>
      </c>
      <c r="G251" s="13"/>
      <c r="H251" s="195" t="s">
        <v>1</v>
      </c>
      <c r="I251" s="197"/>
      <c r="J251" s="13"/>
      <c r="K251" s="13"/>
      <c r="L251" s="193"/>
      <c r="M251" s="198"/>
      <c r="N251" s="199"/>
      <c r="O251" s="199"/>
      <c r="P251" s="199"/>
      <c r="Q251" s="199"/>
      <c r="R251" s="199"/>
      <c r="S251" s="199"/>
      <c r="T251" s="200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95" t="s">
        <v>155</v>
      </c>
      <c r="AU251" s="195" t="s">
        <v>86</v>
      </c>
      <c r="AV251" s="13" t="s">
        <v>84</v>
      </c>
      <c r="AW251" s="13" t="s">
        <v>32</v>
      </c>
      <c r="AX251" s="13" t="s">
        <v>77</v>
      </c>
      <c r="AY251" s="195" t="s">
        <v>146</v>
      </c>
    </row>
    <row r="252" s="14" customFormat="1">
      <c r="A252" s="14"/>
      <c r="B252" s="201"/>
      <c r="C252" s="14"/>
      <c r="D252" s="194" t="s">
        <v>155</v>
      </c>
      <c r="E252" s="202" t="s">
        <v>1</v>
      </c>
      <c r="F252" s="203" t="s">
        <v>215</v>
      </c>
      <c r="G252" s="14"/>
      <c r="H252" s="204">
        <v>13</v>
      </c>
      <c r="I252" s="205"/>
      <c r="J252" s="14"/>
      <c r="K252" s="14"/>
      <c r="L252" s="201"/>
      <c r="M252" s="206"/>
      <c r="N252" s="207"/>
      <c r="O252" s="207"/>
      <c r="P252" s="207"/>
      <c r="Q252" s="207"/>
      <c r="R252" s="207"/>
      <c r="S252" s="207"/>
      <c r="T252" s="208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02" t="s">
        <v>155</v>
      </c>
      <c r="AU252" s="202" t="s">
        <v>86</v>
      </c>
      <c r="AV252" s="14" t="s">
        <v>86</v>
      </c>
      <c r="AW252" s="14" t="s">
        <v>32</v>
      </c>
      <c r="AX252" s="14" t="s">
        <v>84</v>
      </c>
      <c r="AY252" s="202" t="s">
        <v>146</v>
      </c>
    </row>
    <row r="253" s="2" customFormat="1" ht="24.15" customHeight="1">
      <c r="A253" s="38"/>
      <c r="B253" s="179"/>
      <c r="C253" s="225" t="s">
        <v>361</v>
      </c>
      <c r="D253" s="225" t="s">
        <v>263</v>
      </c>
      <c r="E253" s="226" t="s">
        <v>820</v>
      </c>
      <c r="F253" s="227" t="s">
        <v>821</v>
      </c>
      <c r="G253" s="228" t="s">
        <v>342</v>
      </c>
      <c r="H253" s="229">
        <v>3</v>
      </c>
      <c r="I253" s="230"/>
      <c r="J253" s="231">
        <f>ROUND(I253*H253,2)</f>
        <v>0</v>
      </c>
      <c r="K253" s="227" t="s">
        <v>1</v>
      </c>
      <c r="L253" s="232"/>
      <c r="M253" s="233" t="s">
        <v>1</v>
      </c>
      <c r="N253" s="234" t="s">
        <v>42</v>
      </c>
      <c r="O253" s="77"/>
      <c r="P253" s="189">
        <f>O253*H253</f>
        <v>0</v>
      </c>
      <c r="Q253" s="189">
        <v>0.00020000000000000001</v>
      </c>
      <c r="R253" s="189">
        <f>Q253*H253</f>
        <v>0.00060000000000000006</v>
      </c>
      <c r="S253" s="189">
        <v>0</v>
      </c>
      <c r="T253" s="190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191" t="s">
        <v>186</v>
      </c>
      <c r="AT253" s="191" t="s">
        <v>263</v>
      </c>
      <c r="AU253" s="191" t="s">
        <v>86</v>
      </c>
      <c r="AY253" s="19" t="s">
        <v>146</v>
      </c>
      <c r="BE253" s="192">
        <f>IF(N253="základní",J253,0)</f>
        <v>0</v>
      </c>
      <c r="BF253" s="192">
        <f>IF(N253="snížená",J253,0)</f>
        <v>0</v>
      </c>
      <c r="BG253" s="192">
        <f>IF(N253="zákl. přenesená",J253,0)</f>
        <v>0</v>
      </c>
      <c r="BH253" s="192">
        <f>IF(N253="sníž. přenesená",J253,0)</f>
        <v>0</v>
      </c>
      <c r="BI253" s="192">
        <f>IF(N253="nulová",J253,0)</f>
        <v>0</v>
      </c>
      <c r="BJ253" s="19" t="s">
        <v>84</v>
      </c>
      <c r="BK253" s="192">
        <f>ROUND(I253*H253,2)</f>
        <v>0</v>
      </c>
      <c r="BL253" s="19" t="s">
        <v>153</v>
      </c>
      <c r="BM253" s="191" t="s">
        <v>822</v>
      </c>
    </row>
    <row r="254" s="2" customFormat="1" ht="24.15" customHeight="1">
      <c r="A254" s="38"/>
      <c r="B254" s="179"/>
      <c r="C254" s="225" t="s">
        <v>365</v>
      </c>
      <c r="D254" s="225" t="s">
        <v>263</v>
      </c>
      <c r="E254" s="226" t="s">
        <v>823</v>
      </c>
      <c r="F254" s="227" t="s">
        <v>824</v>
      </c>
      <c r="G254" s="228" t="s">
        <v>342</v>
      </c>
      <c r="H254" s="229">
        <v>13</v>
      </c>
      <c r="I254" s="230"/>
      <c r="J254" s="231">
        <f>ROUND(I254*H254,2)</f>
        <v>0</v>
      </c>
      <c r="K254" s="227" t="s">
        <v>1</v>
      </c>
      <c r="L254" s="232"/>
      <c r="M254" s="233" t="s">
        <v>1</v>
      </c>
      <c r="N254" s="234" t="s">
        <v>42</v>
      </c>
      <c r="O254" s="77"/>
      <c r="P254" s="189">
        <f>O254*H254</f>
        <v>0</v>
      </c>
      <c r="Q254" s="189">
        <v>0.0033</v>
      </c>
      <c r="R254" s="189">
        <f>Q254*H254</f>
        <v>0.042900000000000001</v>
      </c>
      <c r="S254" s="189">
        <v>0</v>
      </c>
      <c r="T254" s="190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191" t="s">
        <v>186</v>
      </c>
      <c r="AT254" s="191" t="s">
        <v>263</v>
      </c>
      <c r="AU254" s="191" t="s">
        <v>86</v>
      </c>
      <c r="AY254" s="19" t="s">
        <v>146</v>
      </c>
      <c r="BE254" s="192">
        <f>IF(N254="základní",J254,0)</f>
        <v>0</v>
      </c>
      <c r="BF254" s="192">
        <f>IF(N254="snížená",J254,0)</f>
        <v>0</v>
      </c>
      <c r="BG254" s="192">
        <f>IF(N254="zákl. přenesená",J254,0)</f>
        <v>0</v>
      </c>
      <c r="BH254" s="192">
        <f>IF(N254="sníž. přenesená",J254,0)</f>
        <v>0</v>
      </c>
      <c r="BI254" s="192">
        <f>IF(N254="nulová",J254,0)</f>
        <v>0</v>
      </c>
      <c r="BJ254" s="19" t="s">
        <v>84</v>
      </c>
      <c r="BK254" s="192">
        <f>ROUND(I254*H254,2)</f>
        <v>0</v>
      </c>
      <c r="BL254" s="19" t="s">
        <v>153</v>
      </c>
      <c r="BM254" s="191" t="s">
        <v>825</v>
      </c>
    </row>
    <row r="255" s="13" customFormat="1">
      <c r="A255" s="13"/>
      <c r="B255" s="193"/>
      <c r="C255" s="13"/>
      <c r="D255" s="194" t="s">
        <v>155</v>
      </c>
      <c r="E255" s="195" t="s">
        <v>1</v>
      </c>
      <c r="F255" s="196" t="s">
        <v>453</v>
      </c>
      <c r="G255" s="13"/>
      <c r="H255" s="195" t="s">
        <v>1</v>
      </c>
      <c r="I255" s="197"/>
      <c r="J255" s="13"/>
      <c r="K255" s="13"/>
      <c r="L255" s="193"/>
      <c r="M255" s="198"/>
      <c r="N255" s="199"/>
      <c r="O255" s="199"/>
      <c r="P255" s="199"/>
      <c r="Q255" s="199"/>
      <c r="R255" s="199"/>
      <c r="S255" s="199"/>
      <c r="T255" s="20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95" t="s">
        <v>155</v>
      </c>
      <c r="AU255" s="195" t="s">
        <v>86</v>
      </c>
      <c r="AV255" s="13" t="s">
        <v>84</v>
      </c>
      <c r="AW255" s="13" t="s">
        <v>32</v>
      </c>
      <c r="AX255" s="13" t="s">
        <v>77</v>
      </c>
      <c r="AY255" s="195" t="s">
        <v>146</v>
      </c>
    </row>
    <row r="256" s="14" customFormat="1">
      <c r="A256" s="14"/>
      <c r="B256" s="201"/>
      <c r="C256" s="14"/>
      <c r="D256" s="194" t="s">
        <v>155</v>
      </c>
      <c r="E256" s="202" t="s">
        <v>1</v>
      </c>
      <c r="F256" s="203" t="s">
        <v>215</v>
      </c>
      <c r="G256" s="14"/>
      <c r="H256" s="204">
        <v>13</v>
      </c>
      <c r="I256" s="205"/>
      <c r="J256" s="14"/>
      <c r="K256" s="14"/>
      <c r="L256" s="201"/>
      <c r="M256" s="206"/>
      <c r="N256" s="207"/>
      <c r="O256" s="207"/>
      <c r="P256" s="207"/>
      <c r="Q256" s="207"/>
      <c r="R256" s="207"/>
      <c r="S256" s="207"/>
      <c r="T256" s="208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02" t="s">
        <v>155</v>
      </c>
      <c r="AU256" s="202" t="s">
        <v>86</v>
      </c>
      <c r="AV256" s="14" t="s">
        <v>86</v>
      </c>
      <c r="AW256" s="14" t="s">
        <v>32</v>
      </c>
      <c r="AX256" s="14" t="s">
        <v>84</v>
      </c>
      <c r="AY256" s="202" t="s">
        <v>146</v>
      </c>
    </row>
    <row r="257" s="2" customFormat="1" ht="44.25" customHeight="1">
      <c r="A257" s="38"/>
      <c r="B257" s="179"/>
      <c r="C257" s="180" t="s">
        <v>369</v>
      </c>
      <c r="D257" s="180" t="s">
        <v>148</v>
      </c>
      <c r="E257" s="181" t="s">
        <v>826</v>
      </c>
      <c r="F257" s="182" t="s">
        <v>827</v>
      </c>
      <c r="G257" s="183" t="s">
        <v>342</v>
      </c>
      <c r="H257" s="184">
        <v>13</v>
      </c>
      <c r="I257" s="185"/>
      <c r="J257" s="186">
        <f>ROUND(I257*H257,2)</f>
        <v>0</v>
      </c>
      <c r="K257" s="182" t="s">
        <v>152</v>
      </c>
      <c r="L257" s="39"/>
      <c r="M257" s="187" t="s">
        <v>1</v>
      </c>
      <c r="N257" s="188" t="s">
        <v>42</v>
      </c>
      <c r="O257" s="77"/>
      <c r="P257" s="189">
        <f>O257*H257</f>
        <v>0</v>
      </c>
      <c r="Q257" s="189">
        <v>0</v>
      </c>
      <c r="R257" s="189">
        <f>Q257*H257</f>
        <v>0</v>
      </c>
      <c r="S257" s="189">
        <v>0</v>
      </c>
      <c r="T257" s="190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191" t="s">
        <v>153</v>
      </c>
      <c r="AT257" s="191" t="s">
        <v>148</v>
      </c>
      <c r="AU257" s="191" t="s">
        <v>86</v>
      </c>
      <c r="AY257" s="19" t="s">
        <v>146</v>
      </c>
      <c r="BE257" s="192">
        <f>IF(N257="základní",J257,0)</f>
        <v>0</v>
      </c>
      <c r="BF257" s="192">
        <f>IF(N257="snížená",J257,0)</f>
        <v>0</v>
      </c>
      <c r="BG257" s="192">
        <f>IF(N257="zákl. přenesená",J257,0)</f>
        <v>0</v>
      </c>
      <c r="BH257" s="192">
        <f>IF(N257="sníž. přenesená",J257,0)</f>
        <v>0</v>
      </c>
      <c r="BI257" s="192">
        <f>IF(N257="nulová",J257,0)</f>
        <v>0</v>
      </c>
      <c r="BJ257" s="19" t="s">
        <v>84</v>
      </c>
      <c r="BK257" s="192">
        <f>ROUND(I257*H257,2)</f>
        <v>0</v>
      </c>
      <c r="BL257" s="19" t="s">
        <v>153</v>
      </c>
      <c r="BM257" s="191" t="s">
        <v>828</v>
      </c>
    </row>
    <row r="258" s="2" customFormat="1" ht="24.15" customHeight="1">
      <c r="A258" s="38"/>
      <c r="B258" s="179"/>
      <c r="C258" s="225" t="s">
        <v>373</v>
      </c>
      <c r="D258" s="225" t="s">
        <v>263</v>
      </c>
      <c r="E258" s="226" t="s">
        <v>829</v>
      </c>
      <c r="F258" s="227" t="s">
        <v>830</v>
      </c>
      <c r="G258" s="228" t="s">
        <v>342</v>
      </c>
      <c r="H258" s="229">
        <v>13</v>
      </c>
      <c r="I258" s="230"/>
      <c r="J258" s="231">
        <f>ROUND(I258*H258,2)</f>
        <v>0</v>
      </c>
      <c r="K258" s="227" t="s">
        <v>1</v>
      </c>
      <c r="L258" s="232"/>
      <c r="M258" s="233" t="s">
        <v>1</v>
      </c>
      <c r="N258" s="234" t="s">
        <v>42</v>
      </c>
      <c r="O258" s="77"/>
      <c r="P258" s="189">
        <f>O258*H258</f>
        <v>0</v>
      </c>
      <c r="Q258" s="189">
        <v>0.0035000000000000001</v>
      </c>
      <c r="R258" s="189">
        <f>Q258*H258</f>
        <v>0.045499999999999999</v>
      </c>
      <c r="S258" s="189">
        <v>0</v>
      </c>
      <c r="T258" s="190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191" t="s">
        <v>186</v>
      </c>
      <c r="AT258" s="191" t="s">
        <v>263</v>
      </c>
      <c r="AU258" s="191" t="s">
        <v>86</v>
      </c>
      <c r="AY258" s="19" t="s">
        <v>146</v>
      </c>
      <c r="BE258" s="192">
        <f>IF(N258="základní",J258,0)</f>
        <v>0</v>
      </c>
      <c r="BF258" s="192">
        <f>IF(N258="snížená",J258,0)</f>
        <v>0</v>
      </c>
      <c r="BG258" s="192">
        <f>IF(N258="zákl. přenesená",J258,0)</f>
        <v>0</v>
      </c>
      <c r="BH258" s="192">
        <f>IF(N258="sníž. přenesená",J258,0)</f>
        <v>0</v>
      </c>
      <c r="BI258" s="192">
        <f>IF(N258="nulová",J258,0)</f>
        <v>0</v>
      </c>
      <c r="BJ258" s="19" t="s">
        <v>84</v>
      </c>
      <c r="BK258" s="192">
        <f>ROUND(I258*H258,2)</f>
        <v>0</v>
      </c>
      <c r="BL258" s="19" t="s">
        <v>153</v>
      </c>
      <c r="BM258" s="191" t="s">
        <v>831</v>
      </c>
    </row>
    <row r="259" s="13" customFormat="1">
      <c r="A259" s="13"/>
      <c r="B259" s="193"/>
      <c r="C259" s="13"/>
      <c r="D259" s="194" t="s">
        <v>155</v>
      </c>
      <c r="E259" s="195" t="s">
        <v>1</v>
      </c>
      <c r="F259" s="196" t="s">
        <v>453</v>
      </c>
      <c r="G259" s="13"/>
      <c r="H259" s="195" t="s">
        <v>1</v>
      </c>
      <c r="I259" s="197"/>
      <c r="J259" s="13"/>
      <c r="K259" s="13"/>
      <c r="L259" s="193"/>
      <c r="M259" s="198"/>
      <c r="N259" s="199"/>
      <c r="O259" s="199"/>
      <c r="P259" s="199"/>
      <c r="Q259" s="199"/>
      <c r="R259" s="199"/>
      <c r="S259" s="199"/>
      <c r="T259" s="200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95" t="s">
        <v>155</v>
      </c>
      <c r="AU259" s="195" t="s">
        <v>86</v>
      </c>
      <c r="AV259" s="13" t="s">
        <v>84</v>
      </c>
      <c r="AW259" s="13" t="s">
        <v>32</v>
      </c>
      <c r="AX259" s="13" t="s">
        <v>77</v>
      </c>
      <c r="AY259" s="195" t="s">
        <v>146</v>
      </c>
    </row>
    <row r="260" s="14" customFormat="1">
      <c r="A260" s="14"/>
      <c r="B260" s="201"/>
      <c r="C260" s="14"/>
      <c r="D260" s="194" t="s">
        <v>155</v>
      </c>
      <c r="E260" s="202" t="s">
        <v>1</v>
      </c>
      <c r="F260" s="203" t="s">
        <v>215</v>
      </c>
      <c r="G260" s="14"/>
      <c r="H260" s="204">
        <v>13</v>
      </c>
      <c r="I260" s="205"/>
      <c r="J260" s="14"/>
      <c r="K260" s="14"/>
      <c r="L260" s="201"/>
      <c r="M260" s="206"/>
      <c r="N260" s="207"/>
      <c r="O260" s="207"/>
      <c r="P260" s="207"/>
      <c r="Q260" s="207"/>
      <c r="R260" s="207"/>
      <c r="S260" s="207"/>
      <c r="T260" s="208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02" t="s">
        <v>155</v>
      </c>
      <c r="AU260" s="202" t="s">
        <v>86</v>
      </c>
      <c r="AV260" s="14" t="s">
        <v>86</v>
      </c>
      <c r="AW260" s="14" t="s">
        <v>32</v>
      </c>
      <c r="AX260" s="14" t="s">
        <v>84</v>
      </c>
      <c r="AY260" s="202" t="s">
        <v>146</v>
      </c>
    </row>
    <row r="261" s="12" customFormat="1" ht="22.8" customHeight="1">
      <c r="A261" s="12"/>
      <c r="B261" s="166"/>
      <c r="C261" s="12"/>
      <c r="D261" s="167" t="s">
        <v>76</v>
      </c>
      <c r="E261" s="177" t="s">
        <v>192</v>
      </c>
      <c r="F261" s="177" t="s">
        <v>581</v>
      </c>
      <c r="G261" s="12"/>
      <c r="H261" s="12"/>
      <c r="I261" s="169"/>
      <c r="J261" s="178">
        <f>BK261</f>
        <v>0</v>
      </c>
      <c r="K261" s="12"/>
      <c r="L261" s="166"/>
      <c r="M261" s="171"/>
      <c r="N261" s="172"/>
      <c r="O261" s="172"/>
      <c r="P261" s="173">
        <f>SUM(P262:P270)</f>
        <v>0</v>
      </c>
      <c r="Q261" s="172"/>
      <c r="R261" s="173">
        <f>SUM(R262:R270)</f>
        <v>4.7559199999999997</v>
      </c>
      <c r="S261" s="172"/>
      <c r="T261" s="174">
        <f>SUM(T262:T270)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167" t="s">
        <v>84</v>
      </c>
      <c r="AT261" s="175" t="s">
        <v>76</v>
      </c>
      <c r="AU261" s="175" t="s">
        <v>84</v>
      </c>
      <c r="AY261" s="167" t="s">
        <v>146</v>
      </c>
      <c r="BK261" s="176">
        <f>SUM(BK262:BK270)</f>
        <v>0</v>
      </c>
    </row>
    <row r="262" s="2" customFormat="1" ht="49.05" customHeight="1">
      <c r="A262" s="38"/>
      <c r="B262" s="179"/>
      <c r="C262" s="180" t="s">
        <v>377</v>
      </c>
      <c r="D262" s="180" t="s">
        <v>148</v>
      </c>
      <c r="E262" s="181" t="s">
        <v>832</v>
      </c>
      <c r="F262" s="182" t="s">
        <v>833</v>
      </c>
      <c r="G262" s="183" t="s">
        <v>184</v>
      </c>
      <c r="H262" s="184">
        <v>26</v>
      </c>
      <c r="I262" s="185"/>
      <c r="J262" s="186">
        <f>ROUND(I262*H262,2)</f>
        <v>0</v>
      </c>
      <c r="K262" s="182" t="s">
        <v>152</v>
      </c>
      <c r="L262" s="39"/>
      <c r="M262" s="187" t="s">
        <v>1</v>
      </c>
      <c r="N262" s="188" t="s">
        <v>42</v>
      </c>
      <c r="O262" s="77"/>
      <c r="P262" s="189">
        <f>O262*H262</f>
        <v>0</v>
      </c>
      <c r="Q262" s="189">
        <v>0.18292</v>
      </c>
      <c r="R262" s="189">
        <f>Q262*H262</f>
        <v>4.7559199999999997</v>
      </c>
      <c r="S262" s="189">
        <v>0</v>
      </c>
      <c r="T262" s="190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191" t="s">
        <v>153</v>
      </c>
      <c r="AT262" s="191" t="s">
        <v>148</v>
      </c>
      <c r="AU262" s="191" t="s">
        <v>86</v>
      </c>
      <c r="AY262" s="19" t="s">
        <v>146</v>
      </c>
      <c r="BE262" s="192">
        <f>IF(N262="základní",J262,0)</f>
        <v>0</v>
      </c>
      <c r="BF262" s="192">
        <f>IF(N262="snížená",J262,0)</f>
        <v>0</v>
      </c>
      <c r="BG262" s="192">
        <f>IF(N262="zákl. přenesená",J262,0)</f>
        <v>0</v>
      </c>
      <c r="BH262" s="192">
        <f>IF(N262="sníž. přenesená",J262,0)</f>
        <v>0</v>
      </c>
      <c r="BI262" s="192">
        <f>IF(N262="nulová",J262,0)</f>
        <v>0</v>
      </c>
      <c r="BJ262" s="19" t="s">
        <v>84</v>
      </c>
      <c r="BK262" s="192">
        <f>ROUND(I262*H262,2)</f>
        <v>0</v>
      </c>
      <c r="BL262" s="19" t="s">
        <v>153</v>
      </c>
      <c r="BM262" s="191" t="s">
        <v>834</v>
      </c>
    </row>
    <row r="263" s="13" customFormat="1">
      <c r="A263" s="13"/>
      <c r="B263" s="193"/>
      <c r="C263" s="13"/>
      <c r="D263" s="194" t="s">
        <v>155</v>
      </c>
      <c r="E263" s="195" t="s">
        <v>1</v>
      </c>
      <c r="F263" s="196" t="s">
        <v>835</v>
      </c>
      <c r="G263" s="13"/>
      <c r="H263" s="195" t="s">
        <v>1</v>
      </c>
      <c r="I263" s="197"/>
      <c r="J263" s="13"/>
      <c r="K263" s="13"/>
      <c r="L263" s="193"/>
      <c r="M263" s="198"/>
      <c r="N263" s="199"/>
      <c r="O263" s="199"/>
      <c r="P263" s="199"/>
      <c r="Q263" s="199"/>
      <c r="R263" s="199"/>
      <c r="S263" s="199"/>
      <c r="T263" s="200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95" t="s">
        <v>155</v>
      </c>
      <c r="AU263" s="195" t="s">
        <v>86</v>
      </c>
      <c r="AV263" s="13" t="s">
        <v>84</v>
      </c>
      <c r="AW263" s="13" t="s">
        <v>32</v>
      </c>
      <c r="AX263" s="13" t="s">
        <v>77</v>
      </c>
      <c r="AY263" s="195" t="s">
        <v>146</v>
      </c>
    </row>
    <row r="264" s="14" customFormat="1">
      <c r="A264" s="14"/>
      <c r="B264" s="201"/>
      <c r="C264" s="14"/>
      <c r="D264" s="194" t="s">
        <v>155</v>
      </c>
      <c r="E264" s="202" t="s">
        <v>1</v>
      </c>
      <c r="F264" s="203" t="s">
        <v>836</v>
      </c>
      <c r="G264" s="14"/>
      <c r="H264" s="204">
        <v>26</v>
      </c>
      <c r="I264" s="205"/>
      <c r="J264" s="14"/>
      <c r="K264" s="14"/>
      <c r="L264" s="201"/>
      <c r="M264" s="206"/>
      <c r="N264" s="207"/>
      <c r="O264" s="207"/>
      <c r="P264" s="207"/>
      <c r="Q264" s="207"/>
      <c r="R264" s="207"/>
      <c r="S264" s="207"/>
      <c r="T264" s="208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02" t="s">
        <v>155</v>
      </c>
      <c r="AU264" s="202" t="s">
        <v>86</v>
      </c>
      <c r="AV264" s="14" t="s">
        <v>86</v>
      </c>
      <c r="AW264" s="14" t="s">
        <v>32</v>
      </c>
      <c r="AX264" s="14" t="s">
        <v>84</v>
      </c>
      <c r="AY264" s="202" t="s">
        <v>146</v>
      </c>
    </row>
    <row r="265" s="2" customFormat="1" ht="37.8" customHeight="1">
      <c r="A265" s="38"/>
      <c r="B265" s="179"/>
      <c r="C265" s="180" t="s">
        <v>381</v>
      </c>
      <c r="D265" s="180" t="s">
        <v>148</v>
      </c>
      <c r="E265" s="181" t="s">
        <v>589</v>
      </c>
      <c r="F265" s="182" t="s">
        <v>590</v>
      </c>
      <c r="G265" s="183" t="s">
        <v>184</v>
      </c>
      <c r="H265" s="184">
        <v>34.420000000000002</v>
      </c>
      <c r="I265" s="185"/>
      <c r="J265" s="186">
        <f>ROUND(I265*H265,2)</f>
        <v>0</v>
      </c>
      <c r="K265" s="182" t="s">
        <v>1</v>
      </c>
      <c r="L265" s="39"/>
      <c r="M265" s="187" t="s">
        <v>1</v>
      </c>
      <c r="N265" s="188" t="s">
        <v>42</v>
      </c>
      <c r="O265" s="77"/>
      <c r="P265" s="189">
        <f>O265*H265</f>
        <v>0</v>
      </c>
      <c r="Q265" s="189">
        <v>0</v>
      </c>
      <c r="R265" s="189">
        <f>Q265*H265</f>
        <v>0</v>
      </c>
      <c r="S265" s="189">
        <v>0</v>
      </c>
      <c r="T265" s="190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191" t="s">
        <v>153</v>
      </c>
      <c r="AT265" s="191" t="s">
        <v>148</v>
      </c>
      <c r="AU265" s="191" t="s">
        <v>86</v>
      </c>
      <c r="AY265" s="19" t="s">
        <v>146</v>
      </c>
      <c r="BE265" s="192">
        <f>IF(N265="základní",J265,0)</f>
        <v>0</v>
      </c>
      <c r="BF265" s="192">
        <f>IF(N265="snížená",J265,0)</f>
        <v>0</v>
      </c>
      <c r="BG265" s="192">
        <f>IF(N265="zákl. přenesená",J265,0)</f>
        <v>0</v>
      </c>
      <c r="BH265" s="192">
        <f>IF(N265="sníž. přenesená",J265,0)</f>
        <v>0</v>
      </c>
      <c r="BI265" s="192">
        <f>IF(N265="nulová",J265,0)</f>
        <v>0</v>
      </c>
      <c r="BJ265" s="19" t="s">
        <v>84</v>
      </c>
      <c r="BK265" s="192">
        <f>ROUND(I265*H265,2)</f>
        <v>0</v>
      </c>
      <c r="BL265" s="19" t="s">
        <v>153</v>
      </c>
      <c r="BM265" s="191" t="s">
        <v>837</v>
      </c>
    </row>
    <row r="266" s="14" customFormat="1">
      <c r="A266" s="14"/>
      <c r="B266" s="201"/>
      <c r="C266" s="14"/>
      <c r="D266" s="194" t="s">
        <v>155</v>
      </c>
      <c r="E266" s="202" t="s">
        <v>1</v>
      </c>
      <c r="F266" s="203" t="s">
        <v>838</v>
      </c>
      <c r="G266" s="14"/>
      <c r="H266" s="204">
        <v>34.420000000000002</v>
      </c>
      <c r="I266" s="205"/>
      <c r="J266" s="14"/>
      <c r="K266" s="14"/>
      <c r="L266" s="201"/>
      <c r="M266" s="206"/>
      <c r="N266" s="207"/>
      <c r="O266" s="207"/>
      <c r="P266" s="207"/>
      <c r="Q266" s="207"/>
      <c r="R266" s="207"/>
      <c r="S266" s="207"/>
      <c r="T266" s="208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02" t="s">
        <v>155</v>
      </c>
      <c r="AU266" s="202" t="s">
        <v>86</v>
      </c>
      <c r="AV266" s="14" t="s">
        <v>86</v>
      </c>
      <c r="AW266" s="14" t="s">
        <v>32</v>
      </c>
      <c r="AX266" s="14" t="s">
        <v>84</v>
      </c>
      <c r="AY266" s="202" t="s">
        <v>146</v>
      </c>
    </row>
    <row r="267" s="2" customFormat="1" ht="24.15" customHeight="1">
      <c r="A267" s="38"/>
      <c r="B267" s="179"/>
      <c r="C267" s="180" t="s">
        <v>385</v>
      </c>
      <c r="D267" s="180" t="s">
        <v>148</v>
      </c>
      <c r="E267" s="181" t="s">
        <v>594</v>
      </c>
      <c r="F267" s="182" t="s">
        <v>595</v>
      </c>
      <c r="G267" s="183" t="s">
        <v>184</v>
      </c>
      <c r="H267" s="184">
        <v>34.420000000000002</v>
      </c>
      <c r="I267" s="185"/>
      <c r="J267" s="186">
        <f>ROUND(I267*H267,2)</f>
        <v>0</v>
      </c>
      <c r="K267" s="182" t="s">
        <v>152</v>
      </c>
      <c r="L267" s="39"/>
      <c r="M267" s="187" t="s">
        <v>1</v>
      </c>
      <c r="N267" s="188" t="s">
        <v>42</v>
      </c>
      <c r="O267" s="77"/>
      <c r="P267" s="189">
        <f>O267*H267</f>
        <v>0</v>
      </c>
      <c r="Q267" s="189">
        <v>0</v>
      </c>
      <c r="R267" s="189">
        <f>Q267*H267</f>
        <v>0</v>
      </c>
      <c r="S267" s="189">
        <v>0</v>
      </c>
      <c r="T267" s="190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191" t="s">
        <v>153</v>
      </c>
      <c r="AT267" s="191" t="s">
        <v>148</v>
      </c>
      <c r="AU267" s="191" t="s">
        <v>86</v>
      </c>
      <c r="AY267" s="19" t="s">
        <v>146</v>
      </c>
      <c r="BE267" s="192">
        <f>IF(N267="základní",J267,0)</f>
        <v>0</v>
      </c>
      <c r="BF267" s="192">
        <f>IF(N267="snížená",J267,0)</f>
        <v>0</v>
      </c>
      <c r="BG267" s="192">
        <f>IF(N267="zákl. přenesená",J267,0)</f>
        <v>0</v>
      </c>
      <c r="BH267" s="192">
        <f>IF(N267="sníž. přenesená",J267,0)</f>
        <v>0</v>
      </c>
      <c r="BI267" s="192">
        <f>IF(N267="nulová",J267,0)</f>
        <v>0</v>
      </c>
      <c r="BJ267" s="19" t="s">
        <v>84</v>
      </c>
      <c r="BK267" s="192">
        <f>ROUND(I267*H267,2)</f>
        <v>0</v>
      </c>
      <c r="BL267" s="19" t="s">
        <v>153</v>
      </c>
      <c r="BM267" s="191" t="s">
        <v>839</v>
      </c>
    </row>
    <row r="268" s="14" customFormat="1">
      <c r="A268" s="14"/>
      <c r="B268" s="201"/>
      <c r="C268" s="14"/>
      <c r="D268" s="194" t="s">
        <v>155</v>
      </c>
      <c r="E268" s="202" t="s">
        <v>1</v>
      </c>
      <c r="F268" s="203" t="s">
        <v>838</v>
      </c>
      <c r="G268" s="14"/>
      <c r="H268" s="204">
        <v>34.420000000000002</v>
      </c>
      <c r="I268" s="205"/>
      <c r="J268" s="14"/>
      <c r="K268" s="14"/>
      <c r="L268" s="201"/>
      <c r="M268" s="206"/>
      <c r="N268" s="207"/>
      <c r="O268" s="207"/>
      <c r="P268" s="207"/>
      <c r="Q268" s="207"/>
      <c r="R268" s="207"/>
      <c r="S268" s="207"/>
      <c r="T268" s="208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02" t="s">
        <v>155</v>
      </c>
      <c r="AU268" s="202" t="s">
        <v>86</v>
      </c>
      <c r="AV268" s="14" t="s">
        <v>86</v>
      </c>
      <c r="AW268" s="14" t="s">
        <v>32</v>
      </c>
      <c r="AX268" s="14" t="s">
        <v>84</v>
      </c>
      <c r="AY268" s="202" t="s">
        <v>146</v>
      </c>
    </row>
    <row r="269" s="2" customFormat="1" ht="66.75" customHeight="1">
      <c r="A269" s="38"/>
      <c r="B269" s="179"/>
      <c r="C269" s="180" t="s">
        <v>389</v>
      </c>
      <c r="D269" s="180" t="s">
        <v>148</v>
      </c>
      <c r="E269" s="181" t="s">
        <v>598</v>
      </c>
      <c r="F269" s="182" t="s">
        <v>599</v>
      </c>
      <c r="G269" s="183" t="s">
        <v>184</v>
      </c>
      <c r="H269" s="184">
        <v>26</v>
      </c>
      <c r="I269" s="185"/>
      <c r="J269" s="186">
        <f>ROUND(I269*H269,2)</f>
        <v>0</v>
      </c>
      <c r="K269" s="182" t="s">
        <v>152</v>
      </c>
      <c r="L269" s="39"/>
      <c r="M269" s="187" t="s">
        <v>1</v>
      </c>
      <c r="N269" s="188" t="s">
        <v>42</v>
      </c>
      <c r="O269" s="77"/>
      <c r="P269" s="189">
        <f>O269*H269</f>
        <v>0</v>
      </c>
      <c r="Q269" s="189">
        <v>0</v>
      </c>
      <c r="R269" s="189">
        <f>Q269*H269</f>
        <v>0</v>
      </c>
      <c r="S269" s="189">
        <v>0</v>
      </c>
      <c r="T269" s="190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191" t="s">
        <v>153</v>
      </c>
      <c r="AT269" s="191" t="s">
        <v>148</v>
      </c>
      <c r="AU269" s="191" t="s">
        <v>86</v>
      </c>
      <c r="AY269" s="19" t="s">
        <v>146</v>
      </c>
      <c r="BE269" s="192">
        <f>IF(N269="základní",J269,0)</f>
        <v>0</v>
      </c>
      <c r="BF269" s="192">
        <f>IF(N269="snížená",J269,0)</f>
        <v>0</v>
      </c>
      <c r="BG269" s="192">
        <f>IF(N269="zákl. přenesená",J269,0)</f>
        <v>0</v>
      </c>
      <c r="BH269" s="192">
        <f>IF(N269="sníž. přenesená",J269,0)</f>
        <v>0</v>
      </c>
      <c r="BI269" s="192">
        <f>IF(N269="nulová",J269,0)</f>
        <v>0</v>
      </c>
      <c r="BJ269" s="19" t="s">
        <v>84</v>
      </c>
      <c r="BK269" s="192">
        <f>ROUND(I269*H269,2)</f>
        <v>0</v>
      </c>
      <c r="BL269" s="19" t="s">
        <v>153</v>
      </c>
      <c r="BM269" s="191" t="s">
        <v>840</v>
      </c>
    </row>
    <row r="270" s="2" customFormat="1" ht="55.5" customHeight="1">
      <c r="A270" s="38"/>
      <c r="B270" s="179"/>
      <c r="C270" s="180" t="s">
        <v>393</v>
      </c>
      <c r="D270" s="180" t="s">
        <v>148</v>
      </c>
      <c r="E270" s="181" t="s">
        <v>602</v>
      </c>
      <c r="F270" s="182" t="s">
        <v>603</v>
      </c>
      <c r="G270" s="183" t="s">
        <v>151</v>
      </c>
      <c r="H270" s="184">
        <v>23.968</v>
      </c>
      <c r="I270" s="185"/>
      <c r="J270" s="186">
        <f>ROUND(I270*H270,2)</f>
        <v>0</v>
      </c>
      <c r="K270" s="182" t="s">
        <v>152</v>
      </c>
      <c r="L270" s="39"/>
      <c r="M270" s="187" t="s">
        <v>1</v>
      </c>
      <c r="N270" s="188" t="s">
        <v>42</v>
      </c>
      <c r="O270" s="77"/>
      <c r="P270" s="189">
        <f>O270*H270</f>
        <v>0</v>
      </c>
      <c r="Q270" s="189">
        <v>0</v>
      </c>
      <c r="R270" s="189">
        <f>Q270*H270</f>
        <v>0</v>
      </c>
      <c r="S270" s="189">
        <v>0</v>
      </c>
      <c r="T270" s="190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191" t="s">
        <v>153</v>
      </c>
      <c r="AT270" s="191" t="s">
        <v>148</v>
      </c>
      <c r="AU270" s="191" t="s">
        <v>86</v>
      </c>
      <c r="AY270" s="19" t="s">
        <v>146</v>
      </c>
      <c r="BE270" s="192">
        <f>IF(N270="základní",J270,0)</f>
        <v>0</v>
      </c>
      <c r="BF270" s="192">
        <f>IF(N270="snížená",J270,0)</f>
        <v>0</v>
      </c>
      <c r="BG270" s="192">
        <f>IF(N270="zákl. přenesená",J270,0)</f>
        <v>0</v>
      </c>
      <c r="BH270" s="192">
        <f>IF(N270="sníž. přenesená",J270,0)</f>
        <v>0</v>
      </c>
      <c r="BI270" s="192">
        <f>IF(N270="nulová",J270,0)</f>
        <v>0</v>
      </c>
      <c r="BJ270" s="19" t="s">
        <v>84</v>
      </c>
      <c r="BK270" s="192">
        <f>ROUND(I270*H270,2)</f>
        <v>0</v>
      </c>
      <c r="BL270" s="19" t="s">
        <v>153</v>
      </c>
      <c r="BM270" s="191" t="s">
        <v>841</v>
      </c>
    </row>
    <row r="271" s="12" customFormat="1" ht="22.8" customHeight="1">
      <c r="A271" s="12"/>
      <c r="B271" s="166"/>
      <c r="C271" s="12"/>
      <c r="D271" s="167" t="s">
        <v>76</v>
      </c>
      <c r="E271" s="177" t="s">
        <v>605</v>
      </c>
      <c r="F271" s="177" t="s">
        <v>606</v>
      </c>
      <c r="G271" s="12"/>
      <c r="H271" s="12"/>
      <c r="I271" s="169"/>
      <c r="J271" s="178">
        <f>BK271</f>
        <v>0</v>
      </c>
      <c r="K271" s="12"/>
      <c r="L271" s="166"/>
      <c r="M271" s="171"/>
      <c r="N271" s="172"/>
      <c r="O271" s="172"/>
      <c r="P271" s="173">
        <f>SUM(P272:P289)</f>
        <v>0</v>
      </c>
      <c r="Q271" s="172"/>
      <c r="R271" s="173">
        <f>SUM(R272:R289)</f>
        <v>0</v>
      </c>
      <c r="S271" s="172"/>
      <c r="T271" s="174">
        <f>SUM(T272:T289)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167" t="s">
        <v>84</v>
      </c>
      <c r="AT271" s="175" t="s">
        <v>76</v>
      </c>
      <c r="AU271" s="175" t="s">
        <v>84</v>
      </c>
      <c r="AY271" s="167" t="s">
        <v>146</v>
      </c>
      <c r="BK271" s="176">
        <f>SUM(BK272:BK289)</f>
        <v>0</v>
      </c>
    </row>
    <row r="272" s="2" customFormat="1" ht="37.8" customHeight="1">
      <c r="A272" s="38"/>
      <c r="B272" s="179"/>
      <c r="C272" s="180" t="s">
        <v>397</v>
      </c>
      <c r="D272" s="180" t="s">
        <v>148</v>
      </c>
      <c r="E272" s="181" t="s">
        <v>608</v>
      </c>
      <c r="F272" s="182" t="s">
        <v>609</v>
      </c>
      <c r="G272" s="183" t="s">
        <v>266</v>
      </c>
      <c r="H272" s="184">
        <v>10.085000000000001</v>
      </c>
      <c r="I272" s="185"/>
      <c r="J272" s="186">
        <f>ROUND(I272*H272,2)</f>
        <v>0</v>
      </c>
      <c r="K272" s="182" t="s">
        <v>152</v>
      </c>
      <c r="L272" s="39"/>
      <c r="M272" s="187" t="s">
        <v>1</v>
      </c>
      <c r="N272" s="188" t="s">
        <v>42</v>
      </c>
      <c r="O272" s="77"/>
      <c r="P272" s="189">
        <f>O272*H272</f>
        <v>0</v>
      </c>
      <c r="Q272" s="189">
        <v>0</v>
      </c>
      <c r="R272" s="189">
        <f>Q272*H272</f>
        <v>0</v>
      </c>
      <c r="S272" s="189">
        <v>0</v>
      </c>
      <c r="T272" s="190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191" t="s">
        <v>153</v>
      </c>
      <c r="AT272" s="191" t="s">
        <v>148</v>
      </c>
      <c r="AU272" s="191" t="s">
        <v>86</v>
      </c>
      <c r="AY272" s="19" t="s">
        <v>146</v>
      </c>
      <c r="BE272" s="192">
        <f>IF(N272="základní",J272,0)</f>
        <v>0</v>
      </c>
      <c r="BF272" s="192">
        <f>IF(N272="snížená",J272,0)</f>
        <v>0</v>
      </c>
      <c r="BG272" s="192">
        <f>IF(N272="zákl. přenesená",J272,0)</f>
        <v>0</v>
      </c>
      <c r="BH272" s="192">
        <f>IF(N272="sníž. přenesená",J272,0)</f>
        <v>0</v>
      </c>
      <c r="BI272" s="192">
        <f>IF(N272="nulová",J272,0)</f>
        <v>0</v>
      </c>
      <c r="BJ272" s="19" t="s">
        <v>84</v>
      </c>
      <c r="BK272" s="192">
        <f>ROUND(I272*H272,2)</f>
        <v>0</v>
      </c>
      <c r="BL272" s="19" t="s">
        <v>153</v>
      </c>
      <c r="BM272" s="191" t="s">
        <v>842</v>
      </c>
    </row>
    <row r="273" s="13" customFormat="1">
      <c r="A273" s="13"/>
      <c r="B273" s="193"/>
      <c r="C273" s="13"/>
      <c r="D273" s="194" t="s">
        <v>155</v>
      </c>
      <c r="E273" s="195" t="s">
        <v>1</v>
      </c>
      <c r="F273" s="196" t="s">
        <v>611</v>
      </c>
      <c r="G273" s="13"/>
      <c r="H273" s="195" t="s">
        <v>1</v>
      </c>
      <c r="I273" s="197"/>
      <c r="J273" s="13"/>
      <c r="K273" s="13"/>
      <c r="L273" s="193"/>
      <c r="M273" s="198"/>
      <c r="N273" s="199"/>
      <c r="O273" s="199"/>
      <c r="P273" s="199"/>
      <c r="Q273" s="199"/>
      <c r="R273" s="199"/>
      <c r="S273" s="199"/>
      <c r="T273" s="200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195" t="s">
        <v>155</v>
      </c>
      <c r="AU273" s="195" t="s">
        <v>86</v>
      </c>
      <c r="AV273" s="13" t="s">
        <v>84</v>
      </c>
      <c r="AW273" s="13" t="s">
        <v>32</v>
      </c>
      <c r="AX273" s="13" t="s">
        <v>77</v>
      </c>
      <c r="AY273" s="195" t="s">
        <v>146</v>
      </c>
    </row>
    <row r="274" s="14" customFormat="1">
      <c r="A274" s="14"/>
      <c r="B274" s="201"/>
      <c r="C274" s="14"/>
      <c r="D274" s="194" t="s">
        <v>155</v>
      </c>
      <c r="E274" s="202" t="s">
        <v>1</v>
      </c>
      <c r="F274" s="203" t="s">
        <v>843</v>
      </c>
      <c r="G274" s="14"/>
      <c r="H274" s="204">
        <v>4.5430000000000001</v>
      </c>
      <c r="I274" s="205"/>
      <c r="J274" s="14"/>
      <c r="K274" s="14"/>
      <c r="L274" s="201"/>
      <c r="M274" s="206"/>
      <c r="N274" s="207"/>
      <c r="O274" s="207"/>
      <c r="P274" s="207"/>
      <c r="Q274" s="207"/>
      <c r="R274" s="207"/>
      <c r="S274" s="207"/>
      <c r="T274" s="208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02" t="s">
        <v>155</v>
      </c>
      <c r="AU274" s="202" t="s">
        <v>86</v>
      </c>
      <c r="AV274" s="14" t="s">
        <v>86</v>
      </c>
      <c r="AW274" s="14" t="s">
        <v>32</v>
      </c>
      <c r="AX274" s="14" t="s">
        <v>77</v>
      </c>
      <c r="AY274" s="202" t="s">
        <v>146</v>
      </c>
    </row>
    <row r="275" s="14" customFormat="1">
      <c r="A275" s="14"/>
      <c r="B275" s="201"/>
      <c r="C275" s="14"/>
      <c r="D275" s="194" t="s">
        <v>155</v>
      </c>
      <c r="E275" s="202" t="s">
        <v>1</v>
      </c>
      <c r="F275" s="203" t="s">
        <v>844</v>
      </c>
      <c r="G275" s="14"/>
      <c r="H275" s="204">
        <v>5.5419999999999998</v>
      </c>
      <c r="I275" s="205"/>
      <c r="J275" s="14"/>
      <c r="K275" s="14"/>
      <c r="L275" s="201"/>
      <c r="M275" s="206"/>
      <c r="N275" s="207"/>
      <c r="O275" s="207"/>
      <c r="P275" s="207"/>
      <c r="Q275" s="207"/>
      <c r="R275" s="207"/>
      <c r="S275" s="207"/>
      <c r="T275" s="208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02" t="s">
        <v>155</v>
      </c>
      <c r="AU275" s="202" t="s">
        <v>86</v>
      </c>
      <c r="AV275" s="14" t="s">
        <v>86</v>
      </c>
      <c r="AW275" s="14" t="s">
        <v>32</v>
      </c>
      <c r="AX275" s="14" t="s">
        <v>77</v>
      </c>
      <c r="AY275" s="202" t="s">
        <v>146</v>
      </c>
    </row>
    <row r="276" s="15" customFormat="1">
      <c r="A276" s="15"/>
      <c r="B276" s="209"/>
      <c r="C276" s="15"/>
      <c r="D276" s="194" t="s">
        <v>155</v>
      </c>
      <c r="E276" s="210" t="s">
        <v>1</v>
      </c>
      <c r="F276" s="211" t="s">
        <v>164</v>
      </c>
      <c r="G276" s="15"/>
      <c r="H276" s="212">
        <v>10.085000000000001</v>
      </c>
      <c r="I276" s="213"/>
      <c r="J276" s="15"/>
      <c r="K276" s="15"/>
      <c r="L276" s="209"/>
      <c r="M276" s="214"/>
      <c r="N276" s="215"/>
      <c r="O276" s="215"/>
      <c r="P276" s="215"/>
      <c r="Q276" s="215"/>
      <c r="R276" s="215"/>
      <c r="S276" s="215"/>
      <c r="T276" s="216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10" t="s">
        <v>155</v>
      </c>
      <c r="AU276" s="210" t="s">
        <v>86</v>
      </c>
      <c r="AV276" s="15" t="s">
        <v>153</v>
      </c>
      <c r="AW276" s="15" t="s">
        <v>32</v>
      </c>
      <c r="AX276" s="15" t="s">
        <v>84</v>
      </c>
      <c r="AY276" s="210" t="s">
        <v>146</v>
      </c>
    </row>
    <row r="277" s="2" customFormat="1" ht="49.05" customHeight="1">
      <c r="A277" s="38"/>
      <c r="B277" s="179"/>
      <c r="C277" s="180" t="s">
        <v>401</v>
      </c>
      <c r="D277" s="180" t="s">
        <v>148</v>
      </c>
      <c r="E277" s="181" t="s">
        <v>615</v>
      </c>
      <c r="F277" s="182" t="s">
        <v>616</v>
      </c>
      <c r="G277" s="183" t="s">
        <v>266</v>
      </c>
      <c r="H277" s="184">
        <v>5.0430000000000001</v>
      </c>
      <c r="I277" s="185"/>
      <c r="J277" s="186">
        <f>ROUND(I277*H277,2)</f>
        <v>0</v>
      </c>
      <c r="K277" s="182" t="s">
        <v>152</v>
      </c>
      <c r="L277" s="39"/>
      <c r="M277" s="187" t="s">
        <v>1</v>
      </c>
      <c r="N277" s="188" t="s">
        <v>42</v>
      </c>
      <c r="O277" s="77"/>
      <c r="P277" s="189">
        <f>O277*H277</f>
        <v>0</v>
      </c>
      <c r="Q277" s="189">
        <v>0</v>
      </c>
      <c r="R277" s="189">
        <f>Q277*H277</f>
        <v>0</v>
      </c>
      <c r="S277" s="189">
        <v>0</v>
      </c>
      <c r="T277" s="190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191" t="s">
        <v>153</v>
      </c>
      <c r="AT277" s="191" t="s">
        <v>148</v>
      </c>
      <c r="AU277" s="191" t="s">
        <v>86</v>
      </c>
      <c r="AY277" s="19" t="s">
        <v>146</v>
      </c>
      <c r="BE277" s="192">
        <f>IF(N277="základní",J277,0)</f>
        <v>0</v>
      </c>
      <c r="BF277" s="192">
        <f>IF(N277="snížená",J277,0)</f>
        <v>0</v>
      </c>
      <c r="BG277" s="192">
        <f>IF(N277="zákl. přenesená",J277,0)</f>
        <v>0</v>
      </c>
      <c r="BH277" s="192">
        <f>IF(N277="sníž. přenesená",J277,0)</f>
        <v>0</v>
      </c>
      <c r="BI277" s="192">
        <f>IF(N277="nulová",J277,0)</f>
        <v>0</v>
      </c>
      <c r="BJ277" s="19" t="s">
        <v>84</v>
      </c>
      <c r="BK277" s="192">
        <f>ROUND(I277*H277,2)</f>
        <v>0</v>
      </c>
      <c r="BL277" s="19" t="s">
        <v>153</v>
      </c>
      <c r="BM277" s="191" t="s">
        <v>845</v>
      </c>
    </row>
    <row r="278" s="14" customFormat="1">
      <c r="A278" s="14"/>
      <c r="B278" s="201"/>
      <c r="C278" s="14"/>
      <c r="D278" s="194" t="s">
        <v>155</v>
      </c>
      <c r="E278" s="202" t="s">
        <v>1</v>
      </c>
      <c r="F278" s="203" t="s">
        <v>846</v>
      </c>
      <c r="G278" s="14"/>
      <c r="H278" s="204">
        <v>2.2719999999999998</v>
      </c>
      <c r="I278" s="205"/>
      <c r="J278" s="14"/>
      <c r="K278" s="14"/>
      <c r="L278" s="201"/>
      <c r="M278" s="206"/>
      <c r="N278" s="207"/>
      <c r="O278" s="207"/>
      <c r="P278" s="207"/>
      <c r="Q278" s="207"/>
      <c r="R278" s="207"/>
      <c r="S278" s="207"/>
      <c r="T278" s="208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02" t="s">
        <v>155</v>
      </c>
      <c r="AU278" s="202" t="s">
        <v>86</v>
      </c>
      <c r="AV278" s="14" t="s">
        <v>86</v>
      </c>
      <c r="AW278" s="14" t="s">
        <v>32</v>
      </c>
      <c r="AX278" s="14" t="s">
        <v>77</v>
      </c>
      <c r="AY278" s="202" t="s">
        <v>146</v>
      </c>
    </row>
    <row r="279" s="14" customFormat="1">
      <c r="A279" s="14"/>
      <c r="B279" s="201"/>
      <c r="C279" s="14"/>
      <c r="D279" s="194" t="s">
        <v>155</v>
      </c>
      <c r="E279" s="202" t="s">
        <v>1</v>
      </c>
      <c r="F279" s="203" t="s">
        <v>847</v>
      </c>
      <c r="G279" s="14"/>
      <c r="H279" s="204">
        <v>2.7709999999999999</v>
      </c>
      <c r="I279" s="205"/>
      <c r="J279" s="14"/>
      <c r="K279" s="14"/>
      <c r="L279" s="201"/>
      <c r="M279" s="206"/>
      <c r="N279" s="207"/>
      <c r="O279" s="207"/>
      <c r="P279" s="207"/>
      <c r="Q279" s="207"/>
      <c r="R279" s="207"/>
      <c r="S279" s="207"/>
      <c r="T279" s="208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02" t="s">
        <v>155</v>
      </c>
      <c r="AU279" s="202" t="s">
        <v>86</v>
      </c>
      <c r="AV279" s="14" t="s">
        <v>86</v>
      </c>
      <c r="AW279" s="14" t="s">
        <v>32</v>
      </c>
      <c r="AX279" s="14" t="s">
        <v>77</v>
      </c>
      <c r="AY279" s="202" t="s">
        <v>146</v>
      </c>
    </row>
    <row r="280" s="15" customFormat="1">
      <c r="A280" s="15"/>
      <c r="B280" s="209"/>
      <c r="C280" s="15"/>
      <c r="D280" s="194" t="s">
        <v>155</v>
      </c>
      <c r="E280" s="210" t="s">
        <v>1</v>
      </c>
      <c r="F280" s="211" t="s">
        <v>164</v>
      </c>
      <c r="G280" s="15"/>
      <c r="H280" s="212">
        <v>5.0430000000000001</v>
      </c>
      <c r="I280" s="213"/>
      <c r="J280" s="15"/>
      <c r="K280" s="15"/>
      <c r="L280" s="209"/>
      <c r="M280" s="214"/>
      <c r="N280" s="215"/>
      <c r="O280" s="215"/>
      <c r="P280" s="215"/>
      <c r="Q280" s="215"/>
      <c r="R280" s="215"/>
      <c r="S280" s="215"/>
      <c r="T280" s="216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10" t="s">
        <v>155</v>
      </c>
      <c r="AU280" s="210" t="s">
        <v>86</v>
      </c>
      <c r="AV280" s="15" t="s">
        <v>153</v>
      </c>
      <c r="AW280" s="15" t="s">
        <v>32</v>
      </c>
      <c r="AX280" s="15" t="s">
        <v>84</v>
      </c>
      <c r="AY280" s="210" t="s">
        <v>146</v>
      </c>
    </row>
    <row r="281" s="2" customFormat="1" ht="24.15" customHeight="1">
      <c r="A281" s="38"/>
      <c r="B281" s="179"/>
      <c r="C281" s="180" t="s">
        <v>405</v>
      </c>
      <c r="D281" s="180" t="s">
        <v>148</v>
      </c>
      <c r="E281" s="181" t="s">
        <v>621</v>
      </c>
      <c r="F281" s="182" t="s">
        <v>622</v>
      </c>
      <c r="G281" s="183" t="s">
        <v>266</v>
      </c>
      <c r="H281" s="184">
        <v>14.686999999999999</v>
      </c>
      <c r="I281" s="185"/>
      <c r="J281" s="186">
        <f>ROUND(I281*H281,2)</f>
        <v>0</v>
      </c>
      <c r="K281" s="182" t="s">
        <v>1</v>
      </c>
      <c r="L281" s="39"/>
      <c r="M281" s="187" t="s">
        <v>1</v>
      </c>
      <c r="N281" s="188" t="s">
        <v>42</v>
      </c>
      <c r="O281" s="77"/>
      <c r="P281" s="189">
        <f>O281*H281</f>
        <v>0</v>
      </c>
      <c r="Q281" s="189">
        <v>0</v>
      </c>
      <c r="R281" s="189">
        <f>Q281*H281</f>
        <v>0</v>
      </c>
      <c r="S281" s="189">
        <v>0</v>
      </c>
      <c r="T281" s="190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191" t="s">
        <v>153</v>
      </c>
      <c r="AT281" s="191" t="s">
        <v>148</v>
      </c>
      <c r="AU281" s="191" t="s">
        <v>86</v>
      </c>
      <c r="AY281" s="19" t="s">
        <v>146</v>
      </c>
      <c r="BE281" s="192">
        <f>IF(N281="základní",J281,0)</f>
        <v>0</v>
      </c>
      <c r="BF281" s="192">
        <f>IF(N281="snížená",J281,0)</f>
        <v>0</v>
      </c>
      <c r="BG281" s="192">
        <f>IF(N281="zákl. přenesená",J281,0)</f>
        <v>0</v>
      </c>
      <c r="BH281" s="192">
        <f>IF(N281="sníž. přenesená",J281,0)</f>
        <v>0</v>
      </c>
      <c r="BI281" s="192">
        <f>IF(N281="nulová",J281,0)</f>
        <v>0</v>
      </c>
      <c r="BJ281" s="19" t="s">
        <v>84</v>
      </c>
      <c r="BK281" s="192">
        <f>ROUND(I281*H281,2)</f>
        <v>0</v>
      </c>
      <c r="BL281" s="19" t="s">
        <v>153</v>
      </c>
      <c r="BM281" s="191" t="s">
        <v>848</v>
      </c>
    </row>
    <row r="282" s="13" customFormat="1">
      <c r="A282" s="13"/>
      <c r="B282" s="193"/>
      <c r="C282" s="13"/>
      <c r="D282" s="194" t="s">
        <v>155</v>
      </c>
      <c r="E282" s="195" t="s">
        <v>1</v>
      </c>
      <c r="F282" s="196" t="s">
        <v>624</v>
      </c>
      <c r="G282" s="13"/>
      <c r="H282" s="195" t="s">
        <v>1</v>
      </c>
      <c r="I282" s="197"/>
      <c r="J282" s="13"/>
      <c r="K282" s="13"/>
      <c r="L282" s="193"/>
      <c r="M282" s="198"/>
      <c r="N282" s="199"/>
      <c r="O282" s="199"/>
      <c r="P282" s="199"/>
      <c r="Q282" s="199"/>
      <c r="R282" s="199"/>
      <c r="S282" s="199"/>
      <c r="T282" s="200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95" t="s">
        <v>155</v>
      </c>
      <c r="AU282" s="195" t="s">
        <v>86</v>
      </c>
      <c r="AV282" s="13" t="s">
        <v>84</v>
      </c>
      <c r="AW282" s="13" t="s">
        <v>32</v>
      </c>
      <c r="AX282" s="13" t="s">
        <v>77</v>
      </c>
      <c r="AY282" s="195" t="s">
        <v>146</v>
      </c>
    </row>
    <row r="283" s="13" customFormat="1">
      <c r="A283" s="13"/>
      <c r="B283" s="193"/>
      <c r="C283" s="13"/>
      <c r="D283" s="194" t="s">
        <v>155</v>
      </c>
      <c r="E283" s="195" t="s">
        <v>1</v>
      </c>
      <c r="F283" s="196" t="s">
        <v>244</v>
      </c>
      <c r="G283" s="13"/>
      <c r="H283" s="195" t="s">
        <v>1</v>
      </c>
      <c r="I283" s="197"/>
      <c r="J283" s="13"/>
      <c r="K283" s="13"/>
      <c r="L283" s="193"/>
      <c r="M283" s="198"/>
      <c r="N283" s="199"/>
      <c r="O283" s="199"/>
      <c r="P283" s="199"/>
      <c r="Q283" s="199"/>
      <c r="R283" s="199"/>
      <c r="S283" s="199"/>
      <c r="T283" s="200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195" t="s">
        <v>155</v>
      </c>
      <c r="AU283" s="195" t="s">
        <v>86</v>
      </c>
      <c r="AV283" s="13" t="s">
        <v>84</v>
      </c>
      <c r="AW283" s="13" t="s">
        <v>32</v>
      </c>
      <c r="AX283" s="13" t="s">
        <v>77</v>
      </c>
      <c r="AY283" s="195" t="s">
        <v>146</v>
      </c>
    </row>
    <row r="284" s="14" customFormat="1">
      <c r="A284" s="14"/>
      <c r="B284" s="201"/>
      <c r="C284" s="14"/>
      <c r="D284" s="194" t="s">
        <v>155</v>
      </c>
      <c r="E284" s="202" t="s">
        <v>1</v>
      </c>
      <c r="F284" s="203" t="s">
        <v>849</v>
      </c>
      <c r="G284" s="14"/>
      <c r="H284" s="204">
        <v>14.686999999999999</v>
      </c>
      <c r="I284" s="205"/>
      <c r="J284" s="14"/>
      <c r="K284" s="14"/>
      <c r="L284" s="201"/>
      <c r="M284" s="206"/>
      <c r="N284" s="207"/>
      <c r="O284" s="207"/>
      <c r="P284" s="207"/>
      <c r="Q284" s="207"/>
      <c r="R284" s="207"/>
      <c r="S284" s="207"/>
      <c r="T284" s="208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02" t="s">
        <v>155</v>
      </c>
      <c r="AU284" s="202" t="s">
        <v>86</v>
      </c>
      <c r="AV284" s="14" t="s">
        <v>86</v>
      </c>
      <c r="AW284" s="14" t="s">
        <v>32</v>
      </c>
      <c r="AX284" s="14" t="s">
        <v>84</v>
      </c>
      <c r="AY284" s="202" t="s">
        <v>146</v>
      </c>
    </row>
    <row r="285" s="2" customFormat="1" ht="24.15" customHeight="1">
      <c r="A285" s="38"/>
      <c r="B285" s="179"/>
      <c r="C285" s="180" t="s">
        <v>409</v>
      </c>
      <c r="D285" s="180" t="s">
        <v>148</v>
      </c>
      <c r="E285" s="181" t="s">
        <v>627</v>
      </c>
      <c r="F285" s="182" t="s">
        <v>628</v>
      </c>
      <c r="G285" s="183" t="s">
        <v>266</v>
      </c>
      <c r="H285" s="184">
        <v>5.0430000000000001</v>
      </c>
      <c r="I285" s="185"/>
      <c r="J285" s="186">
        <f>ROUND(I285*H285,2)</f>
        <v>0</v>
      </c>
      <c r="K285" s="182" t="s">
        <v>152</v>
      </c>
      <c r="L285" s="39"/>
      <c r="M285" s="187" t="s">
        <v>1</v>
      </c>
      <c r="N285" s="188" t="s">
        <v>42</v>
      </c>
      <c r="O285" s="77"/>
      <c r="P285" s="189">
        <f>O285*H285</f>
        <v>0</v>
      </c>
      <c r="Q285" s="189">
        <v>0</v>
      </c>
      <c r="R285" s="189">
        <f>Q285*H285</f>
        <v>0</v>
      </c>
      <c r="S285" s="189">
        <v>0</v>
      </c>
      <c r="T285" s="190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191" t="s">
        <v>153</v>
      </c>
      <c r="AT285" s="191" t="s">
        <v>148</v>
      </c>
      <c r="AU285" s="191" t="s">
        <v>86</v>
      </c>
      <c r="AY285" s="19" t="s">
        <v>146</v>
      </c>
      <c r="BE285" s="192">
        <f>IF(N285="základní",J285,0)</f>
        <v>0</v>
      </c>
      <c r="BF285" s="192">
        <f>IF(N285="snížená",J285,0)</f>
        <v>0</v>
      </c>
      <c r="BG285" s="192">
        <f>IF(N285="zákl. přenesená",J285,0)</f>
        <v>0</v>
      </c>
      <c r="BH285" s="192">
        <f>IF(N285="sníž. přenesená",J285,0)</f>
        <v>0</v>
      </c>
      <c r="BI285" s="192">
        <f>IF(N285="nulová",J285,0)</f>
        <v>0</v>
      </c>
      <c r="BJ285" s="19" t="s">
        <v>84</v>
      </c>
      <c r="BK285" s="192">
        <f>ROUND(I285*H285,2)</f>
        <v>0</v>
      </c>
      <c r="BL285" s="19" t="s">
        <v>153</v>
      </c>
      <c r="BM285" s="191" t="s">
        <v>850</v>
      </c>
    </row>
    <row r="286" s="13" customFormat="1">
      <c r="A286" s="13"/>
      <c r="B286" s="193"/>
      <c r="C286" s="13"/>
      <c r="D286" s="194" t="s">
        <v>155</v>
      </c>
      <c r="E286" s="195" t="s">
        <v>1</v>
      </c>
      <c r="F286" s="196" t="s">
        <v>630</v>
      </c>
      <c r="G286" s="13"/>
      <c r="H286" s="195" t="s">
        <v>1</v>
      </c>
      <c r="I286" s="197"/>
      <c r="J286" s="13"/>
      <c r="K286" s="13"/>
      <c r="L286" s="193"/>
      <c r="M286" s="198"/>
      <c r="N286" s="199"/>
      <c r="O286" s="199"/>
      <c r="P286" s="199"/>
      <c r="Q286" s="199"/>
      <c r="R286" s="199"/>
      <c r="S286" s="199"/>
      <c r="T286" s="200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195" t="s">
        <v>155</v>
      </c>
      <c r="AU286" s="195" t="s">
        <v>86</v>
      </c>
      <c r="AV286" s="13" t="s">
        <v>84</v>
      </c>
      <c r="AW286" s="13" t="s">
        <v>32</v>
      </c>
      <c r="AX286" s="13" t="s">
        <v>77</v>
      </c>
      <c r="AY286" s="195" t="s">
        <v>146</v>
      </c>
    </row>
    <row r="287" s="14" customFormat="1">
      <c r="A287" s="14"/>
      <c r="B287" s="201"/>
      <c r="C287" s="14"/>
      <c r="D287" s="194" t="s">
        <v>155</v>
      </c>
      <c r="E287" s="202" t="s">
        <v>1</v>
      </c>
      <c r="F287" s="203" t="s">
        <v>846</v>
      </c>
      <c r="G287" s="14"/>
      <c r="H287" s="204">
        <v>2.2719999999999998</v>
      </c>
      <c r="I287" s="205"/>
      <c r="J287" s="14"/>
      <c r="K287" s="14"/>
      <c r="L287" s="201"/>
      <c r="M287" s="206"/>
      <c r="N287" s="207"/>
      <c r="O287" s="207"/>
      <c r="P287" s="207"/>
      <c r="Q287" s="207"/>
      <c r="R287" s="207"/>
      <c r="S287" s="207"/>
      <c r="T287" s="208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02" t="s">
        <v>155</v>
      </c>
      <c r="AU287" s="202" t="s">
        <v>86</v>
      </c>
      <c r="AV287" s="14" t="s">
        <v>86</v>
      </c>
      <c r="AW287" s="14" t="s">
        <v>32</v>
      </c>
      <c r="AX287" s="14" t="s">
        <v>77</v>
      </c>
      <c r="AY287" s="202" t="s">
        <v>146</v>
      </c>
    </row>
    <row r="288" s="14" customFormat="1">
      <c r="A288" s="14"/>
      <c r="B288" s="201"/>
      <c r="C288" s="14"/>
      <c r="D288" s="194" t="s">
        <v>155</v>
      </c>
      <c r="E288" s="202" t="s">
        <v>1</v>
      </c>
      <c r="F288" s="203" t="s">
        <v>847</v>
      </c>
      <c r="G288" s="14"/>
      <c r="H288" s="204">
        <v>2.7709999999999999</v>
      </c>
      <c r="I288" s="205"/>
      <c r="J288" s="14"/>
      <c r="K288" s="14"/>
      <c r="L288" s="201"/>
      <c r="M288" s="206"/>
      <c r="N288" s="207"/>
      <c r="O288" s="207"/>
      <c r="P288" s="207"/>
      <c r="Q288" s="207"/>
      <c r="R288" s="207"/>
      <c r="S288" s="207"/>
      <c r="T288" s="208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02" t="s">
        <v>155</v>
      </c>
      <c r="AU288" s="202" t="s">
        <v>86</v>
      </c>
      <c r="AV288" s="14" t="s">
        <v>86</v>
      </c>
      <c r="AW288" s="14" t="s">
        <v>32</v>
      </c>
      <c r="AX288" s="14" t="s">
        <v>77</v>
      </c>
      <c r="AY288" s="202" t="s">
        <v>146</v>
      </c>
    </row>
    <row r="289" s="15" customFormat="1">
      <c r="A289" s="15"/>
      <c r="B289" s="209"/>
      <c r="C289" s="15"/>
      <c r="D289" s="194" t="s">
        <v>155</v>
      </c>
      <c r="E289" s="210" t="s">
        <v>1</v>
      </c>
      <c r="F289" s="211" t="s">
        <v>164</v>
      </c>
      <c r="G289" s="15"/>
      <c r="H289" s="212">
        <v>5.0430000000000001</v>
      </c>
      <c r="I289" s="213"/>
      <c r="J289" s="15"/>
      <c r="K289" s="15"/>
      <c r="L289" s="209"/>
      <c r="M289" s="214"/>
      <c r="N289" s="215"/>
      <c r="O289" s="215"/>
      <c r="P289" s="215"/>
      <c r="Q289" s="215"/>
      <c r="R289" s="215"/>
      <c r="S289" s="215"/>
      <c r="T289" s="216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10" t="s">
        <v>155</v>
      </c>
      <c r="AU289" s="210" t="s">
        <v>86</v>
      </c>
      <c r="AV289" s="15" t="s">
        <v>153</v>
      </c>
      <c r="AW289" s="15" t="s">
        <v>32</v>
      </c>
      <c r="AX289" s="15" t="s">
        <v>84</v>
      </c>
      <c r="AY289" s="210" t="s">
        <v>146</v>
      </c>
    </row>
    <row r="290" s="12" customFormat="1" ht="22.8" customHeight="1">
      <c r="A290" s="12"/>
      <c r="B290" s="166"/>
      <c r="C290" s="12"/>
      <c r="D290" s="167" t="s">
        <v>76</v>
      </c>
      <c r="E290" s="177" t="s">
        <v>631</v>
      </c>
      <c r="F290" s="177" t="s">
        <v>632</v>
      </c>
      <c r="G290" s="12"/>
      <c r="H290" s="12"/>
      <c r="I290" s="169"/>
      <c r="J290" s="178">
        <f>BK290</f>
        <v>0</v>
      </c>
      <c r="K290" s="12"/>
      <c r="L290" s="166"/>
      <c r="M290" s="171"/>
      <c r="N290" s="172"/>
      <c r="O290" s="172"/>
      <c r="P290" s="173">
        <f>P291</f>
        <v>0</v>
      </c>
      <c r="Q290" s="172"/>
      <c r="R290" s="173">
        <f>R291</f>
        <v>0</v>
      </c>
      <c r="S290" s="172"/>
      <c r="T290" s="174">
        <f>T291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167" t="s">
        <v>84</v>
      </c>
      <c r="AT290" s="175" t="s">
        <v>76</v>
      </c>
      <c r="AU290" s="175" t="s">
        <v>84</v>
      </c>
      <c r="AY290" s="167" t="s">
        <v>146</v>
      </c>
      <c r="BK290" s="176">
        <f>BK291</f>
        <v>0</v>
      </c>
    </row>
    <row r="291" s="2" customFormat="1" ht="37.8" customHeight="1">
      <c r="A291" s="38"/>
      <c r="B291" s="179"/>
      <c r="C291" s="180" t="s">
        <v>413</v>
      </c>
      <c r="D291" s="180" t="s">
        <v>148</v>
      </c>
      <c r="E291" s="181" t="s">
        <v>634</v>
      </c>
      <c r="F291" s="182" t="s">
        <v>635</v>
      </c>
      <c r="G291" s="183" t="s">
        <v>266</v>
      </c>
      <c r="H291" s="184">
        <v>66.188999999999993</v>
      </c>
      <c r="I291" s="185"/>
      <c r="J291" s="186">
        <f>ROUND(I291*H291,2)</f>
        <v>0</v>
      </c>
      <c r="K291" s="182" t="s">
        <v>152</v>
      </c>
      <c r="L291" s="39"/>
      <c r="M291" s="239" t="s">
        <v>1</v>
      </c>
      <c r="N291" s="240" t="s">
        <v>42</v>
      </c>
      <c r="O291" s="241"/>
      <c r="P291" s="242">
        <f>O291*H291</f>
        <v>0</v>
      </c>
      <c r="Q291" s="242">
        <v>0</v>
      </c>
      <c r="R291" s="242">
        <f>Q291*H291</f>
        <v>0</v>
      </c>
      <c r="S291" s="242">
        <v>0</v>
      </c>
      <c r="T291" s="243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191" t="s">
        <v>153</v>
      </c>
      <c r="AT291" s="191" t="s">
        <v>148</v>
      </c>
      <c r="AU291" s="191" t="s">
        <v>86</v>
      </c>
      <c r="AY291" s="19" t="s">
        <v>146</v>
      </c>
      <c r="BE291" s="192">
        <f>IF(N291="základní",J291,0)</f>
        <v>0</v>
      </c>
      <c r="BF291" s="192">
        <f>IF(N291="snížená",J291,0)</f>
        <v>0</v>
      </c>
      <c r="BG291" s="192">
        <f>IF(N291="zákl. přenesená",J291,0)</f>
        <v>0</v>
      </c>
      <c r="BH291" s="192">
        <f>IF(N291="sníž. přenesená",J291,0)</f>
        <v>0</v>
      </c>
      <c r="BI291" s="192">
        <f>IF(N291="nulová",J291,0)</f>
        <v>0</v>
      </c>
      <c r="BJ291" s="19" t="s">
        <v>84</v>
      </c>
      <c r="BK291" s="192">
        <f>ROUND(I291*H291,2)</f>
        <v>0</v>
      </c>
      <c r="BL291" s="19" t="s">
        <v>153</v>
      </c>
      <c r="BM291" s="191" t="s">
        <v>851</v>
      </c>
    </row>
    <row r="292" s="2" customFormat="1" ht="6.96" customHeight="1">
      <c r="A292" s="38"/>
      <c r="B292" s="60"/>
      <c r="C292" s="61"/>
      <c r="D292" s="61"/>
      <c r="E292" s="61"/>
      <c r="F292" s="61"/>
      <c r="G292" s="61"/>
      <c r="H292" s="61"/>
      <c r="I292" s="61"/>
      <c r="J292" s="61"/>
      <c r="K292" s="61"/>
      <c r="L292" s="39"/>
      <c r="M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</row>
  </sheetData>
  <autoFilter ref="C124:K291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.667969" style="1" customWidth="1"/>
    <col min="13" max="13" width="10.83203" style="1" customWidth="1"/>
    <col min="15" max="15" width="14.16016" style="1" customWidth="1"/>
    <col min="16" max="16" width="14.16016" style="1" customWidth="1"/>
    <col min="17" max="17" width="14.16016" style="1" customWidth="1"/>
    <col min="18" max="18" width="14.16016" style="1" customWidth="1"/>
    <col min="19" max="19" width="14.16016" style="1" customWidth="1"/>
    <col min="20" max="20" width="14.16016" style="1" customWidth="1"/>
    <col min="21" max="21" width="16.33203" style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100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113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Mladá Boleslav, obnova vodovodu a kanalizace - etapa A</v>
      </c>
      <c r="F7" s="32"/>
      <c r="G7" s="32"/>
      <c r="H7" s="32"/>
      <c r="L7" s="22"/>
    </row>
    <row r="8" s="1" customFormat="1" ht="12" customHeight="1">
      <c r="B8" s="22"/>
      <c r="D8" s="32" t="s">
        <v>114</v>
      </c>
      <c r="L8" s="22"/>
    </row>
    <row r="9" s="2" customFormat="1" ht="16.5" customHeight="1">
      <c r="A9" s="38"/>
      <c r="B9" s="39"/>
      <c r="C9" s="38"/>
      <c r="D9" s="38"/>
      <c r="E9" s="129" t="s">
        <v>852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653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853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28. 1. 2026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">
        <v>1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">
        <v>26</v>
      </c>
      <c r="F17" s="38"/>
      <c r="G17" s="38"/>
      <c r="H17" s="38"/>
      <c r="I17" s="32" t="s">
        <v>27</v>
      </c>
      <c r="J17" s="27" t="s">
        <v>1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28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27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30</v>
      </c>
      <c r="E22" s="38"/>
      <c r="F22" s="38"/>
      <c r="G22" s="38"/>
      <c r="H22" s="38"/>
      <c r="I22" s="32" t="s">
        <v>25</v>
      </c>
      <c r="J22" s="27" t="s">
        <v>1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">
        <v>31</v>
      </c>
      <c r="F23" s="38"/>
      <c r="G23" s="38"/>
      <c r="H23" s="38"/>
      <c r="I23" s="32" t="s">
        <v>27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33</v>
      </c>
      <c r="E25" s="38"/>
      <c r="F25" s="38"/>
      <c r="G25" s="38"/>
      <c r="H25" s="38"/>
      <c r="I25" s="32" t="s">
        <v>25</v>
      </c>
      <c r="J25" s="27" t="s">
        <v>1</v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">
        <v>34</v>
      </c>
      <c r="F26" s="38"/>
      <c r="G26" s="38"/>
      <c r="H26" s="38"/>
      <c r="I26" s="32" t="s">
        <v>27</v>
      </c>
      <c r="J26" s="27" t="s">
        <v>1</v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35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71.25" customHeight="1">
      <c r="A29" s="130"/>
      <c r="B29" s="131"/>
      <c r="C29" s="130"/>
      <c r="D29" s="130"/>
      <c r="E29" s="36" t="s">
        <v>36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37</v>
      </c>
      <c r="E32" s="38"/>
      <c r="F32" s="38"/>
      <c r="G32" s="38"/>
      <c r="H32" s="38"/>
      <c r="I32" s="38"/>
      <c r="J32" s="96">
        <f>ROUND(J130,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39</v>
      </c>
      <c r="G34" s="38"/>
      <c r="H34" s="38"/>
      <c r="I34" s="43" t="s">
        <v>38</v>
      </c>
      <c r="J34" s="43" t="s">
        <v>40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41</v>
      </c>
      <c r="E35" s="32" t="s">
        <v>42</v>
      </c>
      <c r="F35" s="135">
        <f>ROUND((SUM(BE130:BE355)),  2)</f>
        <v>0</v>
      </c>
      <c r="G35" s="38"/>
      <c r="H35" s="38"/>
      <c r="I35" s="136">
        <v>0.20999999999999999</v>
      </c>
      <c r="J35" s="135">
        <f>ROUND(((SUM(BE130:BE355))*I35),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43</v>
      </c>
      <c r="F36" s="135">
        <f>ROUND((SUM(BF130:BF355)),  2)</f>
        <v>0</v>
      </c>
      <c r="G36" s="38"/>
      <c r="H36" s="38"/>
      <c r="I36" s="136">
        <v>0.12</v>
      </c>
      <c r="J36" s="135">
        <f>ROUND(((SUM(BF130:BF355))*I36),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44</v>
      </c>
      <c r="F37" s="135">
        <f>ROUND((SUM(BG130:BG355)),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45</v>
      </c>
      <c r="F38" s="135">
        <f>ROUND((SUM(BH130:BH355)),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46</v>
      </c>
      <c r="F39" s="135">
        <f>ROUND((SUM(BI130:BI355)),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47</v>
      </c>
      <c r="E41" s="81"/>
      <c r="F41" s="81"/>
      <c r="G41" s="139" t="s">
        <v>48</v>
      </c>
      <c r="H41" s="140" t="s">
        <v>49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50</v>
      </c>
      <c r="E50" s="57"/>
      <c r="F50" s="57"/>
      <c r="G50" s="56" t="s">
        <v>51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52</v>
      </c>
      <c r="E61" s="41"/>
      <c r="F61" s="143" t="s">
        <v>53</v>
      </c>
      <c r="G61" s="58" t="s">
        <v>52</v>
      </c>
      <c r="H61" s="41"/>
      <c r="I61" s="41"/>
      <c r="J61" s="144" t="s">
        <v>53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54</v>
      </c>
      <c r="E65" s="59"/>
      <c r="F65" s="59"/>
      <c r="G65" s="56" t="s">
        <v>55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52</v>
      </c>
      <c r="E76" s="41"/>
      <c r="F76" s="143" t="s">
        <v>53</v>
      </c>
      <c r="G76" s="58" t="s">
        <v>52</v>
      </c>
      <c r="H76" s="41"/>
      <c r="I76" s="41"/>
      <c r="J76" s="144" t="s">
        <v>53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116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Mladá Boleslav, obnova vodovodu a kanalizace - etapa A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114</v>
      </c>
      <c r="L86" s="22"/>
    </row>
    <row r="87" s="2" customFormat="1" ht="16.5" customHeight="1">
      <c r="A87" s="38"/>
      <c r="B87" s="39"/>
      <c r="C87" s="38"/>
      <c r="D87" s="38"/>
      <c r="E87" s="129" t="s">
        <v>852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653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01 - Stoka BJ – část 1 (od ul. Laurinova po č.p. 495)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>Mladá Boleslav</v>
      </c>
      <c r="G91" s="38"/>
      <c r="H91" s="38"/>
      <c r="I91" s="32" t="s">
        <v>22</v>
      </c>
      <c r="J91" s="69" t="str">
        <f>IF(J14="","",J14)</f>
        <v>28. 1. 2026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38"/>
      <c r="E93" s="38"/>
      <c r="F93" s="27" t="str">
        <f>E17</f>
        <v>VAK Mladá Boleslav a.s.</v>
      </c>
      <c r="G93" s="38"/>
      <c r="H93" s="38"/>
      <c r="I93" s="32" t="s">
        <v>30</v>
      </c>
      <c r="J93" s="36" t="str">
        <f>E23</f>
        <v>ŠINDLAR s.ro., Hradec Králové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38"/>
      <c r="E94" s="38"/>
      <c r="F94" s="27" t="str">
        <f>IF(E20="","",E20)</f>
        <v>Vyplň údaj</v>
      </c>
      <c r="G94" s="38"/>
      <c r="H94" s="38"/>
      <c r="I94" s="32" t="s">
        <v>33</v>
      </c>
      <c r="J94" s="36" t="str">
        <f>E26</f>
        <v>Roman Bárta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117</v>
      </c>
      <c r="D96" s="137"/>
      <c r="E96" s="137"/>
      <c r="F96" s="137"/>
      <c r="G96" s="137"/>
      <c r="H96" s="137"/>
      <c r="I96" s="137"/>
      <c r="J96" s="146" t="s">
        <v>118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119</v>
      </c>
      <c r="D98" s="38"/>
      <c r="E98" s="38"/>
      <c r="F98" s="38"/>
      <c r="G98" s="38"/>
      <c r="H98" s="38"/>
      <c r="I98" s="38"/>
      <c r="J98" s="96">
        <f>J130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120</v>
      </c>
    </row>
    <row r="99" s="9" customFormat="1" ht="24.96" customHeight="1">
      <c r="A99" s="9"/>
      <c r="B99" s="148"/>
      <c r="C99" s="9"/>
      <c r="D99" s="149" t="s">
        <v>121</v>
      </c>
      <c r="E99" s="150"/>
      <c r="F99" s="150"/>
      <c r="G99" s="150"/>
      <c r="H99" s="150"/>
      <c r="I99" s="150"/>
      <c r="J99" s="151">
        <f>J131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122</v>
      </c>
      <c r="E100" s="154"/>
      <c r="F100" s="154"/>
      <c r="G100" s="154"/>
      <c r="H100" s="154"/>
      <c r="I100" s="154"/>
      <c r="J100" s="155">
        <f>J132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123</v>
      </c>
      <c r="E101" s="154"/>
      <c r="F101" s="154"/>
      <c r="G101" s="154"/>
      <c r="H101" s="154"/>
      <c r="I101" s="154"/>
      <c r="J101" s="155">
        <f>J219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854</v>
      </c>
      <c r="E102" s="154"/>
      <c r="F102" s="154"/>
      <c r="G102" s="154"/>
      <c r="H102" s="154"/>
      <c r="I102" s="154"/>
      <c r="J102" s="155">
        <f>J226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124</v>
      </c>
      <c r="E103" s="154"/>
      <c r="F103" s="154"/>
      <c r="G103" s="154"/>
      <c r="H103" s="154"/>
      <c r="I103" s="154"/>
      <c r="J103" s="155">
        <f>J229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2"/>
      <c r="C104" s="10"/>
      <c r="D104" s="153" t="s">
        <v>125</v>
      </c>
      <c r="E104" s="154"/>
      <c r="F104" s="154"/>
      <c r="G104" s="154"/>
      <c r="H104" s="154"/>
      <c r="I104" s="154"/>
      <c r="J104" s="155">
        <f>J253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2"/>
      <c r="C105" s="10"/>
      <c r="D105" s="153" t="s">
        <v>855</v>
      </c>
      <c r="E105" s="154"/>
      <c r="F105" s="154"/>
      <c r="G105" s="154"/>
      <c r="H105" s="154"/>
      <c r="I105" s="154"/>
      <c r="J105" s="155">
        <f>J281</f>
        <v>0</v>
      </c>
      <c r="K105" s="10"/>
      <c r="L105" s="15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2"/>
      <c r="C106" s="10"/>
      <c r="D106" s="153" t="s">
        <v>127</v>
      </c>
      <c r="E106" s="154"/>
      <c r="F106" s="154"/>
      <c r="G106" s="154"/>
      <c r="H106" s="154"/>
      <c r="I106" s="154"/>
      <c r="J106" s="155">
        <f>J329</f>
        <v>0</v>
      </c>
      <c r="K106" s="10"/>
      <c r="L106" s="15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2"/>
      <c r="C107" s="10"/>
      <c r="D107" s="153" t="s">
        <v>128</v>
      </c>
      <c r="E107" s="154"/>
      <c r="F107" s="154"/>
      <c r="G107" s="154"/>
      <c r="H107" s="154"/>
      <c r="I107" s="154"/>
      <c r="J107" s="155">
        <f>J335</f>
        <v>0</v>
      </c>
      <c r="K107" s="10"/>
      <c r="L107" s="15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2"/>
      <c r="C108" s="10"/>
      <c r="D108" s="153" t="s">
        <v>129</v>
      </c>
      <c r="E108" s="154"/>
      <c r="F108" s="154"/>
      <c r="G108" s="154"/>
      <c r="H108" s="154"/>
      <c r="I108" s="154"/>
      <c r="J108" s="155">
        <f>J354</f>
        <v>0</v>
      </c>
      <c r="K108" s="10"/>
      <c r="L108" s="15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8"/>
      <c r="B109" s="39"/>
      <c r="C109" s="38"/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60"/>
      <c r="C110" s="61"/>
      <c r="D110" s="61"/>
      <c r="E110" s="61"/>
      <c r="F110" s="61"/>
      <c r="G110" s="61"/>
      <c r="H110" s="61"/>
      <c r="I110" s="61"/>
      <c r="J110" s="61"/>
      <c r="K110" s="61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4" s="2" customFormat="1" ht="6.96" customHeight="1">
      <c r="A114" s="38"/>
      <c r="B114" s="62"/>
      <c r="C114" s="63"/>
      <c r="D114" s="63"/>
      <c r="E114" s="63"/>
      <c r="F114" s="63"/>
      <c r="G114" s="63"/>
      <c r="H114" s="63"/>
      <c r="I114" s="63"/>
      <c r="J114" s="63"/>
      <c r="K114" s="63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131</v>
      </c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16</v>
      </c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38"/>
      <c r="D118" s="38"/>
      <c r="E118" s="129" t="str">
        <f>E7</f>
        <v>Mladá Boleslav, obnova vodovodu a kanalizace - etapa A</v>
      </c>
      <c r="F118" s="32"/>
      <c r="G118" s="32"/>
      <c r="H118" s="32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" customFormat="1" ht="12" customHeight="1">
      <c r="B119" s="22"/>
      <c r="C119" s="32" t="s">
        <v>114</v>
      </c>
      <c r="L119" s="22"/>
    </row>
    <row r="120" s="2" customFormat="1" ht="16.5" customHeight="1">
      <c r="A120" s="38"/>
      <c r="B120" s="39"/>
      <c r="C120" s="38"/>
      <c r="D120" s="38"/>
      <c r="E120" s="129" t="s">
        <v>852</v>
      </c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653</v>
      </c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6.5" customHeight="1">
      <c r="A122" s="38"/>
      <c r="B122" s="39"/>
      <c r="C122" s="38"/>
      <c r="D122" s="38"/>
      <c r="E122" s="67" t="str">
        <f>E11</f>
        <v>01 - Stoka BJ – část 1 (od ul. Laurinova po č.p. 495)</v>
      </c>
      <c r="F122" s="38"/>
      <c r="G122" s="38"/>
      <c r="H122" s="38"/>
      <c r="I122" s="38"/>
      <c r="J122" s="38"/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38"/>
      <c r="D123" s="38"/>
      <c r="E123" s="38"/>
      <c r="F123" s="38"/>
      <c r="G123" s="38"/>
      <c r="H123" s="38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20</v>
      </c>
      <c r="D124" s="38"/>
      <c r="E124" s="38"/>
      <c r="F124" s="27" t="str">
        <f>F14</f>
        <v>Mladá Boleslav</v>
      </c>
      <c r="G124" s="38"/>
      <c r="H124" s="38"/>
      <c r="I124" s="32" t="s">
        <v>22</v>
      </c>
      <c r="J124" s="69" t="str">
        <f>IF(J14="","",J14)</f>
        <v>28. 1. 2026</v>
      </c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38"/>
      <c r="D125" s="38"/>
      <c r="E125" s="38"/>
      <c r="F125" s="38"/>
      <c r="G125" s="38"/>
      <c r="H125" s="38"/>
      <c r="I125" s="38"/>
      <c r="J125" s="38"/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25.65" customHeight="1">
      <c r="A126" s="38"/>
      <c r="B126" s="39"/>
      <c r="C126" s="32" t="s">
        <v>24</v>
      </c>
      <c r="D126" s="38"/>
      <c r="E126" s="38"/>
      <c r="F126" s="27" t="str">
        <f>E17</f>
        <v>VAK Mladá Boleslav a.s.</v>
      </c>
      <c r="G126" s="38"/>
      <c r="H126" s="38"/>
      <c r="I126" s="32" t="s">
        <v>30</v>
      </c>
      <c r="J126" s="36" t="str">
        <f>E23</f>
        <v>ŠINDLAR s.ro., Hradec Králové</v>
      </c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5.15" customHeight="1">
      <c r="A127" s="38"/>
      <c r="B127" s="39"/>
      <c r="C127" s="32" t="s">
        <v>28</v>
      </c>
      <c r="D127" s="38"/>
      <c r="E127" s="38"/>
      <c r="F127" s="27" t="str">
        <f>IF(E20="","",E20)</f>
        <v>Vyplň údaj</v>
      </c>
      <c r="G127" s="38"/>
      <c r="H127" s="38"/>
      <c r="I127" s="32" t="s">
        <v>33</v>
      </c>
      <c r="J127" s="36" t="str">
        <f>E26</f>
        <v>Roman Bárta</v>
      </c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0.32" customHeight="1">
      <c r="A128" s="38"/>
      <c r="B128" s="39"/>
      <c r="C128" s="38"/>
      <c r="D128" s="38"/>
      <c r="E128" s="38"/>
      <c r="F128" s="38"/>
      <c r="G128" s="38"/>
      <c r="H128" s="38"/>
      <c r="I128" s="38"/>
      <c r="J128" s="38"/>
      <c r="K128" s="38"/>
      <c r="L128" s="55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11" customFormat="1" ht="29.28" customHeight="1">
      <c r="A129" s="156"/>
      <c r="B129" s="157"/>
      <c r="C129" s="158" t="s">
        <v>132</v>
      </c>
      <c r="D129" s="159" t="s">
        <v>62</v>
      </c>
      <c r="E129" s="159" t="s">
        <v>58</v>
      </c>
      <c r="F129" s="159" t="s">
        <v>59</v>
      </c>
      <c r="G129" s="159" t="s">
        <v>133</v>
      </c>
      <c r="H129" s="159" t="s">
        <v>134</v>
      </c>
      <c r="I129" s="159" t="s">
        <v>135</v>
      </c>
      <c r="J129" s="159" t="s">
        <v>118</v>
      </c>
      <c r="K129" s="160" t="s">
        <v>136</v>
      </c>
      <c r="L129" s="161"/>
      <c r="M129" s="86" t="s">
        <v>1</v>
      </c>
      <c r="N129" s="87" t="s">
        <v>41</v>
      </c>
      <c r="O129" s="87" t="s">
        <v>137</v>
      </c>
      <c r="P129" s="87" t="s">
        <v>138</v>
      </c>
      <c r="Q129" s="87" t="s">
        <v>139</v>
      </c>
      <c r="R129" s="87" t="s">
        <v>140</v>
      </c>
      <c r="S129" s="87" t="s">
        <v>141</v>
      </c>
      <c r="T129" s="88" t="s">
        <v>142</v>
      </c>
      <c r="U129" s="156"/>
      <c r="V129" s="156"/>
      <c r="W129" s="156"/>
      <c r="X129" s="156"/>
      <c r="Y129" s="156"/>
      <c r="Z129" s="156"/>
      <c r="AA129" s="156"/>
      <c r="AB129" s="156"/>
      <c r="AC129" s="156"/>
      <c r="AD129" s="156"/>
      <c r="AE129" s="156"/>
    </row>
    <row r="130" s="2" customFormat="1" ht="22.8" customHeight="1">
      <c r="A130" s="38"/>
      <c r="B130" s="39"/>
      <c r="C130" s="93" t="s">
        <v>143</v>
      </c>
      <c r="D130" s="38"/>
      <c r="E130" s="38"/>
      <c r="F130" s="38"/>
      <c r="G130" s="38"/>
      <c r="H130" s="38"/>
      <c r="I130" s="38"/>
      <c r="J130" s="162">
        <f>BK130</f>
        <v>0</v>
      </c>
      <c r="K130" s="38"/>
      <c r="L130" s="39"/>
      <c r="M130" s="89"/>
      <c r="N130" s="73"/>
      <c r="O130" s="90"/>
      <c r="P130" s="163">
        <f>P131</f>
        <v>0</v>
      </c>
      <c r="Q130" s="90"/>
      <c r="R130" s="163">
        <f>R131</f>
        <v>622.02610815000003</v>
      </c>
      <c r="S130" s="90"/>
      <c r="T130" s="164">
        <f>T131</f>
        <v>201.79536100000001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9" t="s">
        <v>76</v>
      </c>
      <c r="AU130" s="19" t="s">
        <v>120</v>
      </c>
      <c r="BK130" s="165">
        <f>BK131</f>
        <v>0</v>
      </c>
    </row>
    <row r="131" s="12" customFormat="1" ht="25.92" customHeight="1">
      <c r="A131" s="12"/>
      <c r="B131" s="166"/>
      <c r="C131" s="12"/>
      <c r="D131" s="167" t="s">
        <v>76</v>
      </c>
      <c r="E131" s="168" t="s">
        <v>144</v>
      </c>
      <c r="F131" s="168" t="s">
        <v>145</v>
      </c>
      <c r="G131" s="12"/>
      <c r="H131" s="12"/>
      <c r="I131" s="169"/>
      <c r="J131" s="170">
        <f>BK131</f>
        <v>0</v>
      </c>
      <c r="K131" s="12"/>
      <c r="L131" s="166"/>
      <c r="M131" s="171"/>
      <c r="N131" s="172"/>
      <c r="O131" s="172"/>
      <c r="P131" s="173">
        <f>P132+P219+P226+P229+P253+P281+P329+P335+P354</f>
        <v>0</v>
      </c>
      <c r="Q131" s="172"/>
      <c r="R131" s="173">
        <f>R132+R219+R226+R229+R253+R281+R329+R335+R354</f>
        <v>622.02610815000003</v>
      </c>
      <c r="S131" s="172"/>
      <c r="T131" s="174">
        <f>T132+T219+T226+T229+T253+T281+T329+T335+T354</f>
        <v>201.79536100000001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7" t="s">
        <v>84</v>
      </c>
      <c r="AT131" s="175" t="s">
        <v>76</v>
      </c>
      <c r="AU131" s="175" t="s">
        <v>77</v>
      </c>
      <c r="AY131" s="167" t="s">
        <v>146</v>
      </c>
      <c r="BK131" s="176">
        <f>BK132+BK219+BK226+BK229+BK253+BK281+BK329+BK335+BK354</f>
        <v>0</v>
      </c>
    </row>
    <row r="132" s="12" customFormat="1" ht="22.8" customHeight="1">
      <c r="A132" s="12"/>
      <c r="B132" s="166"/>
      <c r="C132" s="12"/>
      <c r="D132" s="167" t="s">
        <v>76</v>
      </c>
      <c r="E132" s="177" t="s">
        <v>84</v>
      </c>
      <c r="F132" s="177" t="s">
        <v>147</v>
      </c>
      <c r="G132" s="12"/>
      <c r="H132" s="12"/>
      <c r="I132" s="169"/>
      <c r="J132" s="178">
        <f>BK132</f>
        <v>0</v>
      </c>
      <c r="K132" s="12"/>
      <c r="L132" s="166"/>
      <c r="M132" s="171"/>
      <c r="N132" s="172"/>
      <c r="O132" s="172"/>
      <c r="P132" s="173">
        <f>SUM(P133:P218)</f>
        <v>0</v>
      </c>
      <c r="Q132" s="172"/>
      <c r="R132" s="173">
        <f>SUM(R133:R218)</f>
        <v>512.99228970000001</v>
      </c>
      <c r="S132" s="172"/>
      <c r="T132" s="174">
        <f>SUM(T133:T218)</f>
        <v>149.68003600000003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7" t="s">
        <v>84</v>
      </c>
      <c r="AT132" s="175" t="s">
        <v>76</v>
      </c>
      <c r="AU132" s="175" t="s">
        <v>84</v>
      </c>
      <c r="AY132" s="167" t="s">
        <v>146</v>
      </c>
      <c r="BK132" s="176">
        <f>SUM(BK133:BK218)</f>
        <v>0</v>
      </c>
    </row>
    <row r="133" s="2" customFormat="1" ht="62.7" customHeight="1">
      <c r="A133" s="38"/>
      <c r="B133" s="179"/>
      <c r="C133" s="180" t="s">
        <v>84</v>
      </c>
      <c r="D133" s="180" t="s">
        <v>148</v>
      </c>
      <c r="E133" s="181" t="s">
        <v>158</v>
      </c>
      <c r="F133" s="182" t="s">
        <v>159</v>
      </c>
      <c r="G133" s="183" t="s">
        <v>151</v>
      </c>
      <c r="H133" s="184">
        <v>172.244</v>
      </c>
      <c r="I133" s="185"/>
      <c r="J133" s="186">
        <f>ROUND(I133*H133,2)</f>
        <v>0</v>
      </c>
      <c r="K133" s="182" t="s">
        <v>152</v>
      </c>
      <c r="L133" s="39"/>
      <c r="M133" s="187" t="s">
        <v>1</v>
      </c>
      <c r="N133" s="188" t="s">
        <v>42</v>
      </c>
      <c r="O133" s="77"/>
      <c r="P133" s="189">
        <f>O133*H133</f>
        <v>0</v>
      </c>
      <c r="Q133" s="189">
        <v>0</v>
      </c>
      <c r="R133" s="189">
        <f>Q133*H133</f>
        <v>0</v>
      </c>
      <c r="S133" s="189">
        <v>0.17000000000000001</v>
      </c>
      <c r="T133" s="190">
        <f>S133*H133</f>
        <v>29.281480000000002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1" t="s">
        <v>153</v>
      </c>
      <c r="AT133" s="191" t="s">
        <v>148</v>
      </c>
      <c r="AU133" s="191" t="s">
        <v>86</v>
      </c>
      <c r="AY133" s="19" t="s">
        <v>146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9" t="s">
        <v>84</v>
      </c>
      <c r="BK133" s="192">
        <f>ROUND(I133*H133,2)</f>
        <v>0</v>
      </c>
      <c r="BL133" s="19" t="s">
        <v>153</v>
      </c>
      <c r="BM133" s="191" t="s">
        <v>856</v>
      </c>
    </row>
    <row r="134" s="13" customFormat="1">
      <c r="A134" s="13"/>
      <c r="B134" s="193"/>
      <c r="C134" s="13"/>
      <c r="D134" s="194" t="s">
        <v>155</v>
      </c>
      <c r="E134" s="195" t="s">
        <v>1</v>
      </c>
      <c r="F134" s="196" t="s">
        <v>857</v>
      </c>
      <c r="G134" s="13"/>
      <c r="H134" s="195" t="s">
        <v>1</v>
      </c>
      <c r="I134" s="197"/>
      <c r="J134" s="13"/>
      <c r="K134" s="13"/>
      <c r="L134" s="193"/>
      <c r="M134" s="198"/>
      <c r="N134" s="199"/>
      <c r="O134" s="199"/>
      <c r="P134" s="199"/>
      <c r="Q134" s="199"/>
      <c r="R134" s="199"/>
      <c r="S134" s="199"/>
      <c r="T134" s="20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5" t="s">
        <v>155</v>
      </c>
      <c r="AU134" s="195" t="s">
        <v>86</v>
      </c>
      <c r="AV134" s="13" t="s">
        <v>84</v>
      </c>
      <c r="AW134" s="13" t="s">
        <v>32</v>
      </c>
      <c r="AX134" s="13" t="s">
        <v>77</v>
      </c>
      <c r="AY134" s="195" t="s">
        <v>146</v>
      </c>
    </row>
    <row r="135" s="13" customFormat="1">
      <c r="A135" s="13"/>
      <c r="B135" s="193"/>
      <c r="C135" s="13"/>
      <c r="D135" s="194" t="s">
        <v>155</v>
      </c>
      <c r="E135" s="195" t="s">
        <v>1</v>
      </c>
      <c r="F135" s="196" t="s">
        <v>161</v>
      </c>
      <c r="G135" s="13"/>
      <c r="H135" s="195" t="s">
        <v>1</v>
      </c>
      <c r="I135" s="197"/>
      <c r="J135" s="13"/>
      <c r="K135" s="13"/>
      <c r="L135" s="193"/>
      <c r="M135" s="198"/>
      <c r="N135" s="199"/>
      <c r="O135" s="199"/>
      <c r="P135" s="199"/>
      <c r="Q135" s="199"/>
      <c r="R135" s="199"/>
      <c r="S135" s="199"/>
      <c r="T135" s="20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5" t="s">
        <v>155</v>
      </c>
      <c r="AU135" s="195" t="s">
        <v>86</v>
      </c>
      <c r="AV135" s="13" t="s">
        <v>84</v>
      </c>
      <c r="AW135" s="13" t="s">
        <v>32</v>
      </c>
      <c r="AX135" s="13" t="s">
        <v>77</v>
      </c>
      <c r="AY135" s="195" t="s">
        <v>146</v>
      </c>
    </row>
    <row r="136" s="14" customFormat="1">
      <c r="A136" s="14"/>
      <c r="B136" s="201"/>
      <c r="C136" s="14"/>
      <c r="D136" s="194" t="s">
        <v>155</v>
      </c>
      <c r="E136" s="202" t="s">
        <v>1</v>
      </c>
      <c r="F136" s="203" t="s">
        <v>858</v>
      </c>
      <c r="G136" s="14"/>
      <c r="H136" s="204">
        <v>156.738</v>
      </c>
      <c r="I136" s="205"/>
      <c r="J136" s="14"/>
      <c r="K136" s="14"/>
      <c r="L136" s="201"/>
      <c r="M136" s="206"/>
      <c r="N136" s="207"/>
      <c r="O136" s="207"/>
      <c r="P136" s="207"/>
      <c r="Q136" s="207"/>
      <c r="R136" s="207"/>
      <c r="S136" s="207"/>
      <c r="T136" s="208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02" t="s">
        <v>155</v>
      </c>
      <c r="AU136" s="202" t="s">
        <v>86</v>
      </c>
      <c r="AV136" s="14" t="s">
        <v>86</v>
      </c>
      <c r="AW136" s="14" t="s">
        <v>32</v>
      </c>
      <c r="AX136" s="14" t="s">
        <v>77</v>
      </c>
      <c r="AY136" s="202" t="s">
        <v>146</v>
      </c>
    </row>
    <row r="137" s="14" customFormat="1">
      <c r="A137" s="14"/>
      <c r="B137" s="201"/>
      <c r="C137" s="14"/>
      <c r="D137" s="194" t="s">
        <v>155</v>
      </c>
      <c r="E137" s="202" t="s">
        <v>1</v>
      </c>
      <c r="F137" s="203" t="s">
        <v>859</v>
      </c>
      <c r="G137" s="14"/>
      <c r="H137" s="204">
        <v>15.506</v>
      </c>
      <c r="I137" s="205"/>
      <c r="J137" s="14"/>
      <c r="K137" s="14"/>
      <c r="L137" s="201"/>
      <c r="M137" s="206"/>
      <c r="N137" s="207"/>
      <c r="O137" s="207"/>
      <c r="P137" s="207"/>
      <c r="Q137" s="207"/>
      <c r="R137" s="207"/>
      <c r="S137" s="207"/>
      <c r="T137" s="20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02" t="s">
        <v>155</v>
      </c>
      <c r="AU137" s="202" t="s">
        <v>86</v>
      </c>
      <c r="AV137" s="14" t="s">
        <v>86</v>
      </c>
      <c r="AW137" s="14" t="s">
        <v>32</v>
      </c>
      <c r="AX137" s="14" t="s">
        <v>77</v>
      </c>
      <c r="AY137" s="202" t="s">
        <v>146</v>
      </c>
    </row>
    <row r="138" s="15" customFormat="1">
      <c r="A138" s="15"/>
      <c r="B138" s="209"/>
      <c r="C138" s="15"/>
      <c r="D138" s="194" t="s">
        <v>155</v>
      </c>
      <c r="E138" s="210" t="s">
        <v>1</v>
      </c>
      <c r="F138" s="211" t="s">
        <v>164</v>
      </c>
      <c r="G138" s="15"/>
      <c r="H138" s="212">
        <v>172.244</v>
      </c>
      <c r="I138" s="213"/>
      <c r="J138" s="15"/>
      <c r="K138" s="15"/>
      <c r="L138" s="209"/>
      <c r="M138" s="214"/>
      <c r="N138" s="215"/>
      <c r="O138" s="215"/>
      <c r="P138" s="215"/>
      <c r="Q138" s="215"/>
      <c r="R138" s="215"/>
      <c r="S138" s="215"/>
      <c r="T138" s="216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10" t="s">
        <v>155</v>
      </c>
      <c r="AU138" s="210" t="s">
        <v>86</v>
      </c>
      <c r="AV138" s="15" t="s">
        <v>153</v>
      </c>
      <c r="AW138" s="15" t="s">
        <v>32</v>
      </c>
      <c r="AX138" s="15" t="s">
        <v>84</v>
      </c>
      <c r="AY138" s="210" t="s">
        <v>146</v>
      </c>
    </row>
    <row r="139" s="2" customFormat="1" ht="66.75" customHeight="1">
      <c r="A139" s="38"/>
      <c r="B139" s="179"/>
      <c r="C139" s="180" t="s">
        <v>86</v>
      </c>
      <c r="D139" s="180" t="s">
        <v>148</v>
      </c>
      <c r="E139" s="181" t="s">
        <v>166</v>
      </c>
      <c r="F139" s="182" t="s">
        <v>167</v>
      </c>
      <c r="G139" s="183" t="s">
        <v>151</v>
      </c>
      <c r="H139" s="184">
        <v>172.244</v>
      </c>
      <c r="I139" s="185"/>
      <c r="J139" s="186">
        <f>ROUND(I139*H139,2)</f>
        <v>0</v>
      </c>
      <c r="K139" s="182" t="s">
        <v>152</v>
      </c>
      <c r="L139" s="39"/>
      <c r="M139" s="187" t="s">
        <v>1</v>
      </c>
      <c r="N139" s="188" t="s">
        <v>42</v>
      </c>
      <c r="O139" s="77"/>
      <c r="P139" s="189">
        <f>O139*H139</f>
        <v>0</v>
      </c>
      <c r="Q139" s="189">
        <v>0</v>
      </c>
      <c r="R139" s="189">
        <f>Q139*H139</f>
        <v>0</v>
      </c>
      <c r="S139" s="189">
        <v>0.44</v>
      </c>
      <c r="T139" s="190">
        <f>S139*H139</f>
        <v>75.787360000000007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1" t="s">
        <v>153</v>
      </c>
      <c r="AT139" s="191" t="s">
        <v>148</v>
      </c>
      <c r="AU139" s="191" t="s">
        <v>86</v>
      </c>
      <c r="AY139" s="19" t="s">
        <v>146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9" t="s">
        <v>84</v>
      </c>
      <c r="BK139" s="192">
        <f>ROUND(I139*H139,2)</f>
        <v>0</v>
      </c>
      <c r="BL139" s="19" t="s">
        <v>153</v>
      </c>
      <c r="BM139" s="191" t="s">
        <v>860</v>
      </c>
    </row>
    <row r="140" s="13" customFormat="1">
      <c r="A140" s="13"/>
      <c r="B140" s="193"/>
      <c r="C140" s="13"/>
      <c r="D140" s="194" t="s">
        <v>155</v>
      </c>
      <c r="E140" s="195" t="s">
        <v>1</v>
      </c>
      <c r="F140" s="196" t="s">
        <v>857</v>
      </c>
      <c r="G140" s="13"/>
      <c r="H140" s="195" t="s">
        <v>1</v>
      </c>
      <c r="I140" s="197"/>
      <c r="J140" s="13"/>
      <c r="K140" s="13"/>
      <c r="L140" s="193"/>
      <c r="M140" s="198"/>
      <c r="N140" s="199"/>
      <c r="O140" s="199"/>
      <c r="P140" s="199"/>
      <c r="Q140" s="199"/>
      <c r="R140" s="199"/>
      <c r="S140" s="199"/>
      <c r="T140" s="20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5" t="s">
        <v>155</v>
      </c>
      <c r="AU140" s="195" t="s">
        <v>86</v>
      </c>
      <c r="AV140" s="13" t="s">
        <v>84</v>
      </c>
      <c r="AW140" s="13" t="s">
        <v>32</v>
      </c>
      <c r="AX140" s="13" t="s">
        <v>77</v>
      </c>
      <c r="AY140" s="195" t="s">
        <v>146</v>
      </c>
    </row>
    <row r="141" s="14" customFormat="1">
      <c r="A141" s="14"/>
      <c r="B141" s="201"/>
      <c r="C141" s="14"/>
      <c r="D141" s="194" t="s">
        <v>155</v>
      </c>
      <c r="E141" s="202" t="s">
        <v>1</v>
      </c>
      <c r="F141" s="203" t="s">
        <v>858</v>
      </c>
      <c r="G141" s="14"/>
      <c r="H141" s="204">
        <v>156.738</v>
      </c>
      <c r="I141" s="205"/>
      <c r="J141" s="14"/>
      <c r="K141" s="14"/>
      <c r="L141" s="201"/>
      <c r="M141" s="206"/>
      <c r="N141" s="207"/>
      <c r="O141" s="207"/>
      <c r="P141" s="207"/>
      <c r="Q141" s="207"/>
      <c r="R141" s="207"/>
      <c r="S141" s="207"/>
      <c r="T141" s="20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02" t="s">
        <v>155</v>
      </c>
      <c r="AU141" s="202" t="s">
        <v>86</v>
      </c>
      <c r="AV141" s="14" t="s">
        <v>86</v>
      </c>
      <c r="AW141" s="14" t="s">
        <v>32</v>
      </c>
      <c r="AX141" s="14" t="s">
        <v>77</v>
      </c>
      <c r="AY141" s="202" t="s">
        <v>146</v>
      </c>
    </row>
    <row r="142" s="14" customFormat="1">
      <c r="A142" s="14"/>
      <c r="B142" s="201"/>
      <c r="C142" s="14"/>
      <c r="D142" s="194" t="s">
        <v>155</v>
      </c>
      <c r="E142" s="202" t="s">
        <v>1</v>
      </c>
      <c r="F142" s="203" t="s">
        <v>859</v>
      </c>
      <c r="G142" s="14"/>
      <c r="H142" s="204">
        <v>15.506</v>
      </c>
      <c r="I142" s="205"/>
      <c r="J142" s="14"/>
      <c r="K142" s="14"/>
      <c r="L142" s="201"/>
      <c r="M142" s="206"/>
      <c r="N142" s="207"/>
      <c r="O142" s="207"/>
      <c r="P142" s="207"/>
      <c r="Q142" s="207"/>
      <c r="R142" s="207"/>
      <c r="S142" s="207"/>
      <c r="T142" s="208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02" t="s">
        <v>155</v>
      </c>
      <c r="AU142" s="202" t="s">
        <v>86</v>
      </c>
      <c r="AV142" s="14" t="s">
        <v>86</v>
      </c>
      <c r="AW142" s="14" t="s">
        <v>32</v>
      </c>
      <c r="AX142" s="14" t="s">
        <v>77</v>
      </c>
      <c r="AY142" s="202" t="s">
        <v>146</v>
      </c>
    </row>
    <row r="143" s="15" customFormat="1">
      <c r="A143" s="15"/>
      <c r="B143" s="209"/>
      <c r="C143" s="15"/>
      <c r="D143" s="194" t="s">
        <v>155</v>
      </c>
      <c r="E143" s="210" t="s">
        <v>1</v>
      </c>
      <c r="F143" s="211" t="s">
        <v>164</v>
      </c>
      <c r="G143" s="15"/>
      <c r="H143" s="212">
        <v>172.244</v>
      </c>
      <c r="I143" s="213"/>
      <c r="J143" s="15"/>
      <c r="K143" s="15"/>
      <c r="L143" s="209"/>
      <c r="M143" s="214"/>
      <c r="N143" s="215"/>
      <c r="O143" s="215"/>
      <c r="P143" s="215"/>
      <c r="Q143" s="215"/>
      <c r="R143" s="215"/>
      <c r="S143" s="215"/>
      <c r="T143" s="216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10" t="s">
        <v>155</v>
      </c>
      <c r="AU143" s="210" t="s">
        <v>86</v>
      </c>
      <c r="AV143" s="15" t="s">
        <v>153</v>
      </c>
      <c r="AW143" s="15" t="s">
        <v>32</v>
      </c>
      <c r="AX143" s="15" t="s">
        <v>84</v>
      </c>
      <c r="AY143" s="210" t="s">
        <v>146</v>
      </c>
    </row>
    <row r="144" s="2" customFormat="1" ht="55.5" customHeight="1">
      <c r="A144" s="38"/>
      <c r="B144" s="179"/>
      <c r="C144" s="180" t="s">
        <v>165</v>
      </c>
      <c r="D144" s="180" t="s">
        <v>148</v>
      </c>
      <c r="E144" s="181" t="s">
        <v>174</v>
      </c>
      <c r="F144" s="182" t="s">
        <v>175</v>
      </c>
      <c r="G144" s="183" t="s">
        <v>151</v>
      </c>
      <c r="H144" s="184">
        <v>172.244</v>
      </c>
      <c r="I144" s="185"/>
      <c r="J144" s="186">
        <f>ROUND(I144*H144,2)</f>
        <v>0</v>
      </c>
      <c r="K144" s="182" t="s">
        <v>152</v>
      </c>
      <c r="L144" s="39"/>
      <c r="M144" s="187" t="s">
        <v>1</v>
      </c>
      <c r="N144" s="188" t="s">
        <v>42</v>
      </c>
      <c r="O144" s="77"/>
      <c r="P144" s="189">
        <f>O144*H144</f>
        <v>0</v>
      </c>
      <c r="Q144" s="189">
        <v>0</v>
      </c>
      <c r="R144" s="189">
        <f>Q144*H144</f>
        <v>0</v>
      </c>
      <c r="S144" s="189">
        <v>0.098000000000000004</v>
      </c>
      <c r="T144" s="190">
        <f>S144*H144</f>
        <v>16.879912000000001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1" t="s">
        <v>153</v>
      </c>
      <c r="AT144" s="191" t="s">
        <v>148</v>
      </c>
      <c r="AU144" s="191" t="s">
        <v>86</v>
      </c>
      <c r="AY144" s="19" t="s">
        <v>146</v>
      </c>
      <c r="BE144" s="192">
        <f>IF(N144="základní",J144,0)</f>
        <v>0</v>
      </c>
      <c r="BF144" s="192">
        <f>IF(N144="snížená",J144,0)</f>
        <v>0</v>
      </c>
      <c r="BG144" s="192">
        <f>IF(N144="zákl. přenesená",J144,0)</f>
        <v>0</v>
      </c>
      <c r="BH144" s="192">
        <f>IF(N144="sníž. přenesená",J144,0)</f>
        <v>0</v>
      </c>
      <c r="BI144" s="192">
        <f>IF(N144="nulová",J144,0)</f>
        <v>0</v>
      </c>
      <c r="BJ144" s="19" t="s">
        <v>84</v>
      </c>
      <c r="BK144" s="192">
        <f>ROUND(I144*H144,2)</f>
        <v>0</v>
      </c>
      <c r="BL144" s="19" t="s">
        <v>153</v>
      </c>
      <c r="BM144" s="191" t="s">
        <v>861</v>
      </c>
    </row>
    <row r="145" s="13" customFormat="1">
      <c r="A145" s="13"/>
      <c r="B145" s="193"/>
      <c r="C145" s="13"/>
      <c r="D145" s="194" t="s">
        <v>155</v>
      </c>
      <c r="E145" s="195" t="s">
        <v>1</v>
      </c>
      <c r="F145" s="196" t="s">
        <v>857</v>
      </c>
      <c r="G145" s="13"/>
      <c r="H145" s="195" t="s">
        <v>1</v>
      </c>
      <c r="I145" s="197"/>
      <c r="J145" s="13"/>
      <c r="K145" s="13"/>
      <c r="L145" s="193"/>
      <c r="M145" s="198"/>
      <c r="N145" s="199"/>
      <c r="O145" s="199"/>
      <c r="P145" s="199"/>
      <c r="Q145" s="199"/>
      <c r="R145" s="199"/>
      <c r="S145" s="199"/>
      <c r="T145" s="20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5" t="s">
        <v>155</v>
      </c>
      <c r="AU145" s="195" t="s">
        <v>86</v>
      </c>
      <c r="AV145" s="13" t="s">
        <v>84</v>
      </c>
      <c r="AW145" s="13" t="s">
        <v>32</v>
      </c>
      <c r="AX145" s="13" t="s">
        <v>77</v>
      </c>
      <c r="AY145" s="195" t="s">
        <v>146</v>
      </c>
    </row>
    <row r="146" s="13" customFormat="1">
      <c r="A146" s="13"/>
      <c r="B146" s="193"/>
      <c r="C146" s="13"/>
      <c r="D146" s="194" t="s">
        <v>155</v>
      </c>
      <c r="E146" s="195" t="s">
        <v>1</v>
      </c>
      <c r="F146" s="196" t="s">
        <v>161</v>
      </c>
      <c r="G146" s="13"/>
      <c r="H146" s="195" t="s">
        <v>1</v>
      </c>
      <c r="I146" s="197"/>
      <c r="J146" s="13"/>
      <c r="K146" s="13"/>
      <c r="L146" s="193"/>
      <c r="M146" s="198"/>
      <c r="N146" s="199"/>
      <c r="O146" s="199"/>
      <c r="P146" s="199"/>
      <c r="Q146" s="199"/>
      <c r="R146" s="199"/>
      <c r="S146" s="199"/>
      <c r="T146" s="20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5" t="s">
        <v>155</v>
      </c>
      <c r="AU146" s="195" t="s">
        <v>86</v>
      </c>
      <c r="AV146" s="13" t="s">
        <v>84</v>
      </c>
      <c r="AW146" s="13" t="s">
        <v>32</v>
      </c>
      <c r="AX146" s="13" t="s">
        <v>77</v>
      </c>
      <c r="AY146" s="195" t="s">
        <v>146</v>
      </c>
    </row>
    <row r="147" s="14" customFormat="1">
      <c r="A147" s="14"/>
      <c r="B147" s="201"/>
      <c r="C147" s="14"/>
      <c r="D147" s="194" t="s">
        <v>155</v>
      </c>
      <c r="E147" s="202" t="s">
        <v>1</v>
      </c>
      <c r="F147" s="203" t="s">
        <v>858</v>
      </c>
      <c r="G147" s="14"/>
      <c r="H147" s="204">
        <v>156.738</v>
      </c>
      <c r="I147" s="205"/>
      <c r="J147" s="14"/>
      <c r="K147" s="14"/>
      <c r="L147" s="201"/>
      <c r="M147" s="206"/>
      <c r="N147" s="207"/>
      <c r="O147" s="207"/>
      <c r="P147" s="207"/>
      <c r="Q147" s="207"/>
      <c r="R147" s="207"/>
      <c r="S147" s="207"/>
      <c r="T147" s="208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02" t="s">
        <v>155</v>
      </c>
      <c r="AU147" s="202" t="s">
        <v>86</v>
      </c>
      <c r="AV147" s="14" t="s">
        <v>86</v>
      </c>
      <c r="AW147" s="14" t="s">
        <v>32</v>
      </c>
      <c r="AX147" s="14" t="s">
        <v>77</v>
      </c>
      <c r="AY147" s="202" t="s">
        <v>146</v>
      </c>
    </row>
    <row r="148" s="14" customFormat="1">
      <c r="A148" s="14"/>
      <c r="B148" s="201"/>
      <c r="C148" s="14"/>
      <c r="D148" s="194" t="s">
        <v>155</v>
      </c>
      <c r="E148" s="202" t="s">
        <v>1</v>
      </c>
      <c r="F148" s="203" t="s">
        <v>859</v>
      </c>
      <c r="G148" s="14"/>
      <c r="H148" s="204">
        <v>15.506</v>
      </c>
      <c r="I148" s="205"/>
      <c r="J148" s="14"/>
      <c r="K148" s="14"/>
      <c r="L148" s="201"/>
      <c r="M148" s="206"/>
      <c r="N148" s="207"/>
      <c r="O148" s="207"/>
      <c r="P148" s="207"/>
      <c r="Q148" s="207"/>
      <c r="R148" s="207"/>
      <c r="S148" s="207"/>
      <c r="T148" s="20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2" t="s">
        <v>155</v>
      </c>
      <c r="AU148" s="202" t="s">
        <v>86</v>
      </c>
      <c r="AV148" s="14" t="s">
        <v>86</v>
      </c>
      <c r="AW148" s="14" t="s">
        <v>32</v>
      </c>
      <c r="AX148" s="14" t="s">
        <v>77</v>
      </c>
      <c r="AY148" s="202" t="s">
        <v>146</v>
      </c>
    </row>
    <row r="149" s="15" customFormat="1">
      <c r="A149" s="15"/>
      <c r="B149" s="209"/>
      <c r="C149" s="15"/>
      <c r="D149" s="194" t="s">
        <v>155</v>
      </c>
      <c r="E149" s="210" t="s">
        <v>1</v>
      </c>
      <c r="F149" s="211" t="s">
        <v>164</v>
      </c>
      <c r="G149" s="15"/>
      <c r="H149" s="212">
        <v>172.244</v>
      </c>
      <c r="I149" s="213"/>
      <c r="J149" s="15"/>
      <c r="K149" s="15"/>
      <c r="L149" s="209"/>
      <c r="M149" s="214"/>
      <c r="N149" s="215"/>
      <c r="O149" s="215"/>
      <c r="P149" s="215"/>
      <c r="Q149" s="215"/>
      <c r="R149" s="215"/>
      <c r="S149" s="215"/>
      <c r="T149" s="216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10" t="s">
        <v>155</v>
      </c>
      <c r="AU149" s="210" t="s">
        <v>86</v>
      </c>
      <c r="AV149" s="15" t="s">
        <v>153</v>
      </c>
      <c r="AW149" s="15" t="s">
        <v>32</v>
      </c>
      <c r="AX149" s="15" t="s">
        <v>84</v>
      </c>
      <c r="AY149" s="210" t="s">
        <v>146</v>
      </c>
    </row>
    <row r="150" s="2" customFormat="1" ht="44.25" customHeight="1">
      <c r="A150" s="38"/>
      <c r="B150" s="179"/>
      <c r="C150" s="180" t="s">
        <v>153</v>
      </c>
      <c r="D150" s="180" t="s">
        <v>148</v>
      </c>
      <c r="E150" s="181" t="s">
        <v>178</v>
      </c>
      <c r="F150" s="182" t="s">
        <v>179</v>
      </c>
      <c r="G150" s="183" t="s">
        <v>151</v>
      </c>
      <c r="H150" s="184">
        <v>172.244</v>
      </c>
      <c r="I150" s="185"/>
      <c r="J150" s="186">
        <f>ROUND(I150*H150,2)</f>
        <v>0</v>
      </c>
      <c r="K150" s="182" t="s">
        <v>152</v>
      </c>
      <c r="L150" s="39"/>
      <c r="M150" s="187" t="s">
        <v>1</v>
      </c>
      <c r="N150" s="188" t="s">
        <v>42</v>
      </c>
      <c r="O150" s="77"/>
      <c r="P150" s="189">
        <f>O150*H150</f>
        <v>0</v>
      </c>
      <c r="Q150" s="189">
        <v>2.0000000000000002E-05</v>
      </c>
      <c r="R150" s="189">
        <f>Q150*H150</f>
        <v>0.0034448800000000004</v>
      </c>
      <c r="S150" s="189">
        <v>0.161</v>
      </c>
      <c r="T150" s="190">
        <f>S150*H150</f>
        <v>27.731284000000002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1" t="s">
        <v>153</v>
      </c>
      <c r="AT150" s="191" t="s">
        <v>148</v>
      </c>
      <c r="AU150" s="191" t="s">
        <v>86</v>
      </c>
      <c r="AY150" s="19" t="s">
        <v>146</v>
      </c>
      <c r="BE150" s="192">
        <f>IF(N150="základní",J150,0)</f>
        <v>0</v>
      </c>
      <c r="BF150" s="192">
        <f>IF(N150="snížená",J150,0)</f>
        <v>0</v>
      </c>
      <c r="BG150" s="192">
        <f>IF(N150="zákl. přenesená",J150,0)</f>
        <v>0</v>
      </c>
      <c r="BH150" s="192">
        <f>IF(N150="sníž. přenesená",J150,0)</f>
        <v>0</v>
      </c>
      <c r="BI150" s="192">
        <f>IF(N150="nulová",J150,0)</f>
        <v>0</v>
      </c>
      <c r="BJ150" s="19" t="s">
        <v>84</v>
      </c>
      <c r="BK150" s="192">
        <f>ROUND(I150*H150,2)</f>
        <v>0</v>
      </c>
      <c r="BL150" s="19" t="s">
        <v>153</v>
      </c>
      <c r="BM150" s="191" t="s">
        <v>862</v>
      </c>
    </row>
    <row r="151" s="13" customFormat="1">
      <c r="A151" s="13"/>
      <c r="B151" s="193"/>
      <c r="C151" s="13"/>
      <c r="D151" s="194" t="s">
        <v>155</v>
      </c>
      <c r="E151" s="195" t="s">
        <v>1</v>
      </c>
      <c r="F151" s="196" t="s">
        <v>857</v>
      </c>
      <c r="G151" s="13"/>
      <c r="H151" s="195" t="s">
        <v>1</v>
      </c>
      <c r="I151" s="197"/>
      <c r="J151" s="13"/>
      <c r="K151" s="13"/>
      <c r="L151" s="193"/>
      <c r="M151" s="198"/>
      <c r="N151" s="199"/>
      <c r="O151" s="199"/>
      <c r="P151" s="199"/>
      <c r="Q151" s="199"/>
      <c r="R151" s="199"/>
      <c r="S151" s="199"/>
      <c r="T151" s="20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95" t="s">
        <v>155</v>
      </c>
      <c r="AU151" s="195" t="s">
        <v>86</v>
      </c>
      <c r="AV151" s="13" t="s">
        <v>84</v>
      </c>
      <c r="AW151" s="13" t="s">
        <v>32</v>
      </c>
      <c r="AX151" s="13" t="s">
        <v>77</v>
      </c>
      <c r="AY151" s="195" t="s">
        <v>146</v>
      </c>
    </row>
    <row r="152" s="14" customFormat="1">
      <c r="A152" s="14"/>
      <c r="B152" s="201"/>
      <c r="C152" s="14"/>
      <c r="D152" s="194" t="s">
        <v>155</v>
      </c>
      <c r="E152" s="202" t="s">
        <v>1</v>
      </c>
      <c r="F152" s="203" t="s">
        <v>858</v>
      </c>
      <c r="G152" s="14"/>
      <c r="H152" s="204">
        <v>156.738</v>
      </c>
      <c r="I152" s="205"/>
      <c r="J152" s="14"/>
      <c r="K152" s="14"/>
      <c r="L152" s="201"/>
      <c r="M152" s="206"/>
      <c r="N152" s="207"/>
      <c r="O152" s="207"/>
      <c r="P152" s="207"/>
      <c r="Q152" s="207"/>
      <c r="R152" s="207"/>
      <c r="S152" s="207"/>
      <c r="T152" s="208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02" t="s">
        <v>155</v>
      </c>
      <c r="AU152" s="202" t="s">
        <v>86</v>
      </c>
      <c r="AV152" s="14" t="s">
        <v>86</v>
      </c>
      <c r="AW152" s="14" t="s">
        <v>32</v>
      </c>
      <c r="AX152" s="14" t="s">
        <v>77</v>
      </c>
      <c r="AY152" s="202" t="s">
        <v>146</v>
      </c>
    </row>
    <row r="153" s="14" customFormat="1">
      <c r="A153" s="14"/>
      <c r="B153" s="201"/>
      <c r="C153" s="14"/>
      <c r="D153" s="194" t="s">
        <v>155</v>
      </c>
      <c r="E153" s="202" t="s">
        <v>1</v>
      </c>
      <c r="F153" s="203" t="s">
        <v>859</v>
      </c>
      <c r="G153" s="14"/>
      <c r="H153" s="204">
        <v>15.506</v>
      </c>
      <c r="I153" s="205"/>
      <c r="J153" s="14"/>
      <c r="K153" s="14"/>
      <c r="L153" s="201"/>
      <c r="M153" s="206"/>
      <c r="N153" s="207"/>
      <c r="O153" s="207"/>
      <c r="P153" s="207"/>
      <c r="Q153" s="207"/>
      <c r="R153" s="207"/>
      <c r="S153" s="207"/>
      <c r="T153" s="208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02" t="s">
        <v>155</v>
      </c>
      <c r="AU153" s="202" t="s">
        <v>86</v>
      </c>
      <c r="AV153" s="14" t="s">
        <v>86</v>
      </c>
      <c r="AW153" s="14" t="s">
        <v>32</v>
      </c>
      <c r="AX153" s="14" t="s">
        <v>77</v>
      </c>
      <c r="AY153" s="202" t="s">
        <v>146</v>
      </c>
    </row>
    <row r="154" s="15" customFormat="1">
      <c r="A154" s="15"/>
      <c r="B154" s="209"/>
      <c r="C154" s="15"/>
      <c r="D154" s="194" t="s">
        <v>155</v>
      </c>
      <c r="E154" s="210" t="s">
        <v>1</v>
      </c>
      <c r="F154" s="211" t="s">
        <v>164</v>
      </c>
      <c r="G154" s="15"/>
      <c r="H154" s="212">
        <v>172.244</v>
      </c>
      <c r="I154" s="213"/>
      <c r="J154" s="15"/>
      <c r="K154" s="15"/>
      <c r="L154" s="209"/>
      <c r="M154" s="214"/>
      <c r="N154" s="215"/>
      <c r="O154" s="215"/>
      <c r="P154" s="215"/>
      <c r="Q154" s="215"/>
      <c r="R154" s="215"/>
      <c r="S154" s="215"/>
      <c r="T154" s="216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10" t="s">
        <v>155</v>
      </c>
      <c r="AU154" s="210" t="s">
        <v>86</v>
      </c>
      <c r="AV154" s="15" t="s">
        <v>153</v>
      </c>
      <c r="AW154" s="15" t="s">
        <v>32</v>
      </c>
      <c r="AX154" s="15" t="s">
        <v>84</v>
      </c>
      <c r="AY154" s="210" t="s">
        <v>146</v>
      </c>
    </row>
    <row r="155" s="2" customFormat="1" ht="24.15" customHeight="1">
      <c r="A155" s="38"/>
      <c r="B155" s="179"/>
      <c r="C155" s="180" t="s">
        <v>173</v>
      </c>
      <c r="D155" s="180" t="s">
        <v>148</v>
      </c>
      <c r="E155" s="181" t="s">
        <v>187</v>
      </c>
      <c r="F155" s="182" t="s">
        <v>188</v>
      </c>
      <c r="G155" s="183" t="s">
        <v>189</v>
      </c>
      <c r="H155" s="184">
        <v>100</v>
      </c>
      <c r="I155" s="185"/>
      <c r="J155" s="186">
        <f>ROUND(I155*H155,2)</f>
        <v>0</v>
      </c>
      <c r="K155" s="182" t="s">
        <v>152</v>
      </c>
      <c r="L155" s="39"/>
      <c r="M155" s="187" t="s">
        <v>1</v>
      </c>
      <c r="N155" s="188" t="s">
        <v>42</v>
      </c>
      <c r="O155" s="77"/>
      <c r="P155" s="189">
        <f>O155*H155</f>
        <v>0</v>
      </c>
      <c r="Q155" s="189">
        <v>3.0000000000000001E-05</v>
      </c>
      <c r="R155" s="189">
        <f>Q155*H155</f>
        <v>0.0030000000000000001</v>
      </c>
      <c r="S155" s="189">
        <v>0</v>
      </c>
      <c r="T155" s="19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1" t="s">
        <v>153</v>
      </c>
      <c r="AT155" s="191" t="s">
        <v>148</v>
      </c>
      <c r="AU155" s="191" t="s">
        <v>86</v>
      </c>
      <c r="AY155" s="19" t="s">
        <v>146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9" t="s">
        <v>84</v>
      </c>
      <c r="BK155" s="192">
        <f>ROUND(I155*H155,2)</f>
        <v>0</v>
      </c>
      <c r="BL155" s="19" t="s">
        <v>153</v>
      </c>
      <c r="BM155" s="191" t="s">
        <v>863</v>
      </c>
    </row>
    <row r="156" s="14" customFormat="1">
      <c r="A156" s="14"/>
      <c r="B156" s="201"/>
      <c r="C156" s="14"/>
      <c r="D156" s="194" t="s">
        <v>155</v>
      </c>
      <c r="E156" s="202" t="s">
        <v>1</v>
      </c>
      <c r="F156" s="203" t="s">
        <v>191</v>
      </c>
      <c r="G156" s="14"/>
      <c r="H156" s="204">
        <v>100</v>
      </c>
      <c r="I156" s="205"/>
      <c r="J156" s="14"/>
      <c r="K156" s="14"/>
      <c r="L156" s="201"/>
      <c r="M156" s="206"/>
      <c r="N156" s="207"/>
      <c r="O156" s="207"/>
      <c r="P156" s="207"/>
      <c r="Q156" s="207"/>
      <c r="R156" s="207"/>
      <c r="S156" s="207"/>
      <c r="T156" s="208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02" t="s">
        <v>155</v>
      </c>
      <c r="AU156" s="202" t="s">
        <v>86</v>
      </c>
      <c r="AV156" s="14" t="s">
        <v>86</v>
      </c>
      <c r="AW156" s="14" t="s">
        <v>32</v>
      </c>
      <c r="AX156" s="14" t="s">
        <v>84</v>
      </c>
      <c r="AY156" s="202" t="s">
        <v>146</v>
      </c>
    </row>
    <row r="157" s="2" customFormat="1" ht="33" customHeight="1">
      <c r="A157" s="38"/>
      <c r="B157" s="179"/>
      <c r="C157" s="180" t="s">
        <v>177</v>
      </c>
      <c r="D157" s="180" t="s">
        <v>148</v>
      </c>
      <c r="E157" s="181" t="s">
        <v>864</v>
      </c>
      <c r="F157" s="182" t="s">
        <v>865</v>
      </c>
      <c r="G157" s="183" t="s">
        <v>189</v>
      </c>
      <c r="H157" s="184">
        <v>654.28800000000001</v>
      </c>
      <c r="I157" s="185"/>
      <c r="J157" s="186">
        <f>ROUND(I157*H157,2)</f>
        <v>0</v>
      </c>
      <c r="K157" s="182" t="s">
        <v>1</v>
      </c>
      <c r="L157" s="39"/>
      <c r="M157" s="187" t="s">
        <v>1</v>
      </c>
      <c r="N157" s="188" t="s">
        <v>42</v>
      </c>
      <c r="O157" s="77"/>
      <c r="P157" s="189">
        <f>O157*H157</f>
        <v>0</v>
      </c>
      <c r="Q157" s="189">
        <v>4.0000000000000003E-05</v>
      </c>
      <c r="R157" s="189">
        <f>Q157*H157</f>
        <v>0.026171520000000004</v>
      </c>
      <c r="S157" s="189">
        <v>0</v>
      </c>
      <c r="T157" s="19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1" t="s">
        <v>153</v>
      </c>
      <c r="AT157" s="191" t="s">
        <v>148</v>
      </c>
      <c r="AU157" s="191" t="s">
        <v>86</v>
      </c>
      <c r="AY157" s="19" t="s">
        <v>146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9" t="s">
        <v>84</v>
      </c>
      <c r="BK157" s="192">
        <f>ROUND(I157*H157,2)</f>
        <v>0</v>
      </c>
      <c r="BL157" s="19" t="s">
        <v>153</v>
      </c>
      <c r="BM157" s="191" t="s">
        <v>866</v>
      </c>
    </row>
    <row r="158" s="14" customFormat="1">
      <c r="A158" s="14"/>
      <c r="B158" s="201"/>
      <c r="C158" s="14"/>
      <c r="D158" s="194" t="s">
        <v>155</v>
      </c>
      <c r="E158" s="202" t="s">
        <v>1</v>
      </c>
      <c r="F158" s="203" t="s">
        <v>867</v>
      </c>
      <c r="G158" s="14"/>
      <c r="H158" s="204">
        <v>654.28800000000001</v>
      </c>
      <c r="I158" s="205"/>
      <c r="J158" s="14"/>
      <c r="K158" s="14"/>
      <c r="L158" s="201"/>
      <c r="M158" s="206"/>
      <c r="N158" s="207"/>
      <c r="O158" s="207"/>
      <c r="P158" s="207"/>
      <c r="Q158" s="207"/>
      <c r="R158" s="207"/>
      <c r="S158" s="207"/>
      <c r="T158" s="208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02" t="s">
        <v>155</v>
      </c>
      <c r="AU158" s="202" t="s">
        <v>86</v>
      </c>
      <c r="AV158" s="14" t="s">
        <v>86</v>
      </c>
      <c r="AW158" s="14" t="s">
        <v>32</v>
      </c>
      <c r="AX158" s="14" t="s">
        <v>84</v>
      </c>
      <c r="AY158" s="202" t="s">
        <v>146</v>
      </c>
    </row>
    <row r="159" s="2" customFormat="1" ht="90" customHeight="1">
      <c r="A159" s="38"/>
      <c r="B159" s="179"/>
      <c r="C159" s="180" t="s">
        <v>181</v>
      </c>
      <c r="D159" s="180" t="s">
        <v>148</v>
      </c>
      <c r="E159" s="181" t="s">
        <v>193</v>
      </c>
      <c r="F159" s="182" t="s">
        <v>194</v>
      </c>
      <c r="G159" s="183" t="s">
        <v>184</v>
      </c>
      <c r="H159" s="184">
        <v>3.75</v>
      </c>
      <c r="I159" s="185"/>
      <c r="J159" s="186">
        <f>ROUND(I159*H159,2)</f>
        <v>0</v>
      </c>
      <c r="K159" s="182" t="s">
        <v>152</v>
      </c>
      <c r="L159" s="39"/>
      <c r="M159" s="187" t="s">
        <v>1</v>
      </c>
      <c r="N159" s="188" t="s">
        <v>42</v>
      </c>
      <c r="O159" s="77"/>
      <c r="P159" s="189">
        <f>O159*H159</f>
        <v>0</v>
      </c>
      <c r="Q159" s="189">
        <v>0.036900000000000002</v>
      </c>
      <c r="R159" s="189">
        <f>Q159*H159</f>
        <v>0.138375</v>
      </c>
      <c r="S159" s="189">
        <v>0</v>
      </c>
      <c r="T159" s="19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1" t="s">
        <v>153</v>
      </c>
      <c r="AT159" s="191" t="s">
        <v>148</v>
      </c>
      <c r="AU159" s="191" t="s">
        <v>86</v>
      </c>
      <c r="AY159" s="19" t="s">
        <v>146</v>
      </c>
      <c r="BE159" s="192">
        <f>IF(N159="základní",J159,0)</f>
        <v>0</v>
      </c>
      <c r="BF159" s="192">
        <f>IF(N159="snížená",J159,0)</f>
        <v>0</v>
      </c>
      <c r="BG159" s="192">
        <f>IF(N159="zákl. přenesená",J159,0)</f>
        <v>0</v>
      </c>
      <c r="BH159" s="192">
        <f>IF(N159="sníž. přenesená",J159,0)</f>
        <v>0</v>
      </c>
      <c r="BI159" s="192">
        <f>IF(N159="nulová",J159,0)</f>
        <v>0</v>
      </c>
      <c r="BJ159" s="19" t="s">
        <v>84</v>
      </c>
      <c r="BK159" s="192">
        <f>ROUND(I159*H159,2)</f>
        <v>0</v>
      </c>
      <c r="BL159" s="19" t="s">
        <v>153</v>
      </c>
      <c r="BM159" s="191" t="s">
        <v>868</v>
      </c>
    </row>
    <row r="160" s="14" customFormat="1">
      <c r="A160" s="14"/>
      <c r="B160" s="201"/>
      <c r="C160" s="14"/>
      <c r="D160" s="194" t="s">
        <v>155</v>
      </c>
      <c r="E160" s="202" t="s">
        <v>1</v>
      </c>
      <c r="F160" s="203" t="s">
        <v>869</v>
      </c>
      <c r="G160" s="14"/>
      <c r="H160" s="204">
        <v>3.75</v>
      </c>
      <c r="I160" s="205"/>
      <c r="J160" s="14"/>
      <c r="K160" s="14"/>
      <c r="L160" s="201"/>
      <c r="M160" s="206"/>
      <c r="N160" s="207"/>
      <c r="O160" s="207"/>
      <c r="P160" s="207"/>
      <c r="Q160" s="207"/>
      <c r="R160" s="207"/>
      <c r="S160" s="207"/>
      <c r="T160" s="20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02" t="s">
        <v>155</v>
      </c>
      <c r="AU160" s="202" t="s">
        <v>86</v>
      </c>
      <c r="AV160" s="14" t="s">
        <v>86</v>
      </c>
      <c r="AW160" s="14" t="s">
        <v>32</v>
      </c>
      <c r="AX160" s="14" t="s">
        <v>84</v>
      </c>
      <c r="AY160" s="202" t="s">
        <v>146</v>
      </c>
    </row>
    <row r="161" s="2" customFormat="1" ht="90" customHeight="1">
      <c r="A161" s="38"/>
      <c r="B161" s="179"/>
      <c r="C161" s="180" t="s">
        <v>186</v>
      </c>
      <c r="D161" s="180" t="s">
        <v>148</v>
      </c>
      <c r="E161" s="181" t="s">
        <v>198</v>
      </c>
      <c r="F161" s="182" t="s">
        <v>199</v>
      </c>
      <c r="G161" s="183" t="s">
        <v>184</v>
      </c>
      <c r="H161" s="184">
        <v>8.0099999999999998</v>
      </c>
      <c r="I161" s="185"/>
      <c r="J161" s="186">
        <f>ROUND(I161*H161,2)</f>
        <v>0</v>
      </c>
      <c r="K161" s="182" t="s">
        <v>152</v>
      </c>
      <c r="L161" s="39"/>
      <c r="M161" s="187" t="s">
        <v>1</v>
      </c>
      <c r="N161" s="188" t="s">
        <v>42</v>
      </c>
      <c r="O161" s="77"/>
      <c r="P161" s="189">
        <f>O161*H161</f>
        <v>0</v>
      </c>
      <c r="Q161" s="189">
        <v>0.036900000000000002</v>
      </c>
      <c r="R161" s="189">
        <f>Q161*H161</f>
        <v>0.29556900000000003</v>
      </c>
      <c r="S161" s="189">
        <v>0</v>
      </c>
      <c r="T161" s="19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1" t="s">
        <v>153</v>
      </c>
      <c r="AT161" s="191" t="s">
        <v>148</v>
      </c>
      <c r="AU161" s="191" t="s">
        <v>86</v>
      </c>
      <c r="AY161" s="19" t="s">
        <v>146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9" t="s">
        <v>84</v>
      </c>
      <c r="BK161" s="192">
        <f>ROUND(I161*H161,2)</f>
        <v>0</v>
      </c>
      <c r="BL161" s="19" t="s">
        <v>153</v>
      </c>
      <c r="BM161" s="191" t="s">
        <v>870</v>
      </c>
    </row>
    <row r="162" s="14" customFormat="1">
      <c r="A162" s="14"/>
      <c r="B162" s="201"/>
      <c r="C162" s="14"/>
      <c r="D162" s="194" t="s">
        <v>155</v>
      </c>
      <c r="E162" s="202" t="s">
        <v>1</v>
      </c>
      <c r="F162" s="203" t="s">
        <v>869</v>
      </c>
      <c r="G162" s="14"/>
      <c r="H162" s="204">
        <v>3.75</v>
      </c>
      <c r="I162" s="205"/>
      <c r="J162" s="14"/>
      <c r="K162" s="14"/>
      <c r="L162" s="201"/>
      <c r="M162" s="206"/>
      <c r="N162" s="207"/>
      <c r="O162" s="207"/>
      <c r="P162" s="207"/>
      <c r="Q162" s="207"/>
      <c r="R162" s="207"/>
      <c r="S162" s="207"/>
      <c r="T162" s="208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02" t="s">
        <v>155</v>
      </c>
      <c r="AU162" s="202" t="s">
        <v>86</v>
      </c>
      <c r="AV162" s="14" t="s">
        <v>86</v>
      </c>
      <c r="AW162" s="14" t="s">
        <v>32</v>
      </c>
      <c r="AX162" s="14" t="s">
        <v>77</v>
      </c>
      <c r="AY162" s="202" t="s">
        <v>146</v>
      </c>
    </row>
    <row r="163" s="14" customFormat="1">
      <c r="A163" s="14"/>
      <c r="B163" s="201"/>
      <c r="C163" s="14"/>
      <c r="D163" s="194" t="s">
        <v>155</v>
      </c>
      <c r="E163" s="202" t="s">
        <v>1</v>
      </c>
      <c r="F163" s="203" t="s">
        <v>871</v>
      </c>
      <c r="G163" s="14"/>
      <c r="H163" s="204">
        <v>4.2599999999999998</v>
      </c>
      <c r="I163" s="205"/>
      <c r="J163" s="14"/>
      <c r="K163" s="14"/>
      <c r="L163" s="201"/>
      <c r="M163" s="206"/>
      <c r="N163" s="207"/>
      <c r="O163" s="207"/>
      <c r="P163" s="207"/>
      <c r="Q163" s="207"/>
      <c r="R163" s="207"/>
      <c r="S163" s="207"/>
      <c r="T163" s="208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02" t="s">
        <v>155</v>
      </c>
      <c r="AU163" s="202" t="s">
        <v>86</v>
      </c>
      <c r="AV163" s="14" t="s">
        <v>86</v>
      </c>
      <c r="AW163" s="14" t="s">
        <v>32</v>
      </c>
      <c r="AX163" s="14" t="s">
        <v>77</v>
      </c>
      <c r="AY163" s="202" t="s">
        <v>146</v>
      </c>
    </row>
    <row r="164" s="15" customFormat="1">
      <c r="A164" s="15"/>
      <c r="B164" s="209"/>
      <c r="C164" s="15"/>
      <c r="D164" s="194" t="s">
        <v>155</v>
      </c>
      <c r="E164" s="210" t="s">
        <v>1</v>
      </c>
      <c r="F164" s="211" t="s">
        <v>164</v>
      </c>
      <c r="G164" s="15"/>
      <c r="H164" s="212">
        <v>8.0099999999999998</v>
      </c>
      <c r="I164" s="213"/>
      <c r="J164" s="15"/>
      <c r="K164" s="15"/>
      <c r="L164" s="209"/>
      <c r="M164" s="214"/>
      <c r="N164" s="215"/>
      <c r="O164" s="215"/>
      <c r="P164" s="215"/>
      <c r="Q164" s="215"/>
      <c r="R164" s="215"/>
      <c r="S164" s="215"/>
      <c r="T164" s="216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10" t="s">
        <v>155</v>
      </c>
      <c r="AU164" s="210" t="s">
        <v>86</v>
      </c>
      <c r="AV164" s="15" t="s">
        <v>153</v>
      </c>
      <c r="AW164" s="15" t="s">
        <v>32</v>
      </c>
      <c r="AX164" s="15" t="s">
        <v>84</v>
      </c>
      <c r="AY164" s="210" t="s">
        <v>146</v>
      </c>
    </row>
    <row r="165" s="2" customFormat="1" ht="37.8" customHeight="1">
      <c r="A165" s="38"/>
      <c r="B165" s="179"/>
      <c r="C165" s="180" t="s">
        <v>192</v>
      </c>
      <c r="D165" s="180" t="s">
        <v>148</v>
      </c>
      <c r="E165" s="181" t="s">
        <v>203</v>
      </c>
      <c r="F165" s="182" t="s">
        <v>204</v>
      </c>
      <c r="G165" s="183" t="s">
        <v>205</v>
      </c>
      <c r="H165" s="184">
        <v>37.279000000000003</v>
      </c>
      <c r="I165" s="185"/>
      <c r="J165" s="186">
        <f>ROUND(I165*H165,2)</f>
        <v>0</v>
      </c>
      <c r="K165" s="182" t="s">
        <v>152</v>
      </c>
      <c r="L165" s="39"/>
      <c r="M165" s="187" t="s">
        <v>1</v>
      </c>
      <c r="N165" s="188" t="s">
        <v>42</v>
      </c>
      <c r="O165" s="77"/>
      <c r="P165" s="189">
        <f>O165*H165</f>
        <v>0</v>
      </c>
      <c r="Q165" s="189">
        <v>0</v>
      </c>
      <c r="R165" s="189">
        <f>Q165*H165</f>
        <v>0</v>
      </c>
      <c r="S165" s="189">
        <v>0</v>
      </c>
      <c r="T165" s="19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1" t="s">
        <v>153</v>
      </c>
      <c r="AT165" s="191" t="s">
        <v>148</v>
      </c>
      <c r="AU165" s="191" t="s">
        <v>86</v>
      </c>
      <c r="AY165" s="19" t="s">
        <v>146</v>
      </c>
      <c r="BE165" s="192">
        <f>IF(N165="základní",J165,0)</f>
        <v>0</v>
      </c>
      <c r="BF165" s="192">
        <f>IF(N165="snížená",J165,0)</f>
        <v>0</v>
      </c>
      <c r="BG165" s="192">
        <f>IF(N165="zákl. přenesená",J165,0)</f>
        <v>0</v>
      </c>
      <c r="BH165" s="192">
        <f>IF(N165="sníž. přenesená",J165,0)</f>
        <v>0</v>
      </c>
      <c r="BI165" s="192">
        <f>IF(N165="nulová",J165,0)</f>
        <v>0</v>
      </c>
      <c r="BJ165" s="19" t="s">
        <v>84</v>
      </c>
      <c r="BK165" s="192">
        <f>ROUND(I165*H165,2)</f>
        <v>0</v>
      </c>
      <c r="BL165" s="19" t="s">
        <v>153</v>
      </c>
      <c r="BM165" s="191" t="s">
        <v>872</v>
      </c>
    </row>
    <row r="166" s="14" customFormat="1">
      <c r="A166" s="14"/>
      <c r="B166" s="201"/>
      <c r="C166" s="14"/>
      <c r="D166" s="194" t="s">
        <v>155</v>
      </c>
      <c r="E166" s="202" t="s">
        <v>1</v>
      </c>
      <c r="F166" s="203" t="s">
        <v>873</v>
      </c>
      <c r="G166" s="14"/>
      <c r="H166" s="204">
        <v>23.774999999999999</v>
      </c>
      <c r="I166" s="205"/>
      <c r="J166" s="14"/>
      <c r="K166" s="14"/>
      <c r="L166" s="201"/>
      <c r="M166" s="206"/>
      <c r="N166" s="207"/>
      <c r="O166" s="207"/>
      <c r="P166" s="207"/>
      <c r="Q166" s="207"/>
      <c r="R166" s="207"/>
      <c r="S166" s="207"/>
      <c r="T166" s="208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02" t="s">
        <v>155</v>
      </c>
      <c r="AU166" s="202" t="s">
        <v>86</v>
      </c>
      <c r="AV166" s="14" t="s">
        <v>86</v>
      </c>
      <c r="AW166" s="14" t="s">
        <v>32</v>
      </c>
      <c r="AX166" s="14" t="s">
        <v>77</v>
      </c>
      <c r="AY166" s="202" t="s">
        <v>146</v>
      </c>
    </row>
    <row r="167" s="14" customFormat="1">
      <c r="A167" s="14"/>
      <c r="B167" s="201"/>
      <c r="C167" s="14"/>
      <c r="D167" s="194" t="s">
        <v>155</v>
      </c>
      <c r="E167" s="202" t="s">
        <v>1</v>
      </c>
      <c r="F167" s="203" t="s">
        <v>874</v>
      </c>
      <c r="G167" s="14"/>
      <c r="H167" s="204">
        <v>13.504</v>
      </c>
      <c r="I167" s="205"/>
      <c r="J167" s="14"/>
      <c r="K167" s="14"/>
      <c r="L167" s="201"/>
      <c r="M167" s="206"/>
      <c r="N167" s="207"/>
      <c r="O167" s="207"/>
      <c r="P167" s="207"/>
      <c r="Q167" s="207"/>
      <c r="R167" s="207"/>
      <c r="S167" s="207"/>
      <c r="T167" s="208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02" t="s">
        <v>155</v>
      </c>
      <c r="AU167" s="202" t="s">
        <v>86</v>
      </c>
      <c r="AV167" s="14" t="s">
        <v>86</v>
      </c>
      <c r="AW167" s="14" t="s">
        <v>32</v>
      </c>
      <c r="AX167" s="14" t="s">
        <v>77</v>
      </c>
      <c r="AY167" s="202" t="s">
        <v>146</v>
      </c>
    </row>
    <row r="168" s="15" customFormat="1">
      <c r="A168" s="15"/>
      <c r="B168" s="209"/>
      <c r="C168" s="15"/>
      <c r="D168" s="194" t="s">
        <v>155</v>
      </c>
      <c r="E168" s="210" t="s">
        <v>1</v>
      </c>
      <c r="F168" s="211" t="s">
        <v>164</v>
      </c>
      <c r="G168" s="15"/>
      <c r="H168" s="212">
        <v>37.279000000000003</v>
      </c>
      <c r="I168" s="213"/>
      <c r="J168" s="15"/>
      <c r="K168" s="15"/>
      <c r="L168" s="209"/>
      <c r="M168" s="214"/>
      <c r="N168" s="215"/>
      <c r="O168" s="215"/>
      <c r="P168" s="215"/>
      <c r="Q168" s="215"/>
      <c r="R168" s="215"/>
      <c r="S168" s="215"/>
      <c r="T168" s="216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10" t="s">
        <v>155</v>
      </c>
      <c r="AU168" s="210" t="s">
        <v>86</v>
      </c>
      <c r="AV168" s="15" t="s">
        <v>153</v>
      </c>
      <c r="AW168" s="15" t="s">
        <v>32</v>
      </c>
      <c r="AX168" s="15" t="s">
        <v>84</v>
      </c>
      <c r="AY168" s="210" t="s">
        <v>146</v>
      </c>
    </row>
    <row r="169" s="2" customFormat="1" ht="49.05" customHeight="1">
      <c r="A169" s="38"/>
      <c r="B169" s="179"/>
      <c r="C169" s="180" t="s">
        <v>197</v>
      </c>
      <c r="D169" s="180" t="s">
        <v>148</v>
      </c>
      <c r="E169" s="181" t="s">
        <v>208</v>
      </c>
      <c r="F169" s="182" t="s">
        <v>209</v>
      </c>
      <c r="G169" s="183" t="s">
        <v>205</v>
      </c>
      <c r="H169" s="184">
        <v>458.50599999999997</v>
      </c>
      <c r="I169" s="185"/>
      <c r="J169" s="186">
        <f>ROUND(I169*H169,2)</f>
        <v>0</v>
      </c>
      <c r="K169" s="182" t="s">
        <v>152</v>
      </c>
      <c r="L169" s="39"/>
      <c r="M169" s="187" t="s">
        <v>1</v>
      </c>
      <c r="N169" s="188" t="s">
        <v>42</v>
      </c>
      <c r="O169" s="77"/>
      <c r="P169" s="189">
        <f>O169*H169</f>
        <v>0</v>
      </c>
      <c r="Q169" s="189">
        <v>0</v>
      </c>
      <c r="R169" s="189">
        <f>Q169*H169</f>
        <v>0</v>
      </c>
      <c r="S169" s="189">
        <v>0</v>
      </c>
      <c r="T169" s="19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1" t="s">
        <v>153</v>
      </c>
      <c r="AT169" s="191" t="s">
        <v>148</v>
      </c>
      <c r="AU169" s="191" t="s">
        <v>86</v>
      </c>
      <c r="AY169" s="19" t="s">
        <v>146</v>
      </c>
      <c r="BE169" s="192">
        <f>IF(N169="základní",J169,0)</f>
        <v>0</v>
      </c>
      <c r="BF169" s="192">
        <f>IF(N169="snížená",J169,0)</f>
        <v>0</v>
      </c>
      <c r="BG169" s="192">
        <f>IF(N169="zákl. přenesená",J169,0)</f>
        <v>0</v>
      </c>
      <c r="BH169" s="192">
        <f>IF(N169="sníž. přenesená",J169,0)</f>
        <v>0</v>
      </c>
      <c r="BI169" s="192">
        <f>IF(N169="nulová",J169,0)</f>
        <v>0</v>
      </c>
      <c r="BJ169" s="19" t="s">
        <v>84</v>
      </c>
      <c r="BK169" s="192">
        <f>ROUND(I169*H169,2)</f>
        <v>0</v>
      </c>
      <c r="BL169" s="19" t="s">
        <v>153</v>
      </c>
      <c r="BM169" s="191" t="s">
        <v>875</v>
      </c>
    </row>
    <row r="170" s="13" customFormat="1">
      <c r="A170" s="13"/>
      <c r="B170" s="193"/>
      <c r="C170" s="13"/>
      <c r="D170" s="194" t="s">
        <v>155</v>
      </c>
      <c r="E170" s="195" t="s">
        <v>1</v>
      </c>
      <c r="F170" s="196" t="s">
        <v>857</v>
      </c>
      <c r="G170" s="13"/>
      <c r="H170" s="195" t="s">
        <v>1</v>
      </c>
      <c r="I170" s="197"/>
      <c r="J170" s="13"/>
      <c r="K170" s="13"/>
      <c r="L170" s="193"/>
      <c r="M170" s="198"/>
      <c r="N170" s="199"/>
      <c r="O170" s="199"/>
      <c r="P170" s="199"/>
      <c r="Q170" s="199"/>
      <c r="R170" s="199"/>
      <c r="S170" s="199"/>
      <c r="T170" s="20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95" t="s">
        <v>155</v>
      </c>
      <c r="AU170" s="195" t="s">
        <v>86</v>
      </c>
      <c r="AV170" s="13" t="s">
        <v>84</v>
      </c>
      <c r="AW170" s="13" t="s">
        <v>32</v>
      </c>
      <c r="AX170" s="13" t="s">
        <v>77</v>
      </c>
      <c r="AY170" s="195" t="s">
        <v>146</v>
      </c>
    </row>
    <row r="171" s="13" customFormat="1">
      <c r="A171" s="13"/>
      <c r="B171" s="193"/>
      <c r="C171" s="13"/>
      <c r="D171" s="194" t="s">
        <v>155</v>
      </c>
      <c r="E171" s="195" t="s">
        <v>1</v>
      </c>
      <c r="F171" s="196" t="s">
        <v>211</v>
      </c>
      <c r="G171" s="13"/>
      <c r="H171" s="195" t="s">
        <v>1</v>
      </c>
      <c r="I171" s="197"/>
      <c r="J171" s="13"/>
      <c r="K171" s="13"/>
      <c r="L171" s="193"/>
      <c r="M171" s="198"/>
      <c r="N171" s="199"/>
      <c r="O171" s="199"/>
      <c r="P171" s="199"/>
      <c r="Q171" s="199"/>
      <c r="R171" s="199"/>
      <c r="S171" s="199"/>
      <c r="T171" s="20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95" t="s">
        <v>155</v>
      </c>
      <c r="AU171" s="195" t="s">
        <v>86</v>
      </c>
      <c r="AV171" s="13" t="s">
        <v>84</v>
      </c>
      <c r="AW171" s="13" t="s">
        <v>32</v>
      </c>
      <c r="AX171" s="13" t="s">
        <v>77</v>
      </c>
      <c r="AY171" s="195" t="s">
        <v>146</v>
      </c>
    </row>
    <row r="172" s="13" customFormat="1">
      <c r="A172" s="13"/>
      <c r="B172" s="193"/>
      <c r="C172" s="13"/>
      <c r="D172" s="194" t="s">
        <v>155</v>
      </c>
      <c r="E172" s="195" t="s">
        <v>1</v>
      </c>
      <c r="F172" s="196" t="s">
        <v>212</v>
      </c>
      <c r="G172" s="13"/>
      <c r="H172" s="195" t="s">
        <v>1</v>
      </c>
      <c r="I172" s="197"/>
      <c r="J172" s="13"/>
      <c r="K172" s="13"/>
      <c r="L172" s="193"/>
      <c r="M172" s="198"/>
      <c r="N172" s="199"/>
      <c r="O172" s="199"/>
      <c r="P172" s="199"/>
      <c r="Q172" s="199"/>
      <c r="R172" s="199"/>
      <c r="S172" s="199"/>
      <c r="T172" s="20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95" t="s">
        <v>155</v>
      </c>
      <c r="AU172" s="195" t="s">
        <v>86</v>
      </c>
      <c r="AV172" s="13" t="s">
        <v>84</v>
      </c>
      <c r="AW172" s="13" t="s">
        <v>32</v>
      </c>
      <c r="AX172" s="13" t="s">
        <v>77</v>
      </c>
      <c r="AY172" s="195" t="s">
        <v>146</v>
      </c>
    </row>
    <row r="173" s="14" customFormat="1">
      <c r="A173" s="14"/>
      <c r="B173" s="201"/>
      <c r="C173" s="14"/>
      <c r="D173" s="194" t="s">
        <v>155</v>
      </c>
      <c r="E173" s="202" t="s">
        <v>1</v>
      </c>
      <c r="F173" s="203" t="s">
        <v>876</v>
      </c>
      <c r="G173" s="14"/>
      <c r="H173" s="204">
        <v>433.56599999999997</v>
      </c>
      <c r="I173" s="205"/>
      <c r="J173" s="14"/>
      <c r="K173" s="14"/>
      <c r="L173" s="201"/>
      <c r="M173" s="206"/>
      <c r="N173" s="207"/>
      <c r="O173" s="207"/>
      <c r="P173" s="207"/>
      <c r="Q173" s="207"/>
      <c r="R173" s="207"/>
      <c r="S173" s="207"/>
      <c r="T173" s="208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02" t="s">
        <v>155</v>
      </c>
      <c r="AU173" s="202" t="s">
        <v>86</v>
      </c>
      <c r="AV173" s="14" t="s">
        <v>86</v>
      </c>
      <c r="AW173" s="14" t="s">
        <v>32</v>
      </c>
      <c r="AX173" s="14" t="s">
        <v>77</v>
      </c>
      <c r="AY173" s="202" t="s">
        <v>146</v>
      </c>
    </row>
    <row r="174" s="14" customFormat="1">
      <c r="A174" s="14"/>
      <c r="B174" s="201"/>
      <c r="C174" s="14"/>
      <c r="D174" s="194" t="s">
        <v>155</v>
      </c>
      <c r="E174" s="202" t="s">
        <v>1</v>
      </c>
      <c r="F174" s="203" t="s">
        <v>877</v>
      </c>
      <c r="G174" s="14"/>
      <c r="H174" s="204">
        <v>22.847000000000001</v>
      </c>
      <c r="I174" s="205"/>
      <c r="J174" s="14"/>
      <c r="K174" s="14"/>
      <c r="L174" s="201"/>
      <c r="M174" s="206"/>
      <c r="N174" s="207"/>
      <c r="O174" s="207"/>
      <c r="P174" s="207"/>
      <c r="Q174" s="207"/>
      <c r="R174" s="207"/>
      <c r="S174" s="207"/>
      <c r="T174" s="208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02" t="s">
        <v>155</v>
      </c>
      <c r="AU174" s="202" t="s">
        <v>86</v>
      </c>
      <c r="AV174" s="14" t="s">
        <v>86</v>
      </c>
      <c r="AW174" s="14" t="s">
        <v>32</v>
      </c>
      <c r="AX174" s="14" t="s">
        <v>77</v>
      </c>
      <c r="AY174" s="202" t="s">
        <v>146</v>
      </c>
    </row>
    <row r="175" s="14" customFormat="1">
      <c r="A175" s="14"/>
      <c r="B175" s="201"/>
      <c r="C175" s="14"/>
      <c r="D175" s="194" t="s">
        <v>155</v>
      </c>
      <c r="E175" s="202" t="s">
        <v>1</v>
      </c>
      <c r="F175" s="203" t="s">
        <v>878</v>
      </c>
      <c r="G175" s="14"/>
      <c r="H175" s="204">
        <v>2.093</v>
      </c>
      <c r="I175" s="205"/>
      <c r="J175" s="14"/>
      <c r="K175" s="14"/>
      <c r="L175" s="201"/>
      <c r="M175" s="206"/>
      <c r="N175" s="207"/>
      <c r="O175" s="207"/>
      <c r="P175" s="207"/>
      <c r="Q175" s="207"/>
      <c r="R175" s="207"/>
      <c r="S175" s="207"/>
      <c r="T175" s="208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02" t="s">
        <v>155</v>
      </c>
      <c r="AU175" s="202" t="s">
        <v>86</v>
      </c>
      <c r="AV175" s="14" t="s">
        <v>86</v>
      </c>
      <c r="AW175" s="14" t="s">
        <v>32</v>
      </c>
      <c r="AX175" s="14" t="s">
        <v>77</v>
      </c>
      <c r="AY175" s="202" t="s">
        <v>146</v>
      </c>
    </row>
    <row r="176" s="15" customFormat="1">
      <c r="A176" s="15"/>
      <c r="B176" s="209"/>
      <c r="C176" s="15"/>
      <c r="D176" s="194" t="s">
        <v>155</v>
      </c>
      <c r="E176" s="210" t="s">
        <v>1</v>
      </c>
      <c r="F176" s="211" t="s">
        <v>164</v>
      </c>
      <c r="G176" s="15"/>
      <c r="H176" s="212">
        <v>458.50599999999997</v>
      </c>
      <c r="I176" s="213"/>
      <c r="J176" s="15"/>
      <c r="K176" s="15"/>
      <c r="L176" s="209"/>
      <c r="M176" s="214"/>
      <c r="N176" s="215"/>
      <c r="O176" s="215"/>
      <c r="P176" s="215"/>
      <c r="Q176" s="215"/>
      <c r="R176" s="215"/>
      <c r="S176" s="215"/>
      <c r="T176" s="216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10" t="s">
        <v>155</v>
      </c>
      <c r="AU176" s="210" t="s">
        <v>86</v>
      </c>
      <c r="AV176" s="15" t="s">
        <v>153</v>
      </c>
      <c r="AW176" s="15" t="s">
        <v>32</v>
      </c>
      <c r="AX176" s="15" t="s">
        <v>84</v>
      </c>
      <c r="AY176" s="210" t="s">
        <v>146</v>
      </c>
    </row>
    <row r="177" s="2" customFormat="1" ht="49.05" customHeight="1">
      <c r="A177" s="38"/>
      <c r="B177" s="179"/>
      <c r="C177" s="180" t="s">
        <v>202</v>
      </c>
      <c r="D177" s="180" t="s">
        <v>148</v>
      </c>
      <c r="E177" s="181" t="s">
        <v>216</v>
      </c>
      <c r="F177" s="182" t="s">
        <v>217</v>
      </c>
      <c r="G177" s="183" t="s">
        <v>205</v>
      </c>
      <c r="H177" s="184">
        <v>50.945999999999998</v>
      </c>
      <c r="I177" s="185"/>
      <c r="J177" s="186">
        <f>ROUND(I177*H177,2)</f>
        <v>0</v>
      </c>
      <c r="K177" s="182" t="s">
        <v>152</v>
      </c>
      <c r="L177" s="39"/>
      <c r="M177" s="187" t="s">
        <v>1</v>
      </c>
      <c r="N177" s="188" t="s">
        <v>42</v>
      </c>
      <c r="O177" s="77"/>
      <c r="P177" s="189">
        <f>O177*H177</f>
        <v>0</v>
      </c>
      <c r="Q177" s="189">
        <v>0</v>
      </c>
      <c r="R177" s="189">
        <f>Q177*H177</f>
        <v>0</v>
      </c>
      <c r="S177" s="189">
        <v>0</v>
      </c>
      <c r="T177" s="19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1" t="s">
        <v>153</v>
      </c>
      <c r="AT177" s="191" t="s">
        <v>148</v>
      </c>
      <c r="AU177" s="191" t="s">
        <v>86</v>
      </c>
      <c r="AY177" s="19" t="s">
        <v>146</v>
      </c>
      <c r="BE177" s="192">
        <f>IF(N177="základní",J177,0)</f>
        <v>0</v>
      </c>
      <c r="BF177" s="192">
        <f>IF(N177="snížená",J177,0)</f>
        <v>0</v>
      </c>
      <c r="BG177" s="192">
        <f>IF(N177="zákl. přenesená",J177,0)</f>
        <v>0</v>
      </c>
      <c r="BH177" s="192">
        <f>IF(N177="sníž. přenesená",J177,0)</f>
        <v>0</v>
      </c>
      <c r="BI177" s="192">
        <f>IF(N177="nulová",J177,0)</f>
        <v>0</v>
      </c>
      <c r="BJ177" s="19" t="s">
        <v>84</v>
      </c>
      <c r="BK177" s="192">
        <f>ROUND(I177*H177,2)</f>
        <v>0</v>
      </c>
      <c r="BL177" s="19" t="s">
        <v>153</v>
      </c>
      <c r="BM177" s="191" t="s">
        <v>879</v>
      </c>
    </row>
    <row r="178" s="13" customFormat="1">
      <c r="A178" s="13"/>
      <c r="B178" s="193"/>
      <c r="C178" s="13"/>
      <c r="D178" s="194" t="s">
        <v>155</v>
      </c>
      <c r="E178" s="195" t="s">
        <v>1</v>
      </c>
      <c r="F178" s="196" t="s">
        <v>857</v>
      </c>
      <c r="G178" s="13"/>
      <c r="H178" s="195" t="s">
        <v>1</v>
      </c>
      <c r="I178" s="197"/>
      <c r="J178" s="13"/>
      <c r="K178" s="13"/>
      <c r="L178" s="193"/>
      <c r="M178" s="198"/>
      <c r="N178" s="199"/>
      <c r="O178" s="199"/>
      <c r="P178" s="199"/>
      <c r="Q178" s="199"/>
      <c r="R178" s="199"/>
      <c r="S178" s="199"/>
      <c r="T178" s="20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95" t="s">
        <v>155</v>
      </c>
      <c r="AU178" s="195" t="s">
        <v>86</v>
      </c>
      <c r="AV178" s="13" t="s">
        <v>84</v>
      </c>
      <c r="AW178" s="13" t="s">
        <v>32</v>
      </c>
      <c r="AX178" s="13" t="s">
        <v>77</v>
      </c>
      <c r="AY178" s="195" t="s">
        <v>146</v>
      </c>
    </row>
    <row r="179" s="13" customFormat="1">
      <c r="A179" s="13"/>
      <c r="B179" s="193"/>
      <c r="C179" s="13"/>
      <c r="D179" s="194" t="s">
        <v>155</v>
      </c>
      <c r="E179" s="195" t="s">
        <v>1</v>
      </c>
      <c r="F179" s="196" t="s">
        <v>211</v>
      </c>
      <c r="G179" s="13"/>
      <c r="H179" s="195" t="s">
        <v>1</v>
      </c>
      <c r="I179" s="197"/>
      <c r="J179" s="13"/>
      <c r="K179" s="13"/>
      <c r="L179" s="193"/>
      <c r="M179" s="198"/>
      <c r="N179" s="199"/>
      <c r="O179" s="199"/>
      <c r="P179" s="199"/>
      <c r="Q179" s="199"/>
      <c r="R179" s="199"/>
      <c r="S179" s="199"/>
      <c r="T179" s="20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95" t="s">
        <v>155</v>
      </c>
      <c r="AU179" s="195" t="s">
        <v>86</v>
      </c>
      <c r="AV179" s="13" t="s">
        <v>84</v>
      </c>
      <c r="AW179" s="13" t="s">
        <v>32</v>
      </c>
      <c r="AX179" s="13" t="s">
        <v>77</v>
      </c>
      <c r="AY179" s="195" t="s">
        <v>146</v>
      </c>
    </row>
    <row r="180" s="13" customFormat="1">
      <c r="A180" s="13"/>
      <c r="B180" s="193"/>
      <c r="C180" s="13"/>
      <c r="D180" s="194" t="s">
        <v>155</v>
      </c>
      <c r="E180" s="195" t="s">
        <v>1</v>
      </c>
      <c r="F180" s="196" t="s">
        <v>219</v>
      </c>
      <c r="G180" s="13"/>
      <c r="H180" s="195" t="s">
        <v>1</v>
      </c>
      <c r="I180" s="197"/>
      <c r="J180" s="13"/>
      <c r="K180" s="13"/>
      <c r="L180" s="193"/>
      <c r="M180" s="198"/>
      <c r="N180" s="199"/>
      <c r="O180" s="199"/>
      <c r="P180" s="199"/>
      <c r="Q180" s="199"/>
      <c r="R180" s="199"/>
      <c r="S180" s="199"/>
      <c r="T180" s="20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95" t="s">
        <v>155</v>
      </c>
      <c r="AU180" s="195" t="s">
        <v>86</v>
      </c>
      <c r="AV180" s="13" t="s">
        <v>84</v>
      </c>
      <c r="AW180" s="13" t="s">
        <v>32</v>
      </c>
      <c r="AX180" s="13" t="s">
        <v>77</v>
      </c>
      <c r="AY180" s="195" t="s">
        <v>146</v>
      </c>
    </row>
    <row r="181" s="14" customFormat="1">
      <c r="A181" s="14"/>
      <c r="B181" s="201"/>
      <c r="C181" s="14"/>
      <c r="D181" s="194" t="s">
        <v>155</v>
      </c>
      <c r="E181" s="202" t="s">
        <v>1</v>
      </c>
      <c r="F181" s="203" t="s">
        <v>880</v>
      </c>
      <c r="G181" s="14"/>
      <c r="H181" s="204">
        <v>48.173999999999999</v>
      </c>
      <c r="I181" s="205"/>
      <c r="J181" s="14"/>
      <c r="K181" s="14"/>
      <c r="L181" s="201"/>
      <c r="M181" s="206"/>
      <c r="N181" s="207"/>
      <c r="O181" s="207"/>
      <c r="P181" s="207"/>
      <c r="Q181" s="207"/>
      <c r="R181" s="207"/>
      <c r="S181" s="207"/>
      <c r="T181" s="208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02" t="s">
        <v>155</v>
      </c>
      <c r="AU181" s="202" t="s">
        <v>86</v>
      </c>
      <c r="AV181" s="14" t="s">
        <v>86</v>
      </c>
      <c r="AW181" s="14" t="s">
        <v>32</v>
      </c>
      <c r="AX181" s="14" t="s">
        <v>77</v>
      </c>
      <c r="AY181" s="202" t="s">
        <v>146</v>
      </c>
    </row>
    <row r="182" s="14" customFormat="1">
      <c r="A182" s="14"/>
      <c r="B182" s="201"/>
      <c r="C182" s="14"/>
      <c r="D182" s="194" t="s">
        <v>155</v>
      </c>
      <c r="E182" s="202" t="s">
        <v>1</v>
      </c>
      <c r="F182" s="203" t="s">
        <v>881</v>
      </c>
      <c r="G182" s="14"/>
      <c r="H182" s="204">
        <v>2.5390000000000001</v>
      </c>
      <c r="I182" s="205"/>
      <c r="J182" s="14"/>
      <c r="K182" s="14"/>
      <c r="L182" s="201"/>
      <c r="M182" s="206"/>
      <c r="N182" s="207"/>
      <c r="O182" s="207"/>
      <c r="P182" s="207"/>
      <c r="Q182" s="207"/>
      <c r="R182" s="207"/>
      <c r="S182" s="207"/>
      <c r="T182" s="208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02" t="s">
        <v>155</v>
      </c>
      <c r="AU182" s="202" t="s">
        <v>86</v>
      </c>
      <c r="AV182" s="14" t="s">
        <v>86</v>
      </c>
      <c r="AW182" s="14" t="s">
        <v>32</v>
      </c>
      <c r="AX182" s="14" t="s">
        <v>77</v>
      </c>
      <c r="AY182" s="202" t="s">
        <v>146</v>
      </c>
    </row>
    <row r="183" s="14" customFormat="1">
      <c r="A183" s="14"/>
      <c r="B183" s="201"/>
      <c r="C183" s="14"/>
      <c r="D183" s="194" t="s">
        <v>155</v>
      </c>
      <c r="E183" s="202" t="s">
        <v>1</v>
      </c>
      <c r="F183" s="203" t="s">
        <v>882</v>
      </c>
      <c r="G183" s="14"/>
      <c r="H183" s="204">
        <v>0.23300000000000001</v>
      </c>
      <c r="I183" s="205"/>
      <c r="J183" s="14"/>
      <c r="K183" s="14"/>
      <c r="L183" s="201"/>
      <c r="M183" s="206"/>
      <c r="N183" s="207"/>
      <c r="O183" s="207"/>
      <c r="P183" s="207"/>
      <c r="Q183" s="207"/>
      <c r="R183" s="207"/>
      <c r="S183" s="207"/>
      <c r="T183" s="208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02" t="s">
        <v>155</v>
      </c>
      <c r="AU183" s="202" t="s">
        <v>86</v>
      </c>
      <c r="AV183" s="14" t="s">
        <v>86</v>
      </c>
      <c r="AW183" s="14" t="s">
        <v>32</v>
      </c>
      <c r="AX183" s="14" t="s">
        <v>77</v>
      </c>
      <c r="AY183" s="202" t="s">
        <v>146</v>
      </c>
    </row>
    <row r="184" s="15" customFormat="1">
      <c r="A184" s="15"/>
      <c r="B184" s="209"/>
      <c r="C184" s="15"/>
      <c r="D184" s="194" t="s">
        <v>155</v>
      </c>
      <c r="E184" s="210" t="s">
        <v>1</v>
      </c>
      <c r="F184" s="211" t="s">
        <v>164</v>
      </c>
      <c r="G184" s="15"/>
      <c r="H184" s="212">
        <v>50.945999999999998</v>
      </c>
      <c r="I184" s="213"/>
      <c r="J184" s="15"/>
      <c r="K184" s="15"/>
      <c r="L184" s="209"/>
      <c r="M184" s="214"/>
      <c r="N184" s="215"/>
      <c r="O184" s="215"/>
      <c r="P184" s="215"/>
      <c r="Q184" s="215"/>
      <c r="R184" s="215"/>
      <c r="S184" s="215"/>
      <c r="T184" s="216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10" t="s">
        <v>155</v>
      </c>
      <c r="AU184" s="210" t="s">
        <v>86</v>
      </c>
      <c r="AV184" s="15" t="s">
        <v>153</v>
      </c>
      <c r="AW184" s="15" t="s">
        <v>32</v>
      </c>
      <c r="AX184" s="15" t="s">
        <v>84</v>
      </c>
      <c r="AY184" s="210" t="s">
        <v>146</v>
      </c>
    </row>
    <row r="185" s="2" customFormat="1" ht="37.8" customHeight="1">
      <c r="A185" s="38"/>
      <c r="B185" s="179"/>
      <c r="C185" s="180" t="s">
        <v>8</v>
      </c>
      <c r="D185" s="180" t="s">
        <v>148</v>
      </c>
      <c r="E185" s="181" t="s">
        <v>883</v>
      </c>
      <c r="F185" s="182" t="s">
        <v>884</v>
      </c>
      <c r="G185" s="183" t="s">
        <v>151</v>
      </c>
      <c r="H185" s="184">
        <v>823.26999999999998</v>
      </c>
      <c r="I185" s="185"/>
      <c r="J185" s="186">
        <f>ROUND(I185*H185,2)</f>
        <v>0</v>
      </c>
      <c r="K185" s="182" t="s">
        <v>152</v>
      </c>
      <c r="L185" s="39"/>
      <c r="M185" s="187" t="s">
        <v>1</v>
      </c>
      <c r="N185" s="188" t="s">
        <v>42</v>
      </c>
      <c r="O185" s="77"/>
      <c r="P185" s="189">
        <f>O185*H185</f>
        <v>0</v>
      </c>
      <c r="Q185" s="189">
        <v>0.00059000000000000003</v>
      </c>
      <c r="R185" s="189">
        <f>Q185*H185</f>
        <v>0.48572930000000003</v>
      </c>
      <c r="S185" s="189">
        <v>0</v>
      </c>
      <c r="T185" s="19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1" t="s">
        <v>153</v>
      </c>
      <c r="AT185" s="191" t="s">
        <v>148</v>
      </c>
      <c r="AU185" s="191" t="s">
        <v>86</v>
      </c>
      <c r="AY185" s="19" t="s">
        <v>146</v>
      </c>
      <c r="BE185" s="192">
        <f>IF(N185="základní",J185,0)</f>
        <v>0</v>
      </c>
      <c r="BF185" s="192">
        <f>IF(N185="snížená",J185,0)</f>
        <v>0</v>
      </c>
      <c r="BG185" s="192">
        <f>IF(N185="zákl. přenesená",J185,0)</f>
        <v>0</v>
      </c>
      <c r="BH185" s="192">
        <f>IF(N185="sníž. přenesená",J185,0)</f>
        <v>0</v>
      </c>
      <c r="BI185" s="192">
        <f>IF(N185="nulová",J185,0)</f>
        <v>0</v>
      </c>
      <c r="BJ185" s="19" t="s">
        <v>84</v>
      </c>
      <c r="BK185" s="192">
        <f>ROUND(I185*H185,2)</f>
        <v>0</v>
      </c>
      <c r="BL185" s="19" t="s">
        <v>153</v>
      </c>
      <c r="BM185" s="191" t="s">
        <v>885</v>
      </c>
    </row>
    <row r="186" s="13" customFormat="1">
      <c r="A186" s="13"/>
      <c r="B186" s="193"/>
      <c r="C186" s="13"/>
      <c r="D186" s="194" t="s">
        <v>155</v>
      </c>
      <c r="E186" s="195" t="s">
        <v>1</v>
      </c>
      <c r="F186" s="196" t="s">
        <v>857</v>
      </c>
      <c r="G186" s="13"/>
      <c r="H186" s="195" t="s">
        <v>1</v>
      </c>
      <c r="I186" s="197"/>
      <c r="J186" s="13"/>
      <c r="K186" s="13"/>
      <c r="L186" s="193"/>
      <c r="M186" s="198"/>
      <c r="N186" s="199"/>
      <c r="O186" s="199"/>
      <c r="P186" s="199"/>
      <c r="Q186" s="199"/>
      <c r="R186" s="199"/>
      <c r="S186" s="199"/>
      <c r="T186" s="20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95" t="s">
        <v>155</v>
      </c>
      <c r="AU186" s="195" t="s">
        <v>86</v>
      </c>
      <c r="AV186" s="13" t="s">
        <v>84</v>
      </c>
      <c r="AW186" s="13" t="s">
        <v>32</v>
      </c>
      <c r="AX186" s="13" t="s">
        <v>77</v>
      </c>
      <c r="AY186" s="195" t="s">
        <v>146</v>
      </c>
    </row>
    <row r="187" s="13" customFormat="1">
      <c r="A187" s="13"/>
      <c r="B187" s="193"/>
      <c r="C187" s="13"/>
      <c r="D187" s="194" t="s">
        <v>155</v>
      </c>
      <c r="E187" s="195" t="s">
        <v>1</v>
      </c>
      <c r="F187" s="196" t="s">
        <v>211</v>
      </c>
      <c r="G187" s="13"/>
      <c r="H187" s="195" t="s">
        <v>1</v>
      </c>
      <c r="I187" s="197"/>
      <c r="J187" s="13"/>
      <c r="K187" s="13"/>
      <c r="L187" s="193"/>
      <c r="M187" s="198"/>
      <c r="N187" s="199"/>
      <c r="O187" s="199"/>
      <c r="P187" s="199"/>
      <c r="Q187" s="199"/>
      <c r="R187" s="199"/>
      <c r="S187" s="199"/>
      <c r="T187" s="20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95" t="s">
        <v>155</v>
      </c>
      <c r="AU187" s="195" t="s">
        <v>86</v>
      </c>
      <c r="AV187" s="13" t="s">
        <v>84</v>
      </c>
      <c r="AW187" s="13" t="s">
        <v>32</v>
      </c>
      <c r="AX187" s="13" t="s">
        <v>77</v>
      </c>
      <c r="AY187" s="195" t="s">
        <v>146</v>
      </c>
    </row>
    <row r="188" s="14" customFormat="1">
      <c r="A188" s="14"/>
      <c r="B188" s="201"/>
      <c r="C188" s="14"/>
      <c r="D188" s="194" t="s">
        <v>155</v>
      </c>
      <c r="E188" s="202" t="s">
        <v>1</v>
      </c>
      <c r="F188" s="203" t="s">
        <v>886</v>
      </c>
      <c r="G188" s="14"/>
      <c r="H188" s="204">
        <v>823.26999999999998</v>
      </c>
      <c r="I188" s="205"/>
      <c r="J188" s="14"/>
      <c r="K188" s="14"/>
      <c r="L188" s="201"/>
      <c r="M188" s="206"/>
      <c r="N188" s="207"/>
      <c r="O188" s="207"/>
      <c r="P188" s="207"/>
      <c r="Q188" s="207"/>
      <c r="R188" s="207"/>
      <c r="S188" s="207"/>
      <c r="T188" s="208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02" t="s">
        <v>155</v>
      </c>
      <c r="AU188" s="202" t="s">
        <v>86</v>
      </c>
      <c r="AV188" s="14" t="s">
        <v>86</v>
      </c>
      <c r="AW188" s="14" t="s">
        <v>32</v>
      </c>
      <c r="AX188" s="14" t="s">
        <v>84</v>
      </c>
      <c r="AY188" s="202" t="s">
        <v>146</v>
      </c>
    </row>
    <row r="189" s="2" customFormat="1" ht="37.8" customHeight="1">
      <c r="A189" s="38"/>
      <c r="B189" s="179"/>
      <c r="C189" s="180" t="s">
        <v>215</v>
      </c>
      <c r="D189" s="180" t="s">
        <v>148</v>
      </c>
      <c r="E189" s="181" t="s">
        <v>887</v>
      </c>
      <c r="F189" s="182" t="s">
        <v>888</v>
      </c>
      <c r="G189" s="183" t="s">
        <v>151</v>
      </c>
      <c r="H189" s="184">
        <v>823.26999999999998</v>
      </c>
      <c r="I189" s="185"/>
      <c r="J189" s="186">
        <f>ROUND(I189*H189,2)</f>
        <v>0</v>
      </c>
      <c r="K189" s="182" t="s">
        <v>152</v>
      </c>
      <c r="L189" s="39"/>
      <c r="M189" s="187" t="s">
        <v>1</v>
      </c>
      <c r="N189" s="188" t="s">
        <v>42</v>
      </c>
      <c r="O189" s="77"/>
      <c r="P189" s="189">
        <f>O189*H189</f>
        <v>0</v>
      </c>
      <c r="Q189" s="189">
        <v>0</v>
      </c>
      <c r="R189" s="189">
        <f>Q189*H189</f>
        <v>0</v>
      </c>
      <c r="S189" s="189">
        <v>0</v>
      </c>
      <c r="T189" s="19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91" t="s">
        <v>153</v>
      </c>
      <c r="AT189" s="191" t="s">
        <v>148</v>
      </c>
      <c r="AU189" s="191" t="s">
        <v>86</v>
      </c>
      <c r="AY189" s="19" t="s">
        <v>146</v>
      </c>
      <c r="BE189" s="192">
        <f>IF(N189="základní",J189,0)</f>
        <v>0</v>
      </c>
      <c r="BF189" s="192">
        <f>IF(N189="snížená",J189,0)</f>
        <v>0</v>
      </c>
      <c r="BG189" s="192">
        <f>IF(N189="zákl. přenesená",J189,0)</f>
        <v>0</v>
      </c>
      <c r="BH189" s="192">
        <f>IF(N189="sníž. přenesená",J189,0)</f>
        <v>0</v>
      </c>
      <c r="BI189" s="192">
        <f>IF(N189="nulová",J189,0)</f>
        <v>0</v>
      </c>
      <c r="BJ189" s="19" t="s">
        <v>84</v>
      </c>
      <c r="BK189" s="192">
        <f>ROUND(I189*H189,2)</f>
        <v>0</v>
      </c>
      <c r="BL189" s="19" t="s">
        <v>153</v>
      </c>
      <c r="BM189" s="191" t="s">
        <v>889</v>
      </c>
    </row>
    <row r="190" s="13" customFormat="1">
      <c r="A190" s="13"/>
      <c r="B190" s="193"/>
      <c r="C190" s="13"/>
      <c r="D190" s="194" t="s">
        <v>155</v>
      </c>
      <c r="E190" s="195" t="s">
        <v>1</v>
      </c>
      <c r="F190" s="196" t="s">
        <v>238</v>
      </c>
      <c r="G190" s="13"/>
      <c r="H190" s="195" t="s">
        <v>1</v>
      </c>
      <c r="I190" s="197"/>
      <c r="J190" s="13"/>
      <c r="K190" s="13"/>
      <c r="L190" s="193"/>
      <c r="M190" s="198"/>
      <c r="N190" s="199"/>
      <c r="O190" s="199"/>
      <c r="P190" s="199"/>
      <c r="Q190" s="199"/>
      <c r="R190" s="199"/>
      <c r="S190" s="199"/>
      <c r="T190" s="20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95" t="s">
        <v>155</v>
      </c>
      <c r="AU190" s="195" t="s">
        <v>86</v>
      </c>
      <c r="AV190" s="13" t="s">
        <v>84</v>
      </c>
      <c r="AW190" s="13" t="s">
        <v>32</v>
      </c>
      <c r="AX190" s="13" t="s">
        <v>77</v>
      </c>
      <c r="AY190" s="195" t="s">
        <v>146</v>
      </c>
    </row>
    <row r="191" s="14" customFormat="1">
      <c r="A191" s="14"/>
      <c r="B191" s="201"/>
      <c r="C191" s="14"/>
      <c r="D191" s="194" t="s">
        <v>155</v>
      </c>
      <c r="E191" s="202" t="s">
        <v>1</v>
      </c>
      <c r="F191" s="203" t="s">
        <v>886</v>
      </c>
      <c r="G191" s="14"/>
      <c r="H191" s="204">
        <v>823.26999999999998</v>
      </c>
      <c r="I191" s="205"/>
      <c r="J191" s="14"/>
      <c r="K191" s="14"/>
      <c r="L191" s="201"/>
      <c r="M191" s="206"/>
      <c r="N191" s="207"/>
      <c r="O191" s="207"/>
      <c r="P191" s="207"/>
      <c r="Q191" s="207"/>
      <c r="R191" s="207"/>
      <c r="S191" s="207"/>
      <c r="T191" s="20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02" t="s">
        <v>155</v>
      </c>
      <c r="AU191" s="202" t="s">
        <v>86</v>
      </c>
      <c r="AV191" s="14" t="s">
        <v>86</v>
      </c>
      <c r="AW191" s="14" t="s">
        <v>32</v>
      </c>
      <c r="AX191" s="14" t="s">
        <v>84</v>
      </c>
      <c r="AY191" s="202" t="s">
        <v>146</v>
      </c>
    </row>
    <row r="192" s="2" customFormat="1" ht="24.15" customHeight="1">
      <c r="A192" s="38"/>
      <c r="B192" s="179"/>
      <c r="C192" s="180" t="s">
        <v>222</v>
      </c>
      <c r="D192" s="180" t="s">
        <v>148</v>
      </c>
      <c r="E192" s="181" t="s">
        <v>240</v>
      </c>
      <c r="F192" s="182" t="s">
        <v>241</v>
      </c>
      <c r="G192" s="183" t="s">
        <v>205</v>
      </c>
      <c r="H192" s="184">
        <v>339.24200000000002</v>
      </c>
      <c r="I192" s="185"/>
      <c r="J192" s="186">
        <f>ROUND(I192*H192,2)</f>
        <v>0</v>
      </c>
      <c r="K192" s="182" t="s">
        <v>1</v>
      </c>
      <c r="L192" s="39"/>
      <c r="M192" s="187" t="s">
        <v>1</v>
      </c>
      <c r="N192" s="188" t="s">
        <v>42</v>
      </c>
      <c r="O192" s="77"/>
      <c r="P192" s="189">
        <f>O192*H192</f>
        <v>0</v>
      </c>
      <c r="Q192" s="189">
        <v>0</v>
      </c>
      <c r="R192" s="189">
        <f>Q192*H192</f>
        <v>0</v>
      </c>
      <c r="S192" s="189">
        <v>0</v>
      </c>
      <c r="T192" s="19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1" t="s">
        <v>153</v>
      </c>
      <c r="AT192" s="191" t="s">
        <v>148</v>
      </c>
      <c r="AU192" s="191" t="s">
        <v>86</v>
      </c>
      <c r="AY192" s="19" t="s">
        <v>146</v>
      </c>
      <c r="BE192" s="192">
        <f>IF(N192="základní",J192,0)</f>
        <v>0</v>
      </c>
      <c r="BF192" s="192">
        <f>IF(N192="snížená",J192,0)</f>
        <v>0</v>
      </c>
      <c r="BG192" s="192">
        <f>IF(N192="zákl. přenesená",J192,0)</f>
        <v>0</v>
      </c>
      <c r="BH192" s="192">
        <f>IF(N192="sníž. přenesená",J192,0)</f>
        <v>0</v>
      </c>
      <c r="BI192" s="192">
        <f>IF(N192="nulová",J192,0)</f>
        <v>0</v>
      </c>
      <c r="BJ192" s="19" t="s">
        <v>84</v>
      </c>
      <c r="BK192" s="192">
        <f>ROUND(I192*H192,2)</f>
        <v>0</v>
      </c>
      <c r="BL192" s="19" t="s">
        <v>153</v>
      </c>
      <c r="BM192" s="191" t="s">
        <v>890</v>
      </c>
    </row>
    <row r="193" s="13" customFormat="1">
      <c r="A193" s="13"/>
      <c r="B193" s="193"/>
      <c r="C193" s="13"/>
      <c r="D193" s="194" t="s">
        <v>155</v>
      </c>
      <c r="E193" s="195" t="s">
        <v>1</v>
      </c>
      <c r="F193" s="196" t="s">
        <v>243</v>
      </c>
      <c r="G193" s="13"/>
      <c r="H193" s="195" t="s">
        <v>1</v>
      </c>
      <c r="I193" s="197"/>
      <c r="J193" s="13"/>
      <c r="K193" s="13"/>
      <c r="L193" s="193"/>
      <c r="M193" s="198"/>
      <c r="N193" s="199"/>
      <c r="O193" s="199"/>
      <c r="P193" s="199"/>
      <c r="Q193" s="199"/>
      <c r="R193" s="199"/>
      <c r="S193" s="199"/>
      <c r="T193" s="20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95" t="s">
        <v>155</v>
      </c>
      <c r="AU193" s="195" t="s">
        <v>86</v>
      </c>
      <c r="AV193" s="13" t="s">
        <v>84</v>
      </c>
      <c r="AW193" s="13" t="s">
        <v>32</v>
      </c>
      <c r="AX193" s="13" t="s">
        <v>77</v>
      </c>
      <c r="AY193" s="195" t="s">
        <v>146</v>
      </c>
    </row>
    <row r="194" s="13" customFormat="1">
      <c r="A194" s="13"/>
      <c r="B194" s="193"/>
      <c r="C194" s="13"/>
      <c r="D194" s="194" t="s">
        <v>155</v>
      </c>
      <c r="E194" s="195" t="s">
        <v>1</v>
      </c>
      <c r="F194" s="196" t="s">
        <v>244</v>
      </c>
      <c r="G194" s="13"/>
      <c r="H194" s="195" t="s">
        <v>1</v>
      </c>
      <c r="I194" s="197"/>
      <c r="J194" s="13"/>
      <c r="K194" s="13"/>
      <c r="L194" s="193"/>
      <c r="M194" s="198"/>
      <c r="N194" s="199"/>
      <c r="O194" s="199"/>
      <c r="P194" s="199"/>
      <c r="Q194" s="199"/>
      <c r="R194" s="199"/>
      <c r="S194" s="199"/>
      <c r="T194" s="20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95" t="s">
        <v>155</v>
      </c>
      <c r="AU194" s="195" t="s">
        <v>86</v>
      </c>
      <c r="AV194" s="13" t="s">
        <v>84</v>
      </c>
      <c r="AW194" s="13" t="s">
        <v>32</v>
      </c>
      <c r="AX194" s="13" t="s">
        <v>77</v>
      </c>
      <c r="AY194" s="195" t="s">
        <v>146</v>
      </c>
    </row>
    <row r="195" s="14" customFormat="1">
      <c r="A195" s="14"/>
      <c r="B195" s="201"/>
      <c r="C195" s="14"/>
      <c r="D195" s="194" t="s">
        <v>155</v>
      </c>
      <c r="E195" s="202" t="s">
        <v>1</v>
      </c>
      <c r="F195" s="203" t="s">
        <v>891</v>
      </c>
      <c r="G195" s="14"/>
      <c r="H195" s="204">
        <v>509.452</v>
      </c>
      <c r="I195" s="205"/>
      <c r="J195" s="14"/>
      <c r="K195" s="14"/>
      <c r="L195" s="201"/>
      <c r="M195" s="206"/>
      <c r="N195" s="207"/>
      <c r="O195" s="207"/>
      <c r="P195" s="207"/>
      <c r="Q195" s="207"/>
      <c r="R195" s="207"/>
      <c r="S195" s="207"/>
      <c r="T195" s="208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02" t="s">
        <v>155</v>
      </c>
      <c r="AU195" s="202" t="s">
        <v>86</v>
      </c>
      <c r="AV195" s="14" t="s">
        <v>86</v>
      </c>
      <c r="AW195" s="14" t="s">
        <v>32</v>
      </c>
      <c r="AX195" s="14" t="s">
        <v>77</v>
      </c>
      <c r="AY195" s="202" t="s">
        <v>146</v>
      </c>
    </row>
    <row r="196" s="14" customFormat="1">
      <c r="A196" s="14"/>
      <c r="B196" s="201"/>
      <c r="C196" s="14"/>
      <c r="D196" s="194" t="s">
        <v>155</v>
      </c>
      <c r="E196" s="202" t="s">
        <v>1</v>
      </c>
      <c r="F196" s="203" t="s">
        <v>892</v>
      </c>
      <c r="G196" s="14"/>
      <c r="H196" s="204">
        <v>-170.21000000000001</v>
      </c>
      <c r="I196" s="205"/>
      <c r="J196" s="14"/>
      <c r="K196" s="14"/>
      <c r="L196" s="201"/>
      <c r="M196" s="206"/>
      <c r="N196" s="207"/>
      <c r="O196" s="207"/>
      <c r="P196" s="207"/>
      <c r="Q196" s="207"/>
      <c r="R196" s="207"/>
      <c r="S196" s="207"/>
      <c r="T196" s="208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02" t="s">
        <v>155</v>
      </c>
      <c r="AU196" s="202" t="s">
        <v>86</v>
      </c>
      <c r="AV196" s="14" t="s">
        <v>86</v>
      </c>
      <c r="AW196" s="14" t="s">
        <v>32</v>
      </c>
      <c r="AX196" s="14" t="s">
        <v>77</v>
      </c>
      <c r="AY196" s="202" t="s">
        <v>146</v>
      </c>
    </row>
    <row r="197" s="15" customFormat="1">
      <c r="A197" s="15"/>
      <c r="B197" s="209"/>
      <c r="C197" s="15"/>
      <c r="D197" s="194" t="s">
        <v>155</v>
      </c>
      <c r="E197" s="210" t="s">
        <v>1</v>
      </c>
      <c r="F197" s="211" t="s">
        <v>164</v>
      </c>
      <c r="G197" s="15"/>
      <c r="H197" s="212">
        <v>339.24200000000002</v>
      </c>
      <c r="I197" s="213"/>
      <c r="J197" s="15"/>
      <c r="K197" s="15"/>
      <c r="L197" s="209"/>
      <c r="M197" s="214"/>
      <c r="N197" s="215"/>
      <c r="O197" s="215"/>
      <c r="P197" s="215"/>
      <c r="Q197" s="215"/>
      <c r="R197" s="215"/>
      <c r="S197" s="215"/>
      <c r="T197" s="216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10" t="s">
        <v>155</v>
      </c>
      <c r="AU197" s="210" t="s">
        <v>86</v>
      </c>
      <c r="AV197" s="15" t="s">
        <v>153</v>
      </c>
      <c r="AW197" s="15" t="s">
        <v>32</v>
      </c>
      <c r="AX197" s="15" t="s">
        <v>84</v>
      </c>
      <c r="AY197" s="210" t="s">
        <v>146</v>
      </c>
    </row>
    <row r="198" s="2" customFormat="1" ht="37.8" customHeight="1">
      <c r="A198" s="38"/>
      <c r="B198" s="179"/>
      <c r="C198" s="180" t="s">
        <v>229</v>
      </c>
      <c r="D198" s="180" t="s">
        <v>148</v>
      </c>
      <c r="E198" s="181" t="s">
        <v>248</v>
      </c>
      <c r="F198" s="182" t="s">
        <v>249</v>
      </c>
      <c r="G198" s="183" t="s">
        <v>205</v>
      </c>
      <c r="H198" s="184">
        <v>170.21000000000001</v>
      </c>
      <c r="I198" s="185"/>
      <c r="J198" s="186">
        <f>ROUND(I198*H198,2)</f>
        <v>0</v>
      </c>
      <c r="K198" s="182" t="s">
        <v>1</v>
      </c>
      <c r="L198" s="39"/>
      <c r="M198" s="187" t="s">
        <v>1</v>
      </c>
      <c r="N198" s="188" t="s">
        <v>42</v>
      </c>
      <c r="O198" s="77"/>
      <c r="P198" s="189">
        <f>O198*H198</f>
        <v>0</v>
      </c>
      <c r="Q198" s="189">
        <v>0</v>
      </c>
      <c r="R198" s="189">
        <f>Q198*H198</f>
        <v>0</v>
      </c>
      <c r="S198" s="189">
        <v>0</v>
      </c>
      <c r="T198" s="19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91" t="s">
        <v>153</v>
      </c>
      <c r="AT198" s="191" t="s">
        <v>148</v>
      </c>
      <c r="AU198" s="191" t="s">
        <v>86</v>
      </c>
      <c r="AY198" s="19" t="s">
        <v>146</v>
      </c>
      <c r="BE198" s="192">
        <f>IF(N198="základní",J198,0)</f>
        <v>0</v>
      </c>
      <c r="BF198" s="192">
        <f>IF(N198="snížená",J198,0)</f>
        <v>0</v>
      </c>
      <c r="BG198" s="192">
        <f>IF(N198="zákl. přenesená",J198,0)</f>
        <v>0</v>
      </c>
      <c r="BH198" s="192">
        <f>IF(N198="sníž. přenesená",J198,0)</f>
        <v>0</v>
      </c>
      <c r="BI198" s="192">
        <f>IF(N198="nulová",J198,0)</f>
        <v>0</v>
      </c>
      <c r="BJ198" s="19" t="s">
        <v>84</v>
      </c>
      <c r="BK198" s="192">
        <f>ROUND(I198*H198,2)</f>
        <v>0</v>
      </c>
      <c r="BL198" s="19" t="s">
        <v>153</v>
      </c>
      <c r="BM198" s="191" t="s">
        <v>893</v>
      </c>
    </row>
    <row r="199" s="13" customFormat="1">
      <c r="A199" s="13"/>
      <c r="B199" s="193"/>
      <c r="C199" s="13"/>
      <c r="D199" s="194" t="s">
        <v>155</v>
      </c>
      <c r="E199" s="195" t="s">
        <v>1</v>
      </c>
      <c r="F199" s="196" t="s">
        <v>251</v>
      </c>
      <c r="G199" s="13"/>
      <c r="H199" s="195" t="s">
        <v>1</v>
      </c>
      <c r="I199" s="197"/>
      <c r="J199" s="13"/>
      <c r="K199" s="13"/>
      <c r="L199" s="193"/>
      <c r="M199" s="198"/>
      <c r="N199" s="199"/>
      <c r="O199" s="199"/>
      <c r="P199" s="199"/>
      <c r="Q199" s="199"/>
      <c r="R199" s="199"/>
      <c r="S199" s="199"/>
      <c r="T199" s="20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95" t="s">
        <v>155</v>
      </c>
      <c r="AU199" s="195" t="s">
        <v>86</v>
      </c>
      <c r="AV199" s="13" t="s">
        <v>84</v>
      </c>
      <c r="AW199" s="13" t="s">
        <v>32</v>
      </c>
      <c r="AX199" s="13" t="s">
        <v>77</v>
      </c>
      <c r="AY199" s="195" t="s">
        <v>146</v>
      </c>
    </row>
    <row r="200" s="14" customFormat="1">
      <c r="A200" s="14"/>
      <c r="B200" s="201"/>
      <c r="C200" s="14"/>
      <c r="D200" s="194" t="s">
        <v>155</v>
      </c>
      <c r="E200" s="202" t="s">
        <v>1</v>
      </c>
      <c r="F200" s="203" t="s">
        <v>894</v>
      </c>
      <c r="G200" s="14"/>
      <c r="H200" s="204">
        <v>170.21000000000001</v>
      </c>
      <c r="I200" s="205"/>
      <c r="J200" s="14"/>
      <c r="K200" s="14"/>
      <c r="L200" s="201"/>
      <c r="M200" s="206"/>
      <c r="N200" s="207"/>
      <c r="O200" s="207"/>
      <c r="P200" s="207"/>
      <c r="Q200" s="207"/>
      <c r="R200" s="207"/>
      <c r="S200" s="207"/>
      <c r="T200" s="208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02" t="s">
        <v>155</v>
      </c>
      <c r="AU200" s="202" t="s">
        <v>86</v>
      </c>
      <c r="AV200" s="14" t="s">
        <v>86</v>
      </c>
      <c r="AW200" s="14" t="s">
        <v>32</v>
      </c>
      <c r="AX200" s="14" t="s">
        <v>84</v>
      </c>
      <c r="AY200" s="202" t="s">
        <v>146</v>
      </c>
    </row>
    <row r="201" s="2" customFormat="1" ht="44.25" customHeight="1">
      <c r="A201" s="38"/>
      <c r="B201" s="179"/>
      <c r="C201" s="180" t="s">
        <v>234</v>
      </c>
      <c r="D201" s="180" t="s">
        <v>148</v>
      </c>
      <c r="E201" s="181" t="s">
        <v>254</v>
      </c>
      <c r="F201" s="182" t="s">
        <v>255</v>
      </c>
      <c r="G201" s="183" t="s">
        <v>205</v>
      </c>
      <c r="H201" s="184">
        <v>340.42000000000002</v>
      </c>
      <c r="I201" s="185"/>
      <c r="J201" s="186">
        <f>ROUND(I201*H201,2)</f>
        <v>0</v>
      </c>
      <c r="K201" s="182" t="s">
        <v>152</v>
      </c>
      <c r="L201" s="39"/>
      <c r="M201" s="187" t="s">
        <v>1</v>
      </c>
      <c r="N201" s="188" t="s">
        <v>42</v>
      </c>
      <c r="O201" s="77"/>
      <c r="P201" s="189">
        <f>O201*H201</f>
        <v>0</v>
      </c>
      <c r="Q201" s="189">
        <v>0</v>
      </c>
      <c r="R201" s="189">
        <f>Q201*H201</f>
        <v>0</v>
      </c>
      <c r="S201" s="189">
        <v>0</v>
      </c>
      <c r="T201" s="19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1" t="s">
        <v>153</v>
      </c>
      <c r="AT201" s="191" t="s">
        <v>148</v>
      </c>
      <c r="AU201" s="191" t="s">
        <v>86</v>
      </c>
      <c r="AY201" s="19" t="s">
        <v>146</v>
      </c>
      <c r="BE201" s="192">
        <f>IF(N201="základní",J201,0)</f>
        <v>0</v>
      </c>
      <c r="BF201" s="192">
        <f>IF(N201="snížená",J201,0)</f>
        <v>0</v>
      </c>
      <c r="BG201" s="192">
        <f>IF(N201="zákl. přenesená",J201,0)</f>
        <v>0</v>
      </c>
      <c r="BH201" s="192">
        <f>IF(N201="sníž. přenesená",J201,0)</f>
        <v>0</v>
      </c>
      <c r="BI201" s="192">
        <f>IF(N201="nulová",J201,0)</f>
        <v>0</v>
      </c>
      <c r="BJ201" s="19" t="s">
        <v>84</v>
      </c>
      <c r="BK201" s="192">
        <f>ROUND(I201*H201,2)</f>
        <v>0</v>
      </c>
      <c r="BL201" s="19" t="s">
        <v>153</v>
      </c>
      <c r="BM201" s="191" t="s">
        <v>895</v>
      </c>
    </row>
    <row r="202" s="13" customFormat="1">
      <c r="A202" s="13"/>
      <c r="B202" s="193"/>
      <c r="C202" s="13"/>
      <c r="D202" s="194" t="s">
        <v>155</v>
      </c>
      <c r="E202" s="195" t="s">
        <v>1</v>
      </c>
      <c r="F202" s="196" t="s">
        <v>857</v>
      </c>
      <c r="G202" s="13"/>
      <c r="H202" s="195" t="s">
        <v>1</v>
      </c>
      <c r="I202" s="197"/>
      <c r="J202" s="13"/>
      <c r="K202" s="13"/>
      <c r="L202" s="193"/>
      <c r="M202" s="198"/>
      <c r="N202" s="199"/>
      <c r="O202" s="199"/>
      <c r="P202" s="199"/>
      <c r="Q202" s="199"/>
      <c r="R202" s="199"/>
      <c r="S202" s="199"/>
      <c r="T202" s="20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95" t="s">
        <v>155</v>
      </c>
      <c r="AU202" s="195" t="s">
        <v>86</v>
      </c>
      <c r="AV202" s="13" t="s">
        <v>84</v>
      </c>
      <c r="AW202" s="13" t="s">
        <v>32</v>
      </c>
      <c r="AX202" s="13" t="s">
        <v>77</v>
      </c>
      <c r="AY202" s="195" t="s">
        <v>146</v>
      </c>
    </row>
    <row r="203" s="13" customFormat="1">
      <c r="A203" s="13"/>
      <c r="B203" s="193"/>
      <c r="C203" s="13"/>
      <c r="D203" s="194" t="s">
        <v>155</v>
      </c>
      <c r="E203" s="195" t="s">
        <v>1</v>
      </c>
      <c r="F203" s="196" t="s">
        <v>211</v>
      </c>
      <c r="G203" s="13"/>
      <c r="H203" s="195" t="s">
        <v>1</v>
      </c>
      <c r="I203" s="197"/>
      <c r="J203" s="13"/>
      <c r="K203" s="13"/>
      <c r="L203" s="193"/>
      <c r="M203" s="198"/>
      <c r="N203" s="199"/>
      <c r="O203" s="199"/>
      <c r="P203" s="199"/>
      <c r="Q203" s="199"/>
      <c r="R203" s="199"/>
      <c r="S203" s="199"/>
      <c r="T203" s="20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95" t="s">
        <v>155</v>
      </c>
      <c r="AU203" s="195" t="s">
        <v>86</v>
      </c>
      <c r="AV203" s="13" t="s">
        <v>84</v>
      </c>
      <c r="AW203" s="13" t="s">
        <v>32</v>
      </c>
      <c r="AX203" s="13" t="s">
        <v>77</v>
      </c>
      <c r="AY203" s="195" t="s">
        <v>146</v>
      </c>
    </row>
    <row r="204" s="14" customFormat="1">
      <c r="A204" s="14"/>
      <c r="B204" s="201"/>
      <c r="C204" s="14"/>
      <c r="D204" s="194" t="s">
        <v>155</v>
      </c>
      <c r="E204" s="202" t="s">
        <v>1</v>
      </c>
      <c r="F204" s="203" t="s">
        <v>896</v>
      </c>
      <c r="G204" s="14"/>
      <c r="H204" s="204">
        <v>170.21000000000001</v>
      </c>
      <c r="I204" s="205"/>
      <c r="J204" s="14"/>
      <c r="K204" s="14"/>
      <c r="L204" s="201"/>
      <c r="M204" s="206"/>
      <c r="N204" s="207"/>
      <c r="O204" s="207"/>
      <c r="P204" s="207"/>
      <c r="Q204" s="207"/>
      <c r="R204" s="207"/>
      <c r="S204" s="207"/>
      <c r="T204" s="208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02" t="s">
        <v>155</v>
      </c>
      <c r="AU204" s="202" t="s">
        <v>86</v>
      </c>
      <c r="AV204" s="14" t="s">
        <v>86</v>
      </c>
      <c r="AW204" s="14" t="s">
        <v>32</v>
      </c>
      <c r="AX204" s="14" t="s">
        <v>77</v>
      </c>
      <c r="AY204" s="202" t="s">
        <v>146</v>
      </c>
    </row>
    <row r="205" s="14" customFormat="1">
      <c r="A205" s="14"/>
      <c r="B205" s="201"/>
      <c r="C205" s="14"/>
      <c r="D205" s="194" t="s">
        <v>155</v>
      </c>
      <c r="E205" s="202" t="s">
        <v>1</v>
      </c>
      <c r="F205" s="203" t="s">
        <v>897</v>
      </c>
      <c r="G205" s="14"/>
      <c r="H205" s="204">
        <v>170.21000000000001</v>
      </c>
      <c r="I205" s="205"/>
      <c r="J205" s="14"/>
      <c r="K205" s="14"/>
      <c r="L205" s="201"/>
      <c r="M205" s="206"/>
      <c r="N205" s="207"/>
      <c r="O205" s="207"/>
      <c r="P205" s="207"/>
      <c r="Q205" s="207"/>
      <c r="R205" s="207"/>
      <c r="S205" s="207"/>
      <c r="T205" s="208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02" t="s">
        <v>155</v>
      </c>
      <c r="AU205" s="202" t="s">
        <v>86</v>
      </c>
      <c r="AV205" s="14" t="s">
        <v>86</v>
      </c>
      <c r="AW205" s="14" t="s">
        <v>32</v>
      </c>
      <c r="AX205" s="14" t="s">
        <v>77</v>
      </c>
      <c r="AY205" s="202" t="s">
        <v>146</v>
      </c>
    </row>
    <row r="206" s="15" customFormat="1">
      <c r="A206" s="15"/>
      <c r="B206" s="209"/>
      <c r="C206" s="15"/>
      <c r="D206" s="194" t="s">
        <v>155</v>
      </c>
      <c r="E206" s="210" t="s">
        <v>1</v>
      </c>
      <c r="F206" s="211" t="s">
        <v>164</v>
      </c>
      <c r="G206" s="15"/>
      <c r="H206" s="212">
        <v>340.42000000000002</v>
      </c>
      <c r="I206" s="213"/>
      <c r="J206" s="15"/>
      <c r="K206" s="15"/>
      <c r="L206" s="209"/>
      <c r="M206" s="214"/>
      <c r="N206" s="215"/>
      <c r="O206" s="215"/>
      <c r="P206" s="215"/>
      <c r="Q206" s="215"/>
      <c r="R206" s="215"/>
      <c r="S206" s="215"/>
      <c r="T206" s="216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10" t="s">
        <v>155</v>
      </c>
      <c r="AU206" s="210" t="s">
        <v>86</v>
      </c>
      <c r="AV206" s="15" t="s">
        <v>153</v>
      </c>
      <c r="AW206" s="15" t="s">
        <v>32</v>
      </c>
      <c r="AX206" s="15" t="s">
        <v>84</v>
      </c>
      <c r="AY206" s="210" t="s">
        <v>146</v>
      </c>
    </row>
    <row r="207" s="2" customFormat="1" ht="16.5" customHeight="1">
      <c r="A207" s="38"/>
      <c r="B207" s="179"/>
      <c r="C207" s="225" t="s">
        <v>239</v>
      </c>
      <c r="D207" s="225" t="s">
        <v>263</v>
      </c>
      <c r="E207" s="226" t="s">
        <v>264</v>
      </c>
      <c r="F207" s="227" t="s">
        <v>265</v>
      </c>
      <c r="G207" s="228" t="s">
        <v>266</v>
      </c>
      <c r="H207" s="229">
        <v>340.42000000000002</v>
      </c>
      <c r="I207" s="230"/>
      <c r="J207" s="231">
        <f>ROUND(I207*H207,2)</f>
        <v>0</v>
      </c>
      <c r="K207" s="227" t="s">
        <v>1</v>
      </c>
      <c r="L207" s="232"/>
      <c r="M207" s="233" t="s">
        <v>1</v>
      </c>
      <c r="N207" s="234" t="s">
        <v>42</v>
      </c>
      <c r="O207" s="77"/>
      <c r="P207" s="189">
        <f>O207*H207</f>
        <v>0</v>
      </c>
      <c r="Q207" s="189">
        <v>1</v>
      </c>
      <c r="R207" s="189">
        <f>Q207*H207</f>
        <v>340.42000000000002</v>
      </c>
      <c r="S207" s="189">
        <v>0</v>
      </c>
      <c r="T207" s="19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191" t="s">
        <v>186</v>
      </c>
      <c r="AT207" s="191" t="s">
        <v>263</v>
      </c>
      <c r="AU207" s="191" t="s">
        <v>86</v>
      </c>
      <c r="AY207" s="19" t="s">
        <v>146</v>
      </c>
      <c r="BE207" s="192">
        <f>IF(N207="základní",J207,0)</f>
        <v>0</v>
      </c>
      <c r="BF207" s="192">
        <f>IF(N207="snížená",J207,0)</f>
        <v>0</v>
      </c>
      <c r="BG207" s="192">
        <f>IF(N207="zákl. přenesená",J207,0)</f>
        <v>0</v>
      </c>
      <c r="BH207" s="192">
        <f>IF(N207="sníž. přenesená",J207,0)</f>
        <v>0</v>
      </c>
      <c r="BI207" s="192">
        <f>IF(N207="nulová",J207,0)</f>
        <v>0</v>
      </c>
      <c r="BJ207" s="19" t="s">
        <v>84</v>
      </c>
      <c r="BK207" s="192">
        <f>ROUND(I207*H207,2)</f>
        <v>0</v>
      </c>
      <c r="BL207" s="19" t="s">
        <v>153</v>
      </c>
      <c r="BM207" s="191" t="s">
        <v>898</v>
      </c>
    </row>
    <row r="208" s="2" customFormat="1">
      <c r="A208" s="38"/>
      <c r="B208" s="39"/>
      <c r="C208" s="38"/>
      <c r="D208" s="194" t="s">
        <v>268</v>
      </c>
      <c r="E208" s="38"/>
      <c r="F208" s="235" t="s">
        <v>269</v>
      </c>
      <c r="G208" s="38"/>
      <c r="H208" s="38"/>
      <c r="I208" s="236"/>
      <c r="J208" s="38"/>
      <c r="K208" s="38"/>
      <c r="L208" s="39"/>
      <c r="M208" s="237"/>
      <c r="N208" s="238"/>
      <c r="O208" s="77"/>
      <c r="P208" s="77"/>
      <c r="Q208" s="77"/>
      <c r="R208" s="77"/>
      <c r="S208" s="77"/>
      <c r="T208" s="7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9" t="s">
        <v>268</v>
      </c>
      <c r="AU208" s="19" t="s">
        <v>86</v>
      </c>
    </row>
    <row r="209" s="14" customFormat="1">
      <c r="A209" s="14"/>
      <c r="B209" s="201"/>
      <c r="C209" s="14"/>
      <c r="D209" s="194" t="s">
        <v>155</v>
      </c>
      <c r="E209" s="202" t="s">
        <v>1</v>
      </c>
      <c r="F209" s="203" t="s">
        <v>899</v>
      </c>
      <c r="G209" s="14"/>
      <c r="H209" s="204">
        <v>340.42000000000002</v>
      </c>
      <c r="I209" s="205"/>
      <c r="J209" s="14"/>
      <c r="K209" s="14"/>
      <c r="L209" s="201"/>
      <c r="M209" s="206"/>
      <c r="N209" s="207"/>
      <c r="O209" s="207"/>
      <c r="P209" s="207"/>
      <c r="Q209" s="207"/>
      <c r="R209" s="207"/>
      <c r="S209" s="207"/>
      <c r="T209" s="208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02" t="s">
        <v>155</v>
      </c>
      <c r="AU209" s="202" t="s">
        <v>86</v>
      </c>
      <c r="AV209" s="14" t="s">
        <v>86</v>
      </c>
      <c r="AW209" s="14" t="s">
        <v>32</v>
      </c>
      <c r="AX209" s="14" t="s">
        <v>84</v>
      </c>
      <c r="AY209" s="202" t="s">
        <v>146</v>
      </c>
    </row>
    <row r="210" s="2" customFormat="1" ht="66.75" customHeight="1">
      <c r="A210" s="38"/>
      <c r="B210" s="179"/>
      <c r="C210" s="180" t="s">
        <v>247</v>
      </c>
      <c r="D210" s="180" t="s">
        <v>148</v>
      </c>
      <c r="E210" s="181" t="s">
        <v>271</v>
      </c>
      <c r="F210" s="182" t="s">
        <v>272</v>
      </c>
      <c r="G210" s="183" t="s">
        <v>205</v>
      </c>
      <c r="H210" s="184">
        <v>85.810000000000002</v>
      </c>
      <c r="I210" s="185"/>
      <c r="J210" s="186">
        <f>ROUND(I210*H210,2)</f>
        <v>0</v>
      </c>
      <c r="K210" s="182" t="s">
        <v>152</v>
      </c>
      <c r="L210" s="39"/>
      <c r="M210" s="187" t="s">
        <v>1</v>
      </c>
      <c r="N210" s="188" t="s">
        <v>42</v>
      </c>
      <c r="O210" s="77"/>
      <c r="P210" s="189">
        <f>O210*H210</f>
        <v>0</v>
      </c>
      <c r="Q210" s="189">
        <v>0</v>
      </c>
      <c r="R210" s="189">
        <f>Q210*H210</f>
        <v>0</v>
      </c>
      <c r="S210" s="189">
        <v>0</v>
      </c>
      <c r="T210" s="190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91" t="s">
        <v>153</v>
      </c>
      <c r="AT210" s="191" t="s">
        <v>148</v>
      </c>
      <c r="AU210" s="191" t="s">
        <v>86</v>
      </c>
      <c r="AY210" s="19" t="s">
        <v>146</v>
      </c>
      <c r="BE210" s="192">
        <f>IF(N210="základní",J210,0)</f>
        <v>0</v>
      </c>
      <c r="BF210" s="192">
        <f>IF(N210="snížená",J210,0)</f>
        <v>0</v>
      </c>
      <c r="BG210" s="192">
        <f>IF(N210="zákl. přenesená",J210,0)</f>
        <v>0</v>
      </c>
      <c r="BH210" s="192">
        <f>IF(N210="sníž. přenesená",J210,0)</f>
        <v>0</v>
      </c>
      <c r="BI210" s="192">
        <f>IF(N210="nulová",J210,0)</f>
        <v>0</v>
      </c>
      <c r="BJ210" s="19" t="s">
        <v>84</v>
      </c>
      <c r="BK210" s="192">
        <f>ROUND(I210*H210,2)</f>
        <v>0</v>
      </c>
      <c r="BL210" s="19" t="s">
        <v>153</v>
      </c>
      <c r="BM210" s="191" t="s">
        <v>900</v>
      </c>
    </row>
    <row r="211" s="13" customFormat="1">
      <c r="A211" s="13"/>
      <c r="B211" s="193"/>
      <c r="C211" s="13"/>
      <c r="D211" s="194" t="s">
        <v>155</v>
      </c>
      <c r="E211" s="195" t="s">
        <v>1</v>
      </c>
      <c r="F211" s="196" t="s">
        <v>857</v>
      </c>
      <c r="G211" s="13"/>
      <c r="H211" s="195" t="s">
        <v>1</v>
      </c>
      <c r="I211" s="197"/>
      <c r="J211" s="13"/>
      <c r="K211" s="13"/>
      <c r="L211" s="193"/>
      <c r="M211" s="198"/>
      <c r="N211" s="199"/>
      <c r="O211" s="199"/>
      <c r="P211" s="199"/>
      <c r="Q211" s="199"/>
      <c r="R211" s="199"/>
      <c r="S211" s="199"/>
      <c r="T211" s="200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95" t="s">
        <v>155</v>
      </c>
      <c r="AU211" s="195" t="s">
        <v>86</v>
      </c>
      <c r="AV211" s="13" t="s">
        <v>84</v>
      </c>
      <c r="AW211" s="13" t="s">
        <v>32</v>
      </c>
      <c r="AX211" s="13" t="s">
        <v>77</v>
      </c>
      <c r="AY211" s="195" t="s">
        <v>146</v>
      </c>
    </row>
    <row r="212" s="13" customFormat="1">
      <c r="A212" s="13"/>
      <c r="B212" s="193"/>
      <c r="C212" s="13"/>
      <c r="D212" s="194" t="s">
        <v>155</v>
      </c>
      <c r="E212" s="195" t="s">
        <v>1</v>
      </c>
      <c r="F212" s="196" t="s">
        <v>211</v>
      </c>
      <c r="G212" s="13"/>
      <c r="H212" s="195" t="s">
        <v>1</v>
      </c>
      <c r="I212" s="197"/>
      <c r="J212" s="13"/>
      <c r="K212" s="13"/>
      <c r="L212" s="193"/>
      <c r="M212" s="198"/>
      <c r="N212" s="199"/>
      <c r="O212" s="199"/>
      <c r="P212" s="199"/>
      <c r="Q212" s="199"/>
      <c r="R212" s="199"/>
      <c r="S212" s="199"/>
      <c r="T212" s="20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95" t="s">
        <v>155</v>
      </c>
      <c r="AU212" s="195" t="s">
        <v>86</v>
      </c>
      <c r="AV212" s="13" t="s">
        <v>84</v>
      </c>
      <c r="AW212" s="13" t="s">
        <v>32</v>
      </c>
      <c r="AX212" s="13" t="s">
        <v>77</v>
      </c>
      <c r="AY212" s="195" t="s">
        <v>146</v>
      </c>
    </row>
    <row r="213" s="14" customFormat="1">
      <c r="A213" s="14"/>
      <c r="B213" s="201"/>
      <c r="C213" s="14"/>
      <c r="D213" s="194" t="s">
        <v>155</v>
      </c>
      <c r="E213" s="202" t="s">
        <v>1</v>
      </c>
      <c r="F213" s="203" t="s">
        <v>901</v>
      </c>
      <c r="G213" s="14"/>
      <c r="H213" s="204">
        <v>95.810000000000002</v>
      </c>
      <c r="I213" s="205"/>
      <c r="J213" s="14"/>
      <c r="K213" s="14"/>
      <c r="L213" s="201"/>
      <c r="M213" s="206"/>
      <c r="N213" s="207"/>
      <c r="O213" s="207"/>
      <c r="P213" s="207"/>
      <c r="Q213" s="207"/>
      <c r="R213" s="207"/>
      <c r="S213" s="207"/>
      <c r="T213" s="208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02" t="s">
        <v>155</v>
      </c>
      <c r="AU213" s="202" t="s">
        <v>86</v>
      </c>
      <c r="AV213" s="14" t="s">
        <v>86</v>
      </c>
      <c r="AW213" s="14" t="s">
        <v>32</v>
      </c>
      <c r="AX213" s="14" t="s">
        <v>77</v>
      </c>
      <c r="AY213" s="202" t="s">
        <v>146</v>
      </c>
    </row>
    <row r="214" s="14" customFormat="1">
      <c r="A214" s="14"/>
      <c r="B214" s="201"/>
      <c r="C214" s="14"/>
      <c r="D214" s="194" t="s">
        <v>155</v>
      </c>
      <c r="E214" s="202" t="s">
        <v>1</v>
      </c>
      <c r="F214" s="203" t="s">
        <v>902</v>
      </c>
      <c r="G214" s="14"/>
      <c r="H214" s="204">
        <v>-10</v>
      </c>
      <c r="I214" s="205"/>
      <c r="J214" s="14"/>
      <c r="K214" s="14"/>
      <c r="L214" s="201"/>
      <c r="M214" s="206"/>
      <c r="N214" s="207"/>
      <c r="O214" s="207"/>
      <c r="P214" s="207"/>
      <c r="Q214" s="207"/>
      <c r="R214" s="207"/>
      <c r="S214" s="207"/>
      <c r="T214" s="208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02" t="s">
        <v>155</v>
      </c>
      <c r="AU214" s="202" t="s">
        <v>86</v>
      </c>
      <c r="AV214" s="14" t="s">
        <v>86</v>
      </c>
      <c r="AW214" s="14" t="s">
        <v>32</v>
      </c>
      <c r="AX214" s="14" t="s">
        <v>77</v>
      </c>
      <c r="AY214" s="202" t="s">
        <v>146</v>
      </c>
    </row>
    <row r="215" s="15" customFormat="1">
      <c r="A215" s="15"/>
      <c r="B215" s="209"/>
      <c r="C215" s="15"/>
      <c r="D215" s="194" t="s">
        <v>155</v>
      </c>
      <c r="E215" s="210" t="s">
        <v>1</v>
      </c>
      <c r="F215" s="211" t="s">
        <v>164</v>
      </c>
      <c r="G215" s="15"/>
      <c r="H215" s="212">
        <v>85.810000000000002</v>
      </c>
      <c r="I215" s="213"/>
      <c r="J215" s="15"/>
      <c r="K215" s="15"/>
      <c r="L215" s="209"/>
      <c r="M215" s="214"/>
      <c r="N215" s="215"/>
      <c r="O215" s="215"/>
      <c r="P215" s="215"/>
      <c r="Q215" s="215"/>
      <c r="R215" s="215"/>
      <c r="S215" s="215"/>
      <c r="T215" s="216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10" t="s">
        <v>155</v>
      </c>
      <c r="AU215" s="210" t="s">
        <v>86</v>
      </c>
      <c r="AV215" s="15" t="s">
        <v>153</v>
      </c>
      <c r="AW215" s="15" t="s">
        <v>32</v>
      </c>
      <c r="AX215" s="15" t="s">
        <v>84</v>
      </c>
      <c r="AY215" s="210" t="s">
        <v>146</v>
      </c>
    </row>
    <row r="216" s="2" customFormat="1" ht="16.5" customHeight="1">
      <c r="A216" s="38"/>
      <c r="B216" s="179"/>
      <c r="C216" s="225" t="s">
        <v>253</v>
      </c>
      <c r="D216" s="225" t="s">
        <v>263</v>
      </c>
      <c r="E216" s="226" t="s">
        <v>276</v>
      </c>
      <c r="F216" s="227" t="s">
        <v>277</v>
      </c>
      <c r="G216" s="228" t="s">
        <v>266</v>
      </c>
      <c r="H216" s="229">
        <v>171.62000000000001</v>
      </c>
      <c r="I216" s="230"/>
      <c r="J216" s="231">
        <f>ROUND(I216*H216,2)</f>
        <v>0</v>
      </c>
      <c r="K216" s="227" t="s">
        <v>152</v>
      </c>
      <c r="L216" s="232"/>
      <c r="M216" s="233" t="s">
        <v>1</v>
      </c>
      <c r="N216" s="234" t="s">
        <v>42</v>
      </c>
      <c r="O216" s="77"/>
      <c r="P216" s="189">
        <f>O216*H216</f>
        <v>0</v>
      </c>
      <c r="Q216" s="189">
        <v>1</v>
      </c>
      <c r="R216" s="189">
        <f>Q216*H216</f>
        <v>171.62000000000001</v>
      </c>
      <c r="S216" s="189">
        <v>0</v>
      </c>
      <c r="T216" s="190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91" t="s">
        <v>186</v>
      </c>
      <c r="AT216" s="191" t="s">
        <v>263</v>
      </c>
      <c r="AU216" s="191" t="s">
        <v>86</v>
      </c>
      <c r="AY216" s="19" t="s">
        <v>146</v>
      </c>
      <c r="BE216" s="192">
        <f>IF(N216="základní",J216,0)</f>
        <v>0</v>
      </c>
      <c r="BF216" s="192">
        <f>IF(N216="snížená",J216,0)</f>
        <v>0</v>
      </c>
      <c r="BG216" s="192">
        <f>IF(N216="zákl. přenesená",J216,0)</f>
        <v>0</v>
      </c>
      <c r="BH216" s="192">
        <f>IF(N216="sníž. přenesená",J216,0)</f>
        <v>0</v>
      </c>
      <c r="BI216" s="192">
        <f>IF(N216="nulová",J216,0)</f>
        <v>0</v>
      </c>
      <c r="BJ216" s="19" t="s">
        <v>84</v>
      </c>
      <c r="BK216" s="192">
        <f>ROUND(I216*H216,2)</f>
        <v>0</v>
      </c>
      <c r="BL216" s="19" t="s">
        <v>153</v>
      </c>
      <c r="BM216" s="191" t="s">
        <v>903</v>
      </c>
    </row>
    <row r="217" s="2" customFormat="1">
      <c r="A217" s="38"/>
      <c r="B217" s="39"/>
      <c r="C217" s="38"/>
      <c r="D217" s="194" t="s">
        <v>268</v>
      </c>
      <c r="E217" s="38"/>
      <c r="F217" s="235" t="s">
        <v>269</v>
      </c>
      <c r="G217" s="38"/>
      <c r="H217" s="38"/>
      <c r="I217" s="236"/>
      <c r="J217" s="38"/>
      <c r="K217" s="38"/>
      <c r="L217" s="39"/>
      <c r="M217" s="237"/>
      <c r="N217" s="238"/>
      <c r="O217" s="77"/>
      <c r="P217" s="77"/>
      <c r="Q217" s="77"/>
      <c r="R217" s="77"/>
      <c r="S217" s="77"/>
      <c r="T217" s="7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9" t="s">
        <v>268</v>
      </c>
      <c r="AU217" s="19" t="s">
        <v>86</v>
      </c>
    </row>
    <row r="218" s="14" customFormat="1">
      <c r="A218" s="14"/>
      <c r="B218" s="201"/>
      <c r="C218" s="14"/>
      <c r="D218" s="194" t="s">
        <v>155</v>
      </c>
      <c r="E218" s="14"/>
      <c r="F218" s="203" t="s">
        <v>904</v>
      </c>
      <c r="G218" s="14"/>
      <c r="H218" s="204">
        <v>171.62000000000001</v>
      </c>
      <c r="I218" s="205"/>
      <c r="J218" s="14"/>
      <c r="K218" s="14"/>
      <c r="L218" s="201"/>
      <c r="M218" s="206"/>
      <c r="N218" s="207"/>
      <c r="O218" s="207"/>
      <c r="P218" s="207"/>
      <c r="Q218" s="207"/>
      <c r="R218" s="207"/>
      <c r="S218" s="207"/>
      <c r="T218" s="208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02" t="s">
        <v>155</v>
      </c>
      <c r="AU218" s="202" t="s">
        <v>86</v>
      </c>
      <c r="AV218" s="14" t="s">
        <v>86</v>
      </c>
      <c r="AW218" s="14" t="s">
        <v>3</v>
      </c>
      <c r="AX218" s="14" t="s">
        <v>84</v>
      </c>
      <c r="AY218" s="202" t="s">
        <v>146</v>
      </c>
    </row>
    <row r="219" s="12" customFormat="1" ht="22.8" customHeight="1">
      <c r="A219" s="12"/>
      <c r="B219" s="166"/>
      <c r="C219" s="12"/>
      <c r="D219" s="167" t="s">
        <v>76</v>
      </c>
      <c r="E219" s="177" t="s">
        <v>86</v>
      </c>
      <c r="F219" s="177" t="s">
        <v>280</v>
      </c>
      <c r="G219" s="12"/>
      <c r="H219" s="12"/>
      <c r="I219" s="169"/>
      <c r="J219" s="178">
        <f>BK219</f>
        <v>0</v>
      </c>
      <c r="K219" s="12"/>
      <c r="L219" s="166"/>
      <c r="M219" s="171"/>
      <c r="N219" s="172"/>
      <c r="O219" s="172"/>
      <c r="P219" s="173">
        <f>SUM(P220:P225)</f>
        <v>0</v>
      </c>
      <c r="Q219" s="172"/>
      <c r="R219" s="173">
        <f>SUM(R220:R225)</f>
        <v>77.609613800000005</v>
      </c>
      <c r="S219" s="172"/>
      <c r="T219" s="174">
        <f>SUM(T220:T225)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167" t="s">
        <v>84</v>
      </c>
      <c r="AT219" s="175" t="s">
        <v>76</v>
      </c>
      <c r="AU219" s="175" t="s">
        <v>84</v>
      </c>
      <c r="AY219" s="167" t="s">
        <v>146</v>
      </c>
      <c r="BK219" s="176">
        <f>SUM(BK220:BK225)</f>
        <v>0</v>
      </c>
    </row>
    <row r="220" s="2" customFormat="1" ht="44.25" customHeight="1">
      <c r="A220" s="38"/>
      <c r="B220" s="179"/>
      <c r="C220" s="180" t="s">
        <v>262</v>
      </c>
      <c r="D220" s="180" t="s">
        <v>148</v>
      </c>
      <c r="E220" s="181" t="s">
        <v>282</v>
      </c>
      <c r="F220" s="182" t="s">
        <v>283</v>
      </c>
      <c r="G220" s="183" t="s">
        <v>205</v>
      </c>
      <c r="H220" s="184">
        <v>27.712</v>
      </c>
      <c r="I220" s="185"/>
      <c r="J220" s="186">
        <f>ROUND(I220*H220,2)</f>
        <v>0</v>
      </c>
      <c r="K220" s="182" t="s">
        <v>152</v>
      </c>
      <c r="L220" s="39"/>
      <c r="M220" s="187" t="s">
        <v>1</v>
      </c>
      <c r="N220" s="188" t="s">
        <v>42</v>
      </c>
      <c r="O220" s="77"/>
      <c r="P220" s="189">
        <f>O220*H220</f>
        <v>0</v>
      </c>
      <c r="Q220" s="189">
        <v>1.6299999999999999</v>
      </c>
      <c r="R220" s="189">
        <f>Q220*H220</f>
        <v>45.170559999999995</v>
      </c>
      <c r="S220" s="189">
        <v>0</v>
      </c>
      <c r="T220" s="190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191" t="s">
        <v>153</v>
      </c>
      <c r="AT220" s="191" t="s">
        <v>148</v>
      </c>
      <c r="AU220" s="191" t="s">
        <v>86</v>
      </c>
      <c r="AY220" s="19" t="s">
        <v>146</v>
      </c>
      <c r="BE220" s="192">
        <f>IF(N220="základní",J220,0)</f>
        <v>0</v>
      </c>
      <c r="BF220" s="192">
        <f>IF(N220="snížená",J220,0)</f>
        <v>0</v>
      </c>
      <c r="BG220" s="192">
        <f>IF(N220="zákl. přenesená",J220,0)</f>
        <v>0</v>
      </c>
      <c r="BH220" s="192">
        <f>IF(N220="sníž. přenesená",J220,0)</f>
        <v>0</v>
      </c>
      <c r="BI220" s="192">
        <f>IF(N220="nulová",J220,0)</f>
        <v>0</v>
      </c>
      <c r="BJ220" s="19" t="s">
        <v>84</v>
      </c>
      <c r="BK220" s="192">
        <f>ROUND(I220*H220,2)</f>
        <v>0</v>
      </c>
      <c r="BL220" s="19" t="s">
        <v>153</v>
      </c>
      <c r="BM220" s="191" t="s">
        <v>905</v>
      </c>
    </row>
    <row r="221" s="13" customFormat="1">
      <c r="A221" s="13"/>
      <c r="B221" s="193"/>
      <c r="C221" s="13"/>
      <c r="D221" s="194" t="s">
        <v>155</v>
      </c>
      <c r="E221" s="195" t="s">
        <v>1</v>
      </c>
      <c r="F221" s="196" t="s">
        <v>857</v>
      </c>
      <c r="G221" s="13"/>
      <c r="H221" s="195" t="s">
        <v>1</v>
      </c>
      <c r="I221" s="197"/>
      <c r="J221" s="13"/>
      <c r="K221" s="13"/>
      <c r="L221" s="193"/>
      <c r="M221" s="198"/>
      <c r="N221" s="199"/>
      <c r="O221" s="199"/>
      <c r="P221" s="199"/>
      <c r="Q221" s="199"/>
      <c r="R221" s="199"/>
      <c r="S221" s="199"/>
      <c r="T221" s="200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95" t="s">
        <v>155</v>
      </c>
      <c r="AU221" s="195" t="s">
        <v>86</v>
      </c>
      <c r="AV221" s="13" t="s">
        <v>84</v>
      </c>
      <c r="AW221" s="13" t="s">
        <v>32</v>
      </c>
      <c r="AX221" s="13" t="s">
        <v>77</v>
      </c>
      <c r="AY221" s="195" t="s">
        <v>146</v>
      </c>
    </row>
    <row r="222" s="14" customFormat="1">
      <c r="A222" s="14"/>
      <c r="B222" s="201"/>
      <c r="C222" s="14"/>
      <c r="D222" s="194" t="s">
        <v>155</v>
      </c>
      <c r="E222" s="202" t="s">
        <v>1</v>
      </c>
      <c r="F222" s="203" t="s">
        <v>906</v>
      </c>
      <c r="G222" s="14"/>
      <c r="H222" s="204">
        <v>25.385999999999999</v>
      </c>
      <c r="I222" s="205"/>
      <c r="J222" s="14"/>
      <c r="K222" s="14"/>
      <c r="L222" s="201"/>
      <c r="M222" s="206"/>
      <c r="N222" s="207"/>
      <c r="O222" s="207"/>
      <c r="P222" s="207"/>
      <c r="Q222" s="207"/>
      <c r="R222" s="207"/>
      <c r="S222" s="207"/>
      <c r="T222" s="208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02" t="s">
        <v>155</v>
      </c>
      <c r="AU222" s="202" t="s">
        <v>86</v>
      </c>
      <c r="AV222" s="14" t="s">
        <v>86</v>
      </c>
      <c r="AW222" s="14" t="s">
        <v>32</v>
      </c>
      <c r="AX222" s="14" t="s">
        <v>77</v>
      </c>
      <c r="AY222" s="202" t="s">
        <v>146</v>
      </c>
    </row>
    <row r="223" s="14" customFormat="1">
      <c r="A223" s="14"/>
      <c r="B223" s="201"/>
      <c r="C223" s="14"/>
      <c r="D223" s="194" t="s">
        <v>155</v>
      </c>
      <c r="E223" s="202" t="s">
        <v>1</v>
      </c>
      <c r="F223" s="203" t="s">
        <v>907</v>
      </c>
      <c r="G223" s="14"/>
      <c r="H223" s="204">
        <v>2.3260000000000001</v>
      </c>
      <c r="I223" s="205"/>
      <c r="J223" s="14"/>
      <c r="K223" s="14"/>
      <c r="L223" s="201"/>
      <c r="M223" s="206"/>
      <c r="N223" s="207"/>
      <c r="O223" s="207"/>
      <c r="P223" s="207"/>
      <c r="Q223" s="207"/>
      <c r="R223" s="207"/>
      <c r="S223" s="207"/>
      <c r="T223" s="208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02" t="s">
        <v>155</v>
      </c>
      <c r="AU223" s="202" t="s">
        <v>86</v>
      </c>
      <c r="AV223" s="14" t="s">
        <v>86</v>
      </c>
      <c r="AW223" s="14" t="s">
        <v>32</v>
      </c>
      <c r="AX223" s="14" t="s">
        <v>77</v>
      </c>
      <c r="AY223" s="202" t="s">
        <v>146</v>
      </c>
    </row>
    <row r="224" s="15" customFormat="1">
      <c r="A224" s="15"/>
      <c r="B224" s="209"/>
      <c r="C224" s="15"/>
      <c r="D224" s="194" t="s">
        <v>155</v>
      </c>
      <c r="E224" s="210" t="s">
        <v>1</v>
      </c>
      <c r="F224" s="211" t="s">
        <v>164</v>
      </c>
      <c r="G224" s="15"/>
      <c r="H224" s="212">
        <v>27.712</v>
      </c>
      <c r="I224" s="213"/>
      <c r="J224" s="15"/>
      <c r="K224" s="15"/>
      <c r="L224" s="209"/>
      <c r="M224" s="214"/>
      <c r="N224" s="215"/>
      <c r="O224" s="215"/>
      <c r="P224" s="215"/>
      <c r="Q224" s="215"/>
      <c r="R224" s="215"/>
      <c r="S224" s="215"/>
      <c r="T224" s="216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10" t="s">
        <v>155</v>
      </c>
      <c r="AU224" s="210" t="s">
        <v>86</v>
      </c>
      <c r="AV224" s="15" t="s">
        <v>153</v>
      </c>
      <c r="AW224" s="15" t="s">
        <v>32</v>
      </c>
      <c r="AX224" s="15" t="s">
        <v>84</v>
      </c>
      <c r="AY224" s="210" t="s">
        <v>146</v>
      </c>
    </row>
    <row r="225" s="2" customFormat="1" ht="66.75" customHeight="1">
      <c r="A225" s="38"/>
      <c r="B225" s="179"/>
      <c r="C225" s="180" t="s">
        <v>7</v>
      </c>
      <c r="D225" s="180" t="s">
        <v>148</v>
      </c>
      <c r="E225" s="181" t="s">
        <v>287</v>
      </c>
      <c r="F225" s="182" t="s">
        <v>288</v>
      </c>
      <c r="G225" s="183" t="s">
        <v>184</v>
      </c>
      <c r="H225" s="184">
        <v>136.31</v>
      </c>
      <c r="I225" s="185"/>
      <c r="J225" s="186">
        <f>ROUND(I225*H225,2)</f>
        <v>0</v>
      </c>
      <c r="K225" s="182" t="s">
        <v>152</v>
      </c>
      <c r="L225" s="39"/>
      <c r="M225" s="187" t="s">
        <v>1</v>
      </c>
      <c r="N225" s="188" t="s">
        <v>42</v>
      </c>
      <c r="O225" s="77"/>
      <c r="P225" s="189">
        <f>O225*H225</f>
        <v>0</v>
      </c>
      <c r="Q225" s="189">
        <v>0.23798</v>
      </c>
      <c r="R225" s="189">
        <f>Q225*H225</f>
        <v>32.439053800000003</v>
      </c>
      <c r="S225" s="189">
        <v>0</v>
      </c>
      <c r="T225" s="190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191" t="s">
        <v>153</v>
      </c>
      <c r="AT225" s="191" t="s">
        <v>148</v>
      </c>
      <c r="AU225" s="191" t="s">
        <v>86</v>
      </c>
      <c r="AY225" s="19" t="s">
        <v>146</v>
      </c>
      <c r="BE225" s="192">
        <f>IF(N225="základní",J225,0)</f>
        <v>0</v>
      </c>
      <c r="BF225" s="192">
        <f>IF(N225="snížená",J225,0)</f>
        <v>0</v>
      </c>
      <c r="BG225" s="192">
        <f>IF(N225="zákl. přenesená",J225,0)</f>
        <v>0</v>
      </c>
      <c r="BH225" s="192">
        <f>IF(N225="sníž. přenesená",J225,0)</f>
        <v>0</v>
      </c>
      <c r="BI225" s="192">
        <f>IF(N225="nulová",J225,0)</f>
        <v>0</v>
      </c>
      <c r="BJ225" s="19" t="s">
        <v>84</v>
      </c>
      <c r="BK225" s="192">
        <f>ROUND(I225*H225,2)</f>
        <v>0</v>
      </c>
      <c r="BL225" s="19" t="s">
        <v>153</v>
      </c>
      <c r="BM225" s="191" t="s">
        <v>908</v>
      </c>
    </row>
    <row r="226" s="12" customFormat="1" ht="22.8" customHeight="1">
      <c r="A226" s="12"/>
      <c r="B226" s="166"/>
      <c r="C226" s="12"/>
      <c r="D226" s="167" t="s">
        <v>76</v>
      </c>
      <c r="E226" s="177" t="s">
        <v>165</v>
      </c>
      <c r="F226" s="177" t="s">
        <v>909</v>
      </c>
      <c r="G226" s="12"/>
      <c r="H226" s="12"/>
      <c r="I226" s="169"/>
      <c r="J226" s="178">
        <f>BK226</f>
        <v>0</v>
      </c>
      <c r="K226" s="12"/>
      <c r="L226" s="166"/>
      <c r="M226" s="171"/>
      <c r="N226" s="172"/>
      <c r="O226" s="172"/>
      <c r="P226" s="173">
        <f>SUM(P227:P228)</f>
        <v>0</v>
      </c>
      <c r="Q226" s="172"/>
      <c r="R226" s="173">
        <f>SUM(R227:R228)</f>
        <v>0</v>
      </c>
      <c r="S226" s="172"/>
      <c r="T226" s="174">
        <f>SUM(T227:T228)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167" t="s">
        <v>84</v>
      </c>
      <c r="AT226" s="175" t="s">
        <v>76</v>
      </c>
      <c r="AU226" s="175" t="s">
        <v>84</v>
      </c>
      <c r="AY226" s="167" t="s">
        <v>146</v>
      </c>
      <c r="BK226" s="176">
        <f>SUM(BK227:BK228)</f>
        <v>0</v>
      </c>
    </row>
    <row r="227" s="2" customFormat="1" ht="16.5" customHeight="1">
      <c r="A227" s="38"/>
      <c r="B227" s="179"/>
      <c r="C227" s="180" t="s">
        <v>275</v>
      </c>
      <c r="D227" s="180" t="s">
        <v>148</v>
      </c>
      <c r="E227" s="181" t="s">
        <v>910</v>
      </c>
      <c r="F227" s="182" t="s">
        <v>911</v>
      </c>
      <c r="G227" s="183" t="s">
        <v>184</v>
      </c>
      <c r="H227" s="184">
        <v>136.31</v>
      </c>
      <c r="I227" s="185"/>
      <c r="J227" s="186">
        <f>ROUND(I227*H227,2)</f>
        <v>0</v>
      </c>
      <c r="K227" s="182" t="s">
        <v>1</v>
      </c>
      <c r="L227" s="39"/>
      <c r="M227" s="187" t="s">
        <v>1</v>
      </c>
      <c r="N227" s="188" t="s">
        <v>42</v>
      </c>
      <c r="O227" s="77"/>
      <c r="P227" s="189">
        <f>O227*H227</f>
        <v>0</v>
      </c>
      <c r="Q227" s="189">
        <v>0</v>
      </c>
      <c r="R227" s="189">
        <f>Q227*H227</f>
        <v>0</v>
      </c>
      <c r="S227" s="189">
        <v>0</v>
      </c>
      <c r="T227" s="190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191" t="s">
        <v>153</v>
      </c>
      <c r="AT227" s="191" t="s">
        <v>148</v>
      </c>
      <c r="AU227" s="191" t="s">
        <v>86</v>
      </c>
      <c r="AY227" s="19" t="s">
        <v>146</v>
      </c>
      <c r="BE227" s="192">
        <f>IF(N227="základní",J227,0)</f>
        <v>0</v>
      </c>
      <c r="BF227" s="192">
        <f>IF(N227="snížená",J227,0)</f>
        <v>0</v>
      </c>
      <c r="BG227" s="192">
        <f>IF(N227="zákl. přenesená",J227,0)</f>
        <v>0</v>
      </c>
      <c r="BH227" s="192">
        <f>IF(N227="sníž. přenesená",J227,0)</f>
        <v>0</v>
      </c>
      <c r="BI227" s="192">
        <f>IF(N227="nulová",J227,0)</f>
        <v>0</v>
      </c>
      <c r="BJ227" s="19" t="s">
        <v>84</v>
      </c>
      <c r="BK227" s="192">
        <f>ROUND(I227*H227,2)</f>
        <v>0</v>
      </c>
      <c r="BL227" s="19" t="s">
        <v>153</v>
      </c>
      <c r="BM227" s="191" t="s">
        <v>912</v>
      </c>
    </row>
    <row r="228" s="2" customFormat="1" ht="24.15" customHeight="1">
      <c r="A228" s="38"/>
      <c r="B228" s="179"/>
      <c r="C228" s="180" t="s">
        <v>281</v>
      </c>
      <c r="D228" s="180" t="s">
        <v>148</v>
      </c>
      <c r="E228" s="181" t="s">
        <v>913</v>
      </c>
      <c r="F228" s="182" t="s">
        <v>914</v>
      </c>
      <c r="G228" s="183" t="s">
        <v>184</v>
      </c>
      <c r="H228" s="184">
        <v>136.31</v>
      </c>
      <c r="I228" s="185"/>
      <c r="J228" s="186">
        <f>ROUND(I228*H228,2)</f>
        <v>0</v>
      </c>
      <c r="K228" s="182" t="s">
        <v>152</v>
      </c>
      <c r="L228" s="39"/>
      <c r="M228" s="187" t="s">
        <v>1</v>
      </c>
      <c r="N228" s="188" t="s">
        <v>42</v>
      </c>
      <c r="O228" s="77"/>
      <c r="P228" s="189">
        <f>O228*H228</f>
        <v>0</v>
      </c>
      <c r="Q228" s="189">
        <v>0</v>
      </c>
      <c r="R228" s="189">
        <f>Q228*H228</f>
        <v>0</v>
      </c>
      <c r="S228" s="189">
        <v>0</v>
      </c>
      <c r="T228" s="190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191" t="s">
        <v>153</v>
      </c>
      <c r="AT228" s="191" t="s">
        <v>148</v>
      </c>
      <c r="AU228" s="191" t="s">
        <v>86</v>
      </c>
      <c r="AY228" s="19" t="s">
        <v>146</v>
      </c>
      <c r="BE228" s="192">
        <f>IF(N228="základní",J228,0)</f>
        <v>0</v>
      </c>
      <c r="BF228" s="192">
        <f>IF(N228="snížená",J228,0)</f>
        <v>0</v>
      </c>
      <c r="BG228" s="192">
        <f>IF(N228="zákl. přenesená",J228,0)</f>
        <v>0</v>
      </c>
      <c r="BH228" s="192">
        <f>IF(N228="sníž. přenesená",J228,0)</f>
        <v>0</v>
      </c>
      <c r="BI228" s="192">
        <f>IF(N228="nulová",J228,0)</f>
        <v>0</v>
      </c>
      <c r="BJ228" s="19" t="s">
        <v>84</v>
      </c>
      <c r="BK228" s="192">
        <f>ROUND(I228*H228,2)</f>
        <v>0</v>
      </c>
      <c r="BL228" s="19" t="s">
        <v>153</v>
      </c>
      <c r="BM228" s="191" t="s">
        <v>915</v>
      </c>
    </row>
    <row r="229" s="12" customFormat="1" ht="22.8" customHeight="1">
      <c r="A229" s="12"/>
      <c r="B229" s="166"/>
      <c r="C229" s="12"/>
      <c r="D229" s="167" t="s">
        <v>76</v>
      </c>
      <c r="E229" s="177" t="s">
        <v>153</v>
      </c>
      <c r="F229" s="177" t="s">
        <v>290</v>
      </c>
      <c r="G229" s="12"/>
      <c r="H229" s="12"/>
      <c r="I229" s="169"/>
      <c r="J229" s="178">
        <f>BK229</f>
        <v>0</v>
      </c>
      <c r="K229" s="12"/>
      <c r="L229" s="166"/>
      <c r="M229" s="171"/>
      <c r="N229" s="172"/>
      <c r="O229" s="172"/>
      <c r="P229" s="173">
        <f>SUM(P230:P252)</f>
        <v>0</v>
      </c>
      <c r="Q229" s="172"/>
      <c r="R229" s="173">
        <f>SUM(R230:R252)</f>
        <v>1.1139399999999999</v>
      </c>
      <c r="S229" s="172"/>
      <c r="T229" s="174">
        <f>SUM(T230:T252)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167" t="s">
        <v>84</v>
      </c>
      <c r="AT229" s="175" t="s">
        <v>76</v>
      </c>
      <c r="AU229" s="175" t="s">
        <v>84</v>
      </c>
      <c r="AY229" s="167" t="s">
        <v>146</v>
      </c>
      <c r="BK229" s="176">
        <f>SUM(BK230:BK252)</f>
        <v>0</v>
      </c>
    </row>
    <row r="230" s="2" customFormat="1" ht="33" customHeight="1">
      <c r="A230" s="38"/>
      <c r="B230" s="179"/>
      <c r="C230" s="180" t="s">
        <v>286</v>
      </c>
      <c r="D230" s="180" t="s">
        <v>148</v>
      </c>
      <c r="E230" s="181" t="s">
        <v>292</v>
      </c>
      <c r="F230" s="182" t="s">
        <v>293</v>
      </c>
      <c r="G230" s="183" t="s">
        <v>205</v>
      </c>
      <c r="H230" s="184">
        <v>0.53500000000000003</v>
      </c>
      <c r="I230" s="185"/>
      <c r="J230" s="186">
        <f>ROUND(I230*H230,2)</f>
        <v>0</v>
      </c>
      <c r="K230" s="182" t="s">
        <v>152</v>
      </c>
      <c r="L230" s="39"/>
      <c r="M230" s="187" t="s">
        <v>1</v>
      </c>
      <c r="N230" s="188" t="s">
        <v>42</v>
      </c>
      <c r="O230" s="77"/>
      <c r="P230" s="189">
        <f>O230*H230</f>
        <v>0</v>
      </c>
      <c r="Q230" s="189">
        <v>0</v>
      </c>
      <c r="R230" s="189">
        <f>Q230*H230</f>
        <v>0</v>
      </c>
      <c r="S230" s="189">
        <v>0</v>
      </c>
      <c r="T230" s="190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191" t="s">
        <v>153</v>
      </c>
      <c r="AT230" s="191" t="s">
        <v>148</v>
      </c>
      <c r="AU230" s="191" t="s">
        <v>86</v>
      </c>
      <c r="AY230" s="19" t="s">
        <v>146</v>
      </c>
      <c r="BE230" s="192">
        <f>IF(N230="základní",J230,0)</f>
        <v>0</v>
      </c>
      <c r="BF230" s="192">
        <f>IF(N230="snížená",J230,0)</f>
        <v>0</v>
      </c>
      <c r="BG230" s="192">
        <f>IF(N230="zákl. přenesená",J230,0)</f>
        <v>0</v>
      </c>
      <c r="BH230" s="192">
        <f>IF(N230="sníž. přenesená",J230,0)</f>
        <v>0</v>
      </c>
      <c r="BI230" s="192">
        <f>IF(N230="nulová",J230,0)</f>
        <v>0</v>
      </c>
      <c r="BJ230" s="19" t="s">
        <v>84</v>
      </c>
      <c r="BK230" s="192">
        <f>ROUND(I230*H230,2)</f>
        <v>0</v>
      </c>
      <c r="BL230" s="19" t="s">
        <v>153</v>
      </c>
      <c r="BM230" s="191" t="s">
        <v>916</v>
      </c>
    </row>
    <row r="231" s="13" customFormat="1">
      <c r="A231" s="13"/>
      <c r="B231" s="193"/>
      <c r="C231" s="13"/>
      <c r="D231" s="194" t="s">
        <v>155</v>
      </c>
      <c r="E231" s="195" t="s">
        <v>1</v>
      </c>
      <c r="F231" s="196" t="s">
        <v>917</v>
      </c>
      <c r="G231" s="13"/>
      <c r="H231" s="195" t="s">
        <v>1</v>
      </c>
      <c r="I231" s="197"/>
      <c r="J231" s="13"/>
      <c r="K231" s="13"/>
      <c r="L231" s="193"/>
      <c r="M231" s="198"/>
      <c r="N231" s="199"/>
      <c r="O231" s="199"/>
      <c r="P231" s="199"/>
      <c r="Q231" s="199"/>
      <c r="R231" s="199"/>
      <c r="S231" s="199"/>
      <c r="T231" s="200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95" t="s">
        <v>155</v>
      </c>
      <c r="AU231" s="195" t="s">
        <v>86</v>
      </c>
      <c r="AV231" s="13" t="s">
        <v>84</v>
      </c>
      <c r="AW231" s="13" t="s">
        <v>32</v>
      </c>
      <c r="AX231" s="13" t="s">
        <v>77</v>
      </c>
      <c r="AY231" s="195" t="s">
        <v>146</v>
      </c>
    </row>
    <row r="232" s="13" customFormat="1">
      <c r="A232" s="13"/>
      <c r="B232" s="193"/>
      <c r="C232" s="13"/>
      <c r="D232" s="194" t="s">
        <v>155</v>
      </c>
      <c r="E232" s="195" t="s">
        <v>1</v>
      </c>
      <c r="F232" s="196" t="s">
        <v>211</v>
      </c>
      <c r="G232" s="13"/>
      <c r="H232" s="195" t="s">
        <v>1</v>
      </c>
      <c r="I232" s="197"/>
      <c r="J232" s="13"/>
      <c r="K232" s="13"/>
      <c r="L232" s="193"/>
      <c r="M232" s="198"/>
      <c r="N232" s="199"/>
      <c r="O232" s="199"/>
      <c r="P232" s="199"/>
      <c r="Q232" s="199"/>
      <c r="R232" s="199"/>
      <c r="S232" s="199"/>
      <c r="T232" s="20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95" t="s">
        <v>155</v>
      </c>
      <c r="AU232" s="195" t="s">
        <v>86</v>
      </c>
      <c r="AV232" s="13" t="s">
        <v>84</v>
      </c>
      <c r="AW232" s="13" t="s">
        <v>32</v>
      </c>
      <c r="AX232" s="13" t="s">
        <v>77</v>
      </c>
      <c r="AY232" s="195" t="s">
        <v>146</v>
      </c>
    </row>
    <row r="233" s="14" customFormat="1">
      <c r="A233" s="14"/>
      <c r="B233" s="201"/>
      <c r="C233" s="14"/>
      <c r="D233" s="194" t="s">
        <v>155</v>
      </c>
      <c r="E233" s="202" t="s">
        <v>1</v>
      </c>
      <c r="F233" s="203" t="s">
        <v>918</v>
      </c>
      <c r="G233" s="14"/>
      <c r="H233" s="204">
        <v>0.45000000000000001</v>
      </c>
      <c r="I233" s="205"/>
      <c r="J233" s="14"/>
      <c r="K233" s="14"/>
      <c r="L233" s="201"/>
      <c r="M233" s="206"/>
      <c r="N233" s="207"/>
      <c r="O233" s="207"/>
      <c r="P233" s="207"/>
      <c r="Q233" s="207"/>
      <c r="R233" s="207"/>
      <c r="S233" s="207"/>
      <c r="T233" s="208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02" t="s">
        <v>155</v>
      </c>
      <c r="AU233" s="202" t="s">
        <v>86</v>
      </c>
      <c r="AV233" s="14" t="s">
        <v>86</v>
      </c>
      <c r="AW233" s="14" t="s">
        <v>32</v>
      </c>
      <c r="AX233" s="14" t="s">
        <v>77</v>
      </c>
      <c r="AY233" s="202" t="s">
        <v>146</v>
      </c>
    </row>
    <row r="234" s="14" customFormat="1">
      <c r="A234" s="14"/>
      <c r="B234" s="201"/>
      <c r="C234" s="14"/>
      <c r="D234" s="194" t="s">
        <v>155</v>
      </c>
      <c r="E234" s="202" t="s">
        <v>1</v>
      </c>
      <c r="F234" s="203" t="s">
        <v>919</v>
      </c>
      <c r="G234" s="14"/>
      <c r="H234" s="204">
        <v>0.085000000000000006</v>
      </c>
      <c r="I234" s="205"/>
      <c r="J234" s="14"/>
      <c r="K234" s="14"/>
      <c r="L234" s="201"/>
      <c r="M234" s="206"/>
      <c r="N234" s="207"/>
      <c r="O234" s="207"/>
      <c r="P234" s="207"/>
      <c r="Q234" s="207"/>
      <c r="R234" s="207"/>
      <c r="S234" s="207"/>
      <c r="T234" s="208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02" t="s">
        <v>155</v>
      </c>
      <c r="AU234" s="202" t="s">
        <v>86</v>
      </c>
      <c r="AV234" s="14" t="s">
        <v>86</v>
      </c>
      <c r="AW234" s="14" t="s">
        <v>32</v>
      </c>
      <c r="AX234" s="14" t="s">
        <v>77</v>
      </c>
      <c r="AY234" s="202" t="s">
        <v>146</v>
      </c>
    </row>
    <row r="235" s="15" customFormat="1">
      <c r="A235" s="15"/>
      <c r="B235" s="209"/>
      <c r="C235" s="15"/>
      <c r="D235" s="194" t="s">
        <v>155</v>
      </c>
      <c r="E235" s="210" t="s">
        <v>1</v>
      </c>
      <c r="F235" s="211" t="s">
        <v>164</v>
      </c>
      <c r="G235" s="15"/>
      <c r="H235" s="212">
        <v>0.53500000000000003</v>
      </c>
      <c r="I235" s="213"/>
      <c r="J235" s="15"/>
      <c r="K235" s="15"/>
      <c r="L235" s="209"/>
      <c r="M235" s="214"/>
      <c r="N235" s="215"/>
      <c r="O235" s="215"/>
      <c r="P235" s="215"/>
      <c r="Q235" s="215"/>
      <c r="R235" s="215"/>
      <c r="S235" s="215"/>
      <c r="T235" s="216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10" t="s">
        <v>155</v>
      </c>
      <c r="AU235" s="210" t="s">
        <v>86</v>
      </c>
      <c r="AV235" s="15" t="s">
        <v>153</v>
      </c>
      <c r="AW235" s="15" t="s">
        <v>32</v>
      </c>
      <c r="AX235" s="15" t="s">
        <v>84</v>
      </c>
      <c r="AY235" s="210" t="s">
        <v>146</v>
      </c>
    </row>
    <row r="236" s="2" customFormat="1" ht="33" customHeight="1">
      <c r="A236" s="38"/>
      <c r="B236" s="179"/>
      <c r="C236" s="180" t="s">
        <v>291</v>
      </c>
      <c r="D236" s="180" t="s">
        <v>148</v>
      </c>
      <c r="E236" s="181" t="s">
        <v>920</v>
      </c>
      <c r="F236" s="182" t="s">
        <v>921</v>
      </c>
      <c r="G236" s="183" t="s">
        <v>342</v>
      </c>
      <c r="H236" s="184">
        <v>5</v>
      </c>
      <c r="I236" s="185"/>
      <c r="J236" s="186">
        <f>ROUND(I236*H236,2)</f>
        <v>0</v>
      </c>
      <c r="K236" s="182" t="s">
        <v>152</v>
      </c>
      <c r="L236" s="39"/>
      <c r="M236" s="187" t="s">
        <v>1</v>
      </c>
      <c r="N236" s="188" t="s">
        <v>42</v>
      </c>
      <c r="O236" s="77"/>
      <c r="P236" s="189">
        <f>O236*H236</f>
        <v>0</v>
      </c>
      <c r="Q236" s="189">
        <v>0.087419999999999998</v>
      </c>
      <c r="R236" s="189">
        <f>Q236*H236</f>
        <v>0.43709999999999999</v>
      </c>
      <c r="S236" s="189">
        <v>0</v>
      </c>
      <c r="T236" s="190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191" t="s">
        <v>153</v>
      </c>
      <c r="AT236" s="191" t="s">
        <v>148</v>
      </c>
      <c r="AU236" s="191" t="s">
        <v>86</v>
      </c>
      <c r="AY236" s="19" t="s">
        <v>146</v>
      </c>
      <c r="BE236" s="192">
        <f>IF(N236="základní",J236,0)</f>
        <v>0</v>
      </c>
      <c r="BF236" s="192">
        <f>IF(N236="snížená",J236,0)</f>
        <v>0</v>
      </c>
      <c r="BG236" s="192">
        <f>IF(N236="zákl. přenesená",J236,0)</f>
        <v>0</v>
      </c>
      <c r="BH236" s="192">
        <f>IF(N236="sníž. přenesená",J236,0)</f>
        <v>0</v>
      </c>
      <c r="BI236" s="192">
        <f>IF(N236="nulová",J236,0)</f>
        <v>0</v>
      </c>
      <c r="BJ236" s="19" t="s">
        <v>84</v>
      </c>
      <c r="BK236" s="192">
        <f>ROUND(I236*H236,2)</f>
        <v>0</v>
      </c>
      <c r="BL236" s="19" t="s">
        <v>153</v>
      </c>
      <c r="BM236" s="191" t="s">
        <v>922</v>
      </c>
    </row>
    <row r="237" s="2" customFormat="1" ht="24.15" customHeight="1">
      <c r="A237" s="38"/>
      <c r="B237" s="179"/>
      <c r="C237" s="225" t="s">
        <v>296</v>
      </c>
      <c r="D237" s="225" t="s">
        <v>263</v>
      </c>
      <c r="E237" s="226" t="s">
        <v>923</v>
      </c>
      <c r="F237" s="227" t="s">
        <v>924</v>
      </c>
      <c r="G237" s="228" t="s">
        <v>342</v>
      </c>
      <c r="H237" s="229">
        <v>5</v>
      </c>
      <c r="I237" s="230"/>
      <c r="J237" s="231">
        <f>ROUND(I237*H237,2)</f>
        <v>0</v>
      </c>
      <c r="K237" s="227" t="s">
        <v>152</v>
      </c>
      <c r="L237" s="232"/>
      <c r="M237" s="233" t="s">
        <v>1</v>
      </c>
      <c r="N237" s="234" t="s">
        <v>42</v>
      </c>
      <c r="O237" s="77"/>
      <c r="P237" s="189">
        <f>O237*H237</f>
        <v>0</v>
      </c>
      <c r="Q237" s="189">
        <v>0.068000000000000005</v>
      </c>
      <c r="R237" s="189">
        <f>Q237*H237</f>
        <v>0.34000000000000002</v>
      </c>
      <c r="S237" s="189">
        <v>0</v>
      </c>
      <c r="T237" s="190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191" t="s">
        <v>186</v>
      </c>
      <c r="AT237" s="191" t="s">
        <v>263</v>
      </c>
      <c r="AU237" s="191" t="s">
        <v>86</v>
      </c>
      <c r="AY237" s="19" t="s">
        <v>146</v>
      </c>
      <c r="BE237" s="192">
        <f>IF(N237="základní",J237,0)</f>
        <v>0</v>
      </c>
      <c r="BF237" s="192">
        <f>IF(N237="snížená",J237,0)</f>
        <v>0</v>
      </c>
      <c r="BG237" s="192">
        <f>IF(N237="zákl. přenesená",J237,0)</f>
        <v>0</v>
      </c>
      <c r="BH237" s="192">
        <f>IF(N237="sníž. přenesená",J237,0)</f>
        <v>0</v>
      </c>
      <c r="BI237" s="192">
        <f>IF(N237="nulová",J237,0)</f>
        <v>0</v>
      </c>
      <c r="BJ237" s="19" t="s">
        <v>84</v>
      </c>
      <c r="BK237" s="192">
        <f>ROUND(I237*H237,2)</f>
        <v>0</v>
      </c>
      <c r="BL237" s="19" t="s">
        <v>153</v>
      </c>
      <c r="BM237" s="191" t="s">
        <v>925</v>
      </c>
    </row>
    <row r="238" s="2" customFormat="1" ht="33" customHeight="1">
      <c r="A238" s="38"/>
      <c r="B238" s="179"/>
      <c r="C238" s="180" t="s">
        <v>303</v>
      </c>
      <c r="D238" s="180" t="s">
        <v>148</v>
      </c>
      <c r="E238" s="181" t="s">
        <v>926</v>
      </c>
      <c r="F238" s="182" t="s">
        <v>927</v>
      </c>
      <c r="G238" s="183" t="s">
        <v>342</v>
      </c>
      <c r="H238" s="184">
        <v>2</v>
      </c>
      <c r="I238" s="185"/>
      <c r="J238" s="186">
        <f>ROUND(I238*H238,2)</f>
        <v>0</v>
      </c>
      <c r="K238" s="182" t="s">
        <v>152</v>
      </c>
      <c r="L238" s="39"/>
      <c r="M238" s="187" t="s">
        <v>1</v>
      </c>
      <c r="N238" s="188" t="s">
        <v>42</v>
      </c>
      <c r="O238" s="77"/>
      <c r="P238" s="189">
        <f>O238*H238</f>
        <v>0</v>
      </c>
      <c r="Q238" s="189">
        <v>0.087419999999999998</v>
      </c>
      <c r="R238" s="189">
        <f>Q238*H238</f>
        <v>0.17484</v>
      </c>
      <c r="S238" s="189">
        <v>0</v>
      </c>
      <c r="T238" s="190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191" t="s">
        <v>153</v>
      </c>
      <c r="AT238" s="191" t="s">
        <v>148</v>
      </c>
      <c r="AU238" s="191" t="s">
        <v>86</v>
      </c>
      <c r="AY238" s="19" t="s">
        <v>146</v>
      </c>
      <c r="BE238" s="192">
        <f>IF(N238="základní",J238,0)</f>
        <v>0</v>
      </c>
      <c r="BF238" s="192">
        <f>IF(N238="snížená",J238,0)</f>
        <v>0</v>
      </c>
      <c r="BG238" s="192">
        <f>IF(N238="zákl. přenesená",J238,0)</f>
        <v>0</v>
      </c>
      <c r="BH238" s="192">
        <f>IF(N238="sníž. přenesená",J238,0)</f>
        <v>0</v>
      </c>
      <c r="BI238" s="192">
        <f>IF(N238="nulová",J238,0)</f>
        <v>0</v>
      </c>
      <c r="BJ238" s="19" t="s">
        <v>84</v>
      </c>
      <c r="BK238" s="192">
        <f>ROUND(I238*H238,2)</f>
        <v>0</v>
      </c>
      <c r="BL238" s="19" t="s">
        <v>153</v>
      </c>
      <c r="BM238" s="191" t="s">
        <v>928</v>
      </c>
    </row>
    <row r="239" s="2" customFormat="1" ht="24.15" customHeight="1">
      <c r="A239" s="38"/>
      <c r="B239" s="179"/>
      <c r="C239" s="225" t="s">
        <v>308</v>
      </c>
      <c r="D239" s="225" t="s">
        <v>263</v>
      </c>
      <c r="E239" s="226" t="s">
        <v>929</v>
      </c>
      <c r="F239" s="227" t="s">
        <v>930</v>
      </c>
      <c r="G239" s="228" t="s">
        <v>342</v>
      </c>
      <c r="H239" s="229">
        <v>2</v>
      </c>
      <c r="I239" s="230"/>
      <c r="J239" s="231">
        <f>ROUND(I239*H239,2)</f>
        <v>0</v>
      </c>
      <c r="K239" s="227" t="s">
        <v>152</v>
      </c>
      <c r="L239" s="232"/>
      <c r="M239" s="233" t="s">
        <v>1</v>
      </c>
      <c r="N239" s="234" t="s">
        <v>42</v>
      </c>
      <c r="O239" s="77"/>
      <c r="P239" s="189">
        <f>O239*H239</f>
        <v>0</v>
      </c>
      <c r="Q239" s="189">
        <v>0.081000000000000003</v>
      </c>
      <c r="R239" s="189">
        <f>Q239*H239</f>
        <v>0.16200000000000001</v>
      </c>
      <c r="S239" s="189">
        <v>0</v>
      </c>
      <c r="T239" s="190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191" t="s">
        <v>186</v>
      </c>
      <c r="AT239" s="191" t="s">
        <v>263</v>
      </c>
      <c r="AU239" s="191" t="s">
        <v>86</v>
      </c>
      <c r="AY239" s="19" t="s">
        <v>146</v>
      </c>
      <c r="BE239" s="192">
        <f>IF(N239="základní",J239,0)</f>
        <v>0</v>
      </c>
      <c r="BF239" s="192">
        <f>IF(N239="snížená",J239,0)</f>
        <v>0</v>
      </c>
      <c r="BG239" s="192">
        <f>IF(N239="zákl. přenesená",J239,0)</f>
        <v>0</v>
      </c>
      <c r="BH239" s="192">
        <f>IF(N239="sníž. přenesená",J239,0)</f>
        <v>0</v>
      </c>
      <c r="BI239" s="192">
        <f>IF(N239="nulová",J239,0)</f>
        <v>0</v>
      </c>
      <c r="BJ239" s="19" t="s">
        <v>84</v>
      </c>
      <c r="BK239" s="192">
        <f>ROUND(I239*H239,2)</f>
        <v>0</v>
      </c>
      <c r="BL239" s="19" t="s">
        <v>153</v>
      </c>
      <c r="BM239" s="191" t="s">
        <v>931</v>
      </c>
    </row>
    <row r="240" s="2" customFormat="1" ht="49.05" customHeight="1">
      <c r="A240" s="38"/>
      <c r="B240" s="179"/>
      <c r="C240" s="180" t="s">
        <v>312</v>
      </c>
      <c r="D240" s="180" t="s">
        <v>148</v>
      </c>
      <c r="E240" s="181" t="s">
        <v>932</v>
      </c>
      <c r="F240" s="182" t="s">
        <v>933</v>
      </c>
      <c r="G240" s="183" t="s">
        <v>205</v>
      </c>
      <c r="H240" s="184">
        <v>17.138999999999999</v>
      </c>
      <c r="I240" s="185"/>
      <c r="J240" s="186">
        <f>ROUND(I240*H240,2)</f>
        <v>0</v>
      </c>
      <c r="K240" s="182" t="s">
        <v>152</v>
      </c>
      <c r="L240" s="39"/>
      <c r="M240" s="187" t="s">
        <v>1</v>
      </c>
      <c r="N240" s="188" t="s">
        <v>42</v>
      </c>
      <c r="O240" s="77"/>
      <c r="P240" s="189">
        <f>O240*H240</f>
        <v>0</v>
      </c>
      <c r="Q240" s="189">
        <v>0</v>
      </c>
      <c r="R240" s="189">
        <f>Q240*H240</f>
        <v>0</v>
      </c>
      <c r="S240" s="189">
        <v>0</v>
      </c>
      <c r="T240" s="190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191" t="s">
        <v>153</v>
      </c>
      <c r="AT240" s="191" t="s">
        <v>148</v>
      </c>
      <c r="AU240" s="191" t="s">
        <v>86</v>
      </c>
      <c r="AY240" s="19" t="s">
        <v>146</v>
      </c>
      <c r="BE240" s="192">
        <f>IF(N240="základní",J240,0)</f>
        <v>0</v>
      </c>
      <c r="BF240" s="192">
        <f>IF(N240="snížená",J240,0)</f>
        <v>0</v>
      </c>
      <c r="BG240" s="192">
        <f>IF(N240="zákl. přenesená",J240,0)</f>
        <v>0</v>
      </c>
      <c r="BH240" s="192">
        <f>IF(N240="sníž. přenesená",J240,0)</f>
        <v>0</v>
      </c>
      <c r="BI240" s="192">
        <f>IF(N240="nulová",J240,0)</f>
        <v>0</v>
      </c>
      <c r="BJ240" s="19" t="s">
        <v>84</v>
      </c>
      <c r="BK240" s="192">
        <f>ROUND(I240*H240,2)</f>
        <v>0</v>
      </c>
      <c r="BL240" s="19" t="s">
        <v>153</v>
      </c>
      <c r="BM240" s="191" t="s">
        <v>934</v>
      </c>
    </row>
    <row r="241" s="13" customFormat="1">
      <c r="A241" s="13"/>
      <c r="B241" s="193"/>
      <c r="C241" s="13"/>
      <c r="D241" s="194" t="s">
        <v>155</v>
      </c>
      <c r="E241" s="195" t="s">
        <v>1</v>
      </c>
      <c r="F241" s="196" t="s">
        <v>935</v>
      </c>
      <c r="G241" s="13"/>
      <c r="H241" s="195" t="s">
        <v>1</v>
      </c>
      <c r="I241" s="197"/>
      <c r="J241" s="13"/>
      <c r="K241" s="13"/>
      <c r="L241" s="193"/>
      <c r="M241" s="198"/>
      <c r="N241" s="199"/>
      <c r="O241" s="199"/>
      <c r="P241" s="199"/>
      <c r="Q241" s="199"/>
      <c r="R241" s="199"/>
      <c r="S241" s="199"/>
      <c r="T241" s="20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95" t="s">
        <v>155</v>
      </c>
      <c r="AU241" s="195" t="s">
        <v>86</v>
      </c>
      <c r="AV241" s="13" t="s">
        <v>84</v>
      </c>
      <c r="AW241" s="13" t="s">
        <v>32</v>
      </c>
      <c r="AX241" s="13" t="s">
        <v>77</v>
      </c>
      <c r="AY241" s="195" t="s">
        <v>146</v>
      </c>
    </row>
    <row r="242" s="13" customFormat="1">
      <c r="A242" s="13"/>
      <c r="B242" s="193"/>
      <c r="C242" s="13"/>
      <c r="D242" s="194" t="s">
        <v>155</v>
      </c>
      <c r="E242" s="195" t="s">
        <v>1</v>
      </c>
      <c r="F242" s="196" t="s">
        <v>211</v>
      </c>
      <c r="G242" s="13"/>
      <c r="H242" s="195" t="s">
        <v>1</v>
      </c>
      <c r="I242" s="197"/>
      <c r="J242" s="13"/>
      <c r="K242" s="13"/>
      <c r="L242" s="193"/>
      <c r="M242" s="198"/>
      <c r="N242" s="199"/>
      <c r="O242" s="199"/>
      <c r="P242" s="199"/>
      <c r="Q242" s="199"/>
      <c r="R242" s="199"/>
      <c r="S242" s="199"/>
      <c r="T242" s="200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95" t="s">
        <v>155</v>
      </c>
      <c r="AU242" s="195" t="s">
        <v>86</v>
      </c>
      <c r="AV242" s="13" t="s">
        <v>84</v>
      </c>
      <c r="AW242" s="13" t="s">
        <v>32</v>
      </c>
      <c r="AX242" s="13" t="s">
        <v>77</v>
      </c>
      <c r="AY242" s="195" t="s">
        <v>146</v>
      </c>
    </row>
    <row r="243" s="14" customFormat="1">
      <c r="A243" s="14"/>
      <c r="B243" s="201"/>
      <c r="C243" s="14"/>
      <c r="D243" s="194" t="s">
        <v>155</v>
      </c>
      <c r="E243" s="202" t="s">
        <v>1</v>
      </c>
      <c r="F243" s="203" t="s">
        <v>936</v>
      </c>
      <c r="G243" s="14"/>
      <c r="H243" s="204">
        <v>16.335000000000001</v>
      </c>
      <c r="I243" s="205"/>
      <c r="J243" s="14"/>
      <c r="K243" s="14"/>
      <c r="L243" s="201"/>
      <c r="M243" s="206"/>
      <c r="N243" s="207"/>
      <c r="O243" s="207"/>
      <c r="P243" s="207"/>
      <c r="Q243" s="207"/>
      <c r="R243" s="207"/>
      <c r="S243" s="207"/>
      <c r="T243" s="208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02" t="s">
        <v>155</v>
      </c>
      <c r="AU243" s="202" t="s">
        <v>86</v>
      </c>
      <c r="AV243" s="14" t="s">
        <v>86</v>
      </c>
      <c r="AW243" s="14" t="s">
        <v>32</v>
      </c>
      <c r="AX243" s="14" t="s">
        <v>77</v>
      </c>
      <c r="AY243" s="202" t="s">
        <v>146</v>
      </c>
    </row>
    <row r="244" s="13" customFormat="1">
      <c r="A244" s="13"/>
      <c r="B244" s="193"/>
      <c r="C244" s="13"/>
      <c r="D244" s="194" t="s">
        <v>155</v>
      </c>
      <c r="E244" s="195" t="s">
        <v>1</v>
      </c>
      <c r="F244" s="196" t="s">
        <v>937</v>
      </c>
      <c r="G244" s="13"/>
      <c r="H244" s="195" t="s">
        <v>1</v>
      </c>
      <c r="I244" s="197"/>
      <c r="J244" s="13"/>
      <c r="K244" s="13"/>
      <c r="L244" s="193"/>
      <c r="M244" s="198"/>
      <c r="N244" s="199"/>
      <c r="O244" s="199"/>
      <c r="P244" s="199"/>
      <c r="Q244" s="199"/>
      <c r="R244" s="199"/>
      <c r="S244" s="199"/>
      <c r="T244" s="20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95" t="s">
        <v>155</v>
      </c>
      <c r="AU244" s="195" t="s">
        <v>86</v>
      </c>
      <c r="AV244" s="13" t="s">
        <v>84</v>
      </c>
      <c r="AW244" s="13" t="s">
        <v>32</v>
      </c>
      <c r="AX244" s="13" t="s">
        <v>77</v>
      </c>
      <c r="AY244" s="195" t="s">
        <v>146</v>
      </c>
    </row>
    <row r="245" s="13" customFormat="1">
      <c r="A245" s="13"/>
      <c r="B245" s="193"/>
      <c r="C245" s="13"/>
      <c r="D245" s="194" t="s">
        <v>155</v>
      </c>
      <c r="E245" s="195" t="s">
        <v>1</v>
      </c>
      <c r="F245" s="196" t="s">
        <v>938</v>
      </c>
      <c r="G245" s="13"/>
      <c r="H245" s="195" t="s">
        <v>1</v>
      </c>
      <c r="I245" s="197"/>
      <c r="J245" s="13"/>
      <c r="K245" s="13"/>
      <c r="L245" s="193"/>
      <c r="M245" s="198"/>
      <c r="N245" s="199"/>
      <c r="O245" s="199"/>
      <c r="P245" s="199"/>
      <c r="Q245" s="199"/>
      <c r="R245" s="199"/>
      <c r="S245" s="199"/>
      <c r="T245" s="200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195" t="s">
        <v>155</v>
      </c>
      <c r="AU245" s="195" t="s">
        <v>86</v>
      </c>
      <c r="AV245" s="13" t="s">
        <v>84</v>
      </c>
      <c r="AW245" s="13" t="s">
        <v>32</v>
      </c>
      <c r="AX245" s="13" t="s">
        <v>77</v>
      </c>
      <c r="AY245" s="195" t="s">
        <v>146</v>
      </c>
    </row>
    <row r="246" s="14" customFormat="1">
      <c r="A246" s="14"/>
      <c r="B246" s="201"/>
      <c r="C246" s="14"/>
      <c r="D246" s="194" t="s">
        <v>155</v>
      </c>
      <c r="E246" s="202" t="s">
        <v>1</v>
      </c>
      <c r="F246" s="203" t="s">
        <v>939</v>
      </c>
      <c r="G246" s="14"/>
      <c r="H246" s="204">
        <v>0.80400000000000005</v>
      </c>
      <c r="I246" s="205"/>
      <c r="J246" s="14"/>
      <c r="K246" s="14"/>
      <c r="L246" s="201"/>
      <c r="M246" s="206"/>
      <c r="N246" s="207"/>
      <c r="O246" s="207"/>
      <c r="P246" s="207"/>
      <c r="Q246" s="207"/>
      <c r="R246" s="207"/>
      <c r="S246" s="207"/>
      <c r="T246" s="208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02" t="s">
        <v>155</v>
      </c>
      <c r="AU246" s="202" t="s">
        <v>86</v>
      </c>
      <c r="AV246" s="14" t="s">
        <v>86</v>
      </c>
      <c r="AW246" s="14" t="s">
        <v>32</v>
      </c>
      <c r="AX246" s="14" t="s">
        <v>77</v>
      </c>
      <c r="AY246" s="202" t="s">
        <v>146</v>
      </c>
    </row>
    <row r="247" s="15" customFormat="1">
      <c r="A247" s="15"/>
      <c r="B247" s="209"/>
      <c r="C247" s="15"/>
      <c r="D247" s="194" t="s">
        <v>155</v>
      </c>
      <c r="E247" s="210" t="s">
        <v>1</v>
      </c>
      <c r="F247" s="211" t="s">
        <v>164</v>
      </c>
      <c r="G247" s="15"/>
      <c r="H247" s="212">
        <v>17.138999999999999</v>
      </c>
      <c r="I247" s="213"/>
      <c r="J247" s="15"/>
      <c r="K247" s="15"/>
      <c r="L247" s="209"/>
      <c r="M247" s="214"/>
      <c r="N247" s="215"/>
      <c r="O247" s="215"/>
      <c r="P247" s="215"/>
      <c r="Q247" s="215"/>
      <c r="R247" s="215"/>
      <c r="S247" s="215"/>
      <c r="T247" s="216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10" t="s">
        <v>155</v>
      </c>
      <c r="AU247" s="210" t="s">
        <v>86</v>
      </c>
      <c r="AV247" s="15" t="s">
        <v>153</v>
      </c>
      <c r="AW247" s="15" t="s">
        <v>32</v>
      </c>
      <c r="AX247" s="15" t="s">
        <v>84</v>
      </c>
      <c r="AY247" s="210" t="s">
        <v>146</v>
      </c>
    </row>
    <row r="248" s="2" customFormat="1" ht="44.25" customHeight="1">
      <c r="A248" s="38"/>
      <c r="B248" s="179"/>
      <c r="C248" s="180" t="s">
        <v>316</v>
      </c>
      <c r="D248" s="180" t="s">
        <v>148</v>
      </c>
      <c r="E248" s="181" t="s">
        <v>940</v>
      </c>
      <c r="F248" s="182" t="s">
        <v>941</v>
      </c>
      <c r="G248" s="183" t="s">
        <v>205</v>
      </c>
      <c r="H248" s="184">
        <v>10</v>
      </c>
      <c r="I248" s="185"/>
      <c r="J248" s="186">
        <f>ROUND(I248*H248,2)</f>
        <v>0</v>
      </c>
      <c r="K248" s="182" t="s">
        <v>152</v>
      </c>
      <c r="L248" s="39"/>
      <c r="M248" s="187" t="s">
        <v>1</v>
      </c>
      <c r="N248" s="188" t="s">
        <v>42</v>
      </c>
      <c r="O248" s="77"/>
      <c r="P248" s="189">
        <f>O248*H248</f>
        <v>0</v>
      </c>
      <c r="Q248" s="189">
        <v>0</v>
      </c>
      <c r="R248" s="189">
        <f>Q248*H248</f>
        <v>0</v>
      </c>
      <c r="S248" s="189">
        <v>0</v>
      </c>
      <c r="T248" s="190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191" t="s">
        <v>153</v>
      </c>
      <c r="AT248" s="191" t="s">
        <v>148</v>
      </c>
      <c r="AU248" s="191" t="s">
        <v>86</v>
      </c>
      <c r="AY248" s="19" t="s">
        <v>146</v>
      </c>
      <c r="BE248" s="192">
        <f>IF(N248="základní",J248,0)</f>
        <v>0</v>
      </c>
      <c r="BF248" s="192">
        <f>IF(N248="snížená",J248,0)</f>
        <v>0</v>
      </c>
      <c r="BG248" s="192">
        <f>IF(N248="zákl. přenesená",J248,0)</f>
        <v>0</v>
      </c>
      <c r="BH248" s="192">
        <f>IF(N248="sníž. přenesená",J248,0)</f>
        <v>0</v>
      </c>
      <c r="BI248" s="192">
        <f>IF(N248="nulová",J248,0)</f>
        <v>0</v>
      </c>
      <c r="BJ248" s="19" t="s">
        <v>84</v>
      </c>
      <c r="BK248" s="192">
        <f>ROUND(I248*H248,2)</f>
        <v>0</v>
      </c>
      <c r="BL248" s="19" t="s">
        <v>153</v>
      </c>
      <c r="BM248" s="191" t="s">
        <v>942</v>
      </c>
    </row>
    <row r="249" s="13" customFormat="1">
      <c r="A249" s="13"/>
      <c r="B249" s="193"/>
      <c r="C249" s="13"/>
      <c r="D249" s="194" t="s">
        <v>155</v>
      </c>
      <c r="E249" s="195" t="s">
        <v>1</v>
      </c>
      <c r="F249" s="196" t="s">
        <v>943</v>
      </c>
      <c r="G249" s="13"/>
      <c r="H249" s="195" t="s">
        <v>1</v>
      </c>
      <c r="I249" s="197"/>
      <c r="J249" s="13"/>
      <c r="K249" s="13"/>
      <c r="L249" s="193"/>
      <c r="M249" s="198"/>
      <c r="N249" s="199"/>
      <c r="O249" s="199"/>
      <c r="P249" s="199"/>
      <c r="Q249" s="199"/>
      <c r="R249" s="199"/>
      <c r="S249" s="199"/>
      <c r="T249" s="200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95" t="s">
        <v>155</v>
      </c>
      <c r="AU249" s="195" t="s">
        <v>86</v>
      </c>
      <c r="AV249" s="13" t="s">
        <v>84</v>
      </c>
      <c r="AW249" s="13" t="s">
        <v>32</v>
      </c>
      <c r="AX249" s="13" t="s">
        <v>77</v>
      </c>
      <c r="AY249" s="195" t="s">
        <v>146</v>
      </c>
    </row>
    <row r="250" s="14" customFormat="1">
      <c r="A250" s="14"/>
      <c r="B250" s="201"/>
      <c r="C250" s="14"/>
      <c r="D250" s="194" t="s">
        <v>155</v>
      </c>
      <c r="E250" s="202" t="s">
        <v>1</v>
      </c>
      <c r="F250" s="203" t="s">
        <v>944</v>
      </c>
      <c r="G250" s="14"/>
      <c r="H250" s="204">
        <v>8.8580000000000005</v>
      </c>
      <c r="I250" s="205"/>
      <c r="J250" s="14"/>
      <c r="K250" s="14"/>
      <c r="L250" s="201"/>
      <c r="M250" s="206"/>
      <c r="N250" s="207"/>
      <c r="O250" s="207"/>
      <c r="P250" s="207"/>
      <c r="Q250" s="207"/>
      <c r="R250" s="207"/>
      <c r="S250" s="207"/>
      <c r="T250" s="208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02" t="s">
        <v>155</v>
      </c>
      <c r="AU250" s="202" t="s">
        <v>86</v>
      </c>
      <c r="AV250" s="14" t="s">
        <v>86</v>
      </c>
      <c r="AW250" s="14" t="s">
        <v>32</v>
      </c>
      <c r="AX250" s="14" t="s">
        <v>77</v>
      </c>
      <c r="AY250" s="202" t="s">
        <v>146</v>
      </c>
    </row>
    <row r="251" s="14" customFormat="1">
      <c r="A251" s="14"/>
      <c r="B251" s="201"/>
      <c r="C251" s="14"/>
      <c r="D251" s="194" t="s">
        <v>155</v>
      </c>
      <c r="E251" s="202" t="s">
        <v>1</v>
      </c>
      <c r="F251" s="203" t="s">
        <v>945</v>
      </c>
      <c r="G251" s="14"/>
      <c r="H251" s="204">
        <v>1.1419999999999999</v>
      </c>
      <c r="I251" s="205"/>
      <c r="J251" s="14"/>
      <c r="K251" s="14"/>
      <c r="L251" s="201"/>
      <c r="M251" s="206"/>
      <c r="N251" s="207"/>
      <c r="O251" s="207"/>
      <c r="P251" s="207"/>
      <c r="Q251" s="207"/>
      <c r="R251" s="207"/>
      <c r="S251" s="207"/>
      <c r="T251" s="208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02" t="s">
        <v>155</v>
      </c>
      <c r="AU251" s="202" t="s">
        <v>86</v>
      </c>
      <c r="AV251" s="14" t="s">
        <v>86</v>
      </c>
      <c r="AW251" s="14" t="s">
        <v>32</v>
      </c>
      <c r="AX251" s="14" t="s">
        <v>77</v>
      </c>
      <c r="AY251" s="202" t="s">
        <v>146</v>
      </c>
    </row>
    <row r="252" s="15" customFormat="1">
      <c r="A252" s="15"/>
      <c r="B252" s="209"/>
      <c r="C252" s="15"/>
      <c r="D252" s="194" t="s">
        <v>155</v>
      </c>
      <c r="E252" s="210" t="s">
        <v>1</v>
      </c>
      <c r="F252" s="211" t="s">
        <v>164</v>
      </c>
      <c r="G252" s="15"/>
      <c r="H252" s="212">
        <v>10</v>
      </c>
      <c r="I252" s="213"/>
      <c r="J252" s="15"/>
      <c r="K252" s="15"/>
      <c r="L252" s="209"/>
      <c r="M252" s="214"/>
      <c r="N252" s="215"/>
      <c r="O252" s="215"/>
      <c r="P252" s="215"/>
      <c r="Q252" s="215"/>
      <c r="R252" s="215"/>
      <c r="S252" s="215"/>
      <c r="T252" s="216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10" t="s">
        <v>155</v>
      </c>
      <c r="AU252" s="210" t="s">
        <v>86</v>
      </c>
      <c r="AV252" s="15" t="s">
        <v>153</v>
      </c>
      <c r="AW252" s="15" t="s">
        <v>32</v>
      </c>
      <c r="AX252" s="15" t="s">
        <v>84</v>
      </c>
      <c r="AY252" s="210" t="s">
        <v>146</v>
      </c>
    </row>
    <row r="253" s="12" customFormat="1" ht="22.8" customHeight="1">
      <c r="A253" s="12"/>
      <c r="B253" s="166"/>
      <c r="C253" s="12"/>
      <c r="D253" s="167" t="s">
        <v>76</v>
      </c>
      <c r="E253" s="177" t="s">
        <v>173</v>
      </c>
      <c r="F253" s="177" t="s">
        <v>302</v>
      </c>
      <c r="G253" s="12"/>
      <c r="H253" s="12"/>
      <c r="I253" s="169"/>
      <c r="J253" s="178">
        <f>BK253</f>
        <v>0</v>
      </c>
      <c r="K253" s="12"/>
      <c r="L253" s="166"/>
      <c r="M253" s="171"/>
      <c r="N253" s="172"/>
      <c r="O253" s="172"/>
      <c r="P253" s="173">
        <f>SUM(P254:P280)</f>
        <v>0</v>
      </c>
      <c r="Q253" s="172"/>
      <c r="R253" s="173">
        <f>SUM(R254:R280)</f>
        <v>0</v>
      </c>
      <c r="S253" s="172"/>
      <c r="T253" s="174">
        <f>SUM(T254:T280)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167" t="s">
        <v>84</v>
      </c>
      <c r="AT253" s="175" t="s">
        <v>76</v>
      </c>
      <c r="AU253" s="175" t="s">
        <v>84</v>
      </c>
      <c r="AY253" s="167" t="s">
        <v>146</v>
      </c>
      <c r="BK253" s="176">
        <f>SUM(BK254:BK280)</f>
        <v>0</v>
      </c>
    </row>
    <row r="254" s="2" customFormat="1" ht="33" customHeight="1">
      <c r="A254" s="38"/>
      <c r="B254" s="179"/>
      <c r="C254" s="180" t="s">
        <v>321</v>
      </c>
      <c r="D254" s="180" t="s">
        <v>148</v>
      </c>
      <c r="E254" s="181" t="s">
        <v>304</v>
      </c>
      <c r="F254" s="182" t="s">
        <v>305</v>
      </c>
      <c r="G254" s="183" t="s">
        <v>151</v>
      </c>
      <c r="H254" s="184">
        <v>172.244</v>
      </c>
      <c r="I254" s="185"/>
      <c r="J254" s="186">
        <f>ROUND(I254*H254,2)</f>
        <v>0</v>
      </c>
      <c r="K254" s="182" t="s">
        <v>1</v>
      </c>
      <c r="L254" s="39"/>
      <c r="M254" s="187" t="s">
        <v>1</v>
      </c>
      <c r="N254" s="188" t="s">
        <v>42</v>
      </c>
      <c r="O254" s="77"/>
      <c r="P254" s="189">
        <f>O254*H254</f>
        <v>0</v>
      </c>
      <c r="Q254" s="189">
        <v>0</v>
      </c>
      <c r="R254" s="189">
        <f>Q254*H254</f>
        <v>0</v>
      </c>
      <c r="S254" s="189">
        <v>0</v>
      </c>
      <c r="T254" s="190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191" t="s">
        <v>153</v>
      </c>
      <c r="AT254" s="191" t="s">
        <v>148</v>
      </c>
      <c r="AU254" s="191" t="s">
        <v>86</v>
      </c>
      <c r="AY254" s="19" t="s">
        <v>146</v>
      </c>
      <c r="BE254" s="192">
        <f>IF(N254="základní",J254,0)</f>
        <v>0</v>
      </c>
      <c r="BF254" s="192">
        <f>IF(N254="snížená",J254,0)</f>
        <v>0</v>
      </c>
      <c r="BG254" s="192">
        <f>IF(N254="zákl. přenesená",J254,0)</f>
        <v>0</v>
      </c>
      <c r="BH254" s="192">
        <f>IF(N254="sníž. přenesená",J254,0)</f>
        <v>0</v>
      </c>
      <c r="BI254" s="192">
        <f>IF(N254="nulová",J254,0)</f>
        <v>0</v>
      </c>
      <c r="BJ254" s="19" t="s">
        <v>84</v>
      </c>
      <c r="BK254" s="192">
        <f>ROUND(I254*H254,2)</f>
        <v>0</v>
      </c>
      <c r="BL254" s="19" t="s">
        <v>153</v>
      </c>
      <c r="BM254" s="191" t="s">
        <v>946</v>
      </c>
    </row>
    <row r="255" s="13" customFormat="1">
      <c r="A255" s="13"/>
      <c r="B255" s="193"/>
      <c r="C255" s="13"/>
      <c r="D255" s="194" t="s">
        <v>155</v>
      </c>
      <c r="E255" s="195" t="s">
        <v>1</v>
      </c>
      <c r="F255" s="196" t="s">
        <v>161</v>
      </c>
      <c r="G255" s="13"/>
      <c r="H255" s="195" t="s">
        <v>1</v>
      </c>
      <c r="I255" s="197"/>
      <c r="J255" s="13"/>
      <c r="K255" s="13"/>
      <c r="L255" s="193"/>
      <c r="M255" s="198"/>
      <c r="N255" s="199"/>
      <c r="O255" s="199"/>
      <c r="P255" s="199"/>
      <c r="Q255" s="199"/>
      <c r="R255" s="199"/>
      <c r="S255" s="199"/>
      <c r="T255" s="20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95" t="s">
        <v>155</v>
      </c>
      <c r="AU255" s="195" t="s">
        <v>86</v>
      </c>
      <c r="AV255" s="13" t="s">
        <v>84</v>
      </c>
      <c r="AW255" s="13" t="s">
        <v>32</v>
      </c>
      <c r="AX255" s="13" t="s">
        <v>77</v>
      </c>
      <c r="AY255" s="195" t="s">
        <v>146</v>
      </c>
    </row>
    <row r="256" s="13" customFormat="1">
      <c r="A256" s="13"/>
      <c r="B256" s="193"/>
      <c r="C256" s="13"/>
      <c r="D256" s="194" t="s">
        <v>155</v>
      </c>
      <c r="E256" s="195" t="s">
        <v>1</v>
      </c>
      <c r="F256" s="196" t="s">
        <v>307</v>
      </c>
      <c r="G256" s="13"/>
      <c r="H256" s="195" t="s">
        <v>1</v>
      </c>
      <c r="I256" s="197"/>
      <c r="J256" s="13"/>
      <c r="K256" s="13"/>
      <c r="L256" s="193"/>
      <c r="M256" s="198"/>
      <c r="N256" s="199"/>
      <c r="O256" s="199"/>
      <c r="P256" s="199"/>
      <c r="Q256" s="199"/>
      <c r="R256" s="199"/>
      <c r="S256" s="199"/>
      <c r="T256" s="200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195" t="s">
        <v>155</v>
      </c>
      <c r="AU256" s="195" t="s">
        <v>86</v>
      </c>
      <c r="AV256" s="13" t="s">
        <v>84</v>
      </c>
      <c r="AW256" s="13" t="s">
        <v>32</v>
      </c>
      <c r="AX256" s="13" t="s">
        <v>77</v>
      </c>
      <c r="AY256" s="195" t="s">
        <v>146</v>
      </c>
    </row>
    <row r="257" s="14" customFormat="1">
      <c r="A257" s="14"/>
      <c r="B257" s="201"/>
      <c r="C257" s="14"/>
      <c r="D257" s="194" t="s">
        <v>155</v>
      </c>
      <c r="E257" s="202" t="s">
        <v>1</v>
      </c>
      <c r="F257" s="203" t="s">
        <v>858</v>
      </c>
      <c r="G257" s="14"/>
      <c r="H257" s="204">
        <v>156.738</v>
      </c>
      <c r="I257" s="205"/>
      <c r="J257" s="14"/>
      <c r="K257" s="14"/>
      <c r="L257" s="201"/>
      <c r="M257" s="206"/>
      <c r="N257" s="207"/>
      <c r="O257" s="207"/>
      <c r="P257" s="207"/>
      <c r="Q257" s="207"/>
      <c r="R257" s="207"/>
      <c r="S257" s="207"/>
      <c r="T257" s="208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02" t="s">
        <v>155</v>
      </c>
      <c r="AU257" s="202" t="s">
        <v>86</v>
      </c>
      <c r="AV257" s="14" t="s">
        <v>86</v>
      </c>
      <c r="AW257" s="14" t="s">
        <v>32</v>
      </c>
      <c r="AX257" s="14" t="s">
        <v>77</v>
      </c>
      <c r="AY257" s="202" t="s">
        <v>146</v>
      </c>
    </row>
    <row r="258" s="14" customFormat="1">
      <c r="A258" s="14"/>
      <c r="B258" s="201"/>
      <c r="C258" s="14"/>
      <c r="D258" s="194" t="s">
        <v>155</v>
      </c>
      <c r="E258" s="202" t="s">
        <v>1</v>
      </c>
      <c r="F258" s="203" t="s">
        <v>859</v>
      </c>
      <c r="G258" s="14"/>
      <c r="H258" s="204">
        <v>15.506</v>
      </c>
      <c r="I258" s="205"/>
      <c r="J258" s="14"/>
      <c r="K258" s="14"/>
      <c r="L258" s="201"/>
      <c r="M258" s="206"/>
      <c r="N258" s="207"/>
      <c r="O258" s="207"/>
      <c r="P258" s="207"/>
      <c r="Q258" s="207"/>
      <c r="R258" s="207"/>
      <c r="S258" s="207"/>
      <c r="T258" s="208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02" t="s">
        <v>155</v>
      </c>
      <c r="AU258" s="202" t="s">
        <v>86</v>
      </c>
      <c r="AV258" s="14" t="s">
        <v>86</v>
      </c>
      <c r="AW258" s="14" t="s">
        <v>32</v>
      </c>
      <c r="AX258" s="14" t="s">
        <v>77</v>
      </c>
      <c r="AY258" s="202" t="s">
        <v>146</v>
      </c>
    </row>
    <row r="259" s="15" customFormat="1">
      <c r="A259" s="15"/>
      <c r="B259" s="209"/>
      <c r="C259" s="15"/>
      <c r="D259" s="194" t="s">
        <v>155</v>
      </c>
      <c r="E259" s="210" t="s">
        <v>1</v>
      </c>
      <c r="F259" s="211" t="s">
        <v>164</v>
      </c>
      <c r="G259" s="15"/>
      <c r="H259" s="212">
        <v>172.244</v>
      </c>
      <c r="I259" s="213"/>
      <c r="J259" s="15"/>
      <c r="K259" s="15"/>
      <c r="L259" s="209"/>
      <c r="M259" s="214"/>
      <c r="N259" s="215"/>
      <c r="O259" s="215"/>
      <c r="P259" s="215"/>
      <c r="Q259" s="215"/>
      <c r="R259" s="215"/>
      <c r="S259" s="215"/>
      <c r="T259" s="216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10" t="s">
        <v>155</v>
      </c>
      <c r="AU259" s="210" t="s">
        <v>86</v>
      </c>
      <c r="AV259" s="15" t="s">
        <v>153</v>
      </c>
      <c r="AW259" s="15" t="s">
        <v>32</v>
      </c>
      <c r="AX259" s="15" t="s">
        <v>84</v>
      </c>
      <c r="AY259" s="210" t="s">
        <v>146</v>
      </c>
    </row>
    <row r="260" s="2" customFormat="1" ht="33" customHeight="1">
      <c r="A260" s="38"/>
      <c r="B260" s="179"/>
      <c r="C260" s="180" t="s">
        <v>325</v>
      </c>
      <c r="D260" s="180" t="s">
        <v>148</v>
      </c>
      <c r="E260" s="181" t="s">
        <v>313</v>
      </c>
      <c r="F260" s="182" t="s">
        <v>314</v>
      </c>
      <c r="G260" s="183" t="s">
        <v>151</v>
      </c>
      <c r="H260" s="184">
        <v>172.244</v>
      </c>
      <c r="I260" s="185"/>
      <c r="J260" s="186">
        <f>ROUND(I260*H260,2)</f>
        <v>0</v>
      </c>
      <c r="K260" s="182" t="s">
        <v>152</v>
      </c>
      <c r="L260" s="39"/>
      <c r="M260" s="187" t="s">
        <v>1</v>
      </c>
      <c r="N260" s="188" t="s">
        <v>42</v>
      </c>
      <c r="O260" s="77"/>
      <c r="P260" s="189">
        <f>O260*H260</f>
        <v>0</v>
      </c>
      <c r="Q260" s="189">
        <v>0</v>
      </c>
      <c r="R260" s="189">
        <f>Q260*H260</f>
        <v>0</v>
      </c>
      <c r="S260" s="189">
        <v>0</v>
      </c>
      <c r="T260" s="190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191" t="s">
        <v>153</v>
      </c>
      <c r="AT260" s="191" t="s">
        <v>148</v>
      </c>
      <c r="AU260" s="191" t="s">
        <v>86</v>
      </c>
      <c r="AY260" s="19" t="s">
        <v>146</v>
      </c>
      <c r="BE260" s="192">
        <f>IF(N260="základní",J260,0)</f>
        <v>0</v>
      </c>
      <c r="BF260" s="192">
        <f>IF(N260="snížená",J260,0)</f>
        <v>0</v>
      </c>
      <c r="BG260" s="192">
        <f>IF(N260="zákl. přenesená",J260,0)</f>
        <v>0</v>
      </c>
      <c r="BH260" s="192">
        <f>IF(N260="sníž. přenesená",J260,0)</f>
        <v>0</v>
      </c>
      <c r="BI260" s="192">
        <f>IF(N260="nulová",J260,0)</f>
        <v>0</v>
      </c>
      <c r="BJ260" s="19" t="s">
        <v>84</v>
      </c>
      <c r="BK260" s="192">
        <f>ROUND(I260*H260,2)</f>
        <v>0</v>
      </c>
      <c r="BL260" s="19" t="s">
        <v>153</v>
      </c>
      <c r="BM260" s="191" t="s">
        <v>947</v>
      </c>
    </row>
    <row r="261" s="13" customFormat="1">
      <c r="A261" s="13"/>
      <c r="B261" s="193"/>
      <c r="C261" s="13"/>
      <c r="D261" s="194" t="s">
        <v>155</v>
      </c>
      <c r="E261" s="195" t="s">
        <v>1</v>
      </c>
      <c r="F261" s="196" t="s">
        <v>857</v>
      </c>
      <c r="G261" s="13"/>
      <c r="H261" s="195" t="s">
        <v>1</v>
      </c>
      <c r="I261" s="197"/>
      <c r="J261" s="13"/>
      <c r="K261" s="13"/>
      <c r="L261" s="193"/>
      <c r="M261" s="198"/>
      <c r="N261" s="199"/>
      <c r="O261" s="199"/>
      <c r="P261" s="199"/>
      <c r="Q261" s="199"/>
      <c r="R261" s="199"/>
      <c r="S261" s="199"/>
      <c r="T261" s="200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195" t="s">
        <v>155</v>
      </c>
      <c r="AU261" s="195" t="s">
        <v>86</v>
      </c>
      <c r="AV261" s="13" t="s">
        <v>84</v>
      </c>
      <c r="AW261" s="13" t="s">
        <v>32</v>
      </c>
      <c r="AX261" s="13" t="s">
        <v>77</v>
      </c>
      <c r="AY261" s="195" t="s">
        <v>146</v>
      </c>
    </row>
    <row r="262" s="14" customFormat="1">
      <c r="A262" s="14"/>
      <c r="B262" s="201"/>
      <c r="C262" s="14"/>
      <c r="D262" s="194" t="s">
        <v>155</v>
      </c>
      <c r="E262" s="202" t="s">
        <v>1</v>
      </c>
      <c r="F262" s="203" t="s">
        <v>858</v>
      </c>
      <c r="G262" s="14"/>
      <c r="H262" s="204">
        <v>156.738</v>
      </c>
      <c r="I262" s="205"/>
      <c r="J262" s="14"/>
      <c r="K262" s="14"/>
      <c r="L262" s="201"/>
      <c r="M262" s="206"/>
      <c r="N262" s="207"/>
      <c r="O262" s="207"/>
      <c r="P262" s="207"/>
      <c r="Q262" s="207"/>
      <c r="R262" s="207"/>
      <c r="S262" s="207"/>
      <c r="T262" s="208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02" t="s">
        <v>155</v>
      </c>
      <c r="AU262" s="202" t="s">
        <v>86</v>
      </c>
      <c r="AV262" s="14" t="s">
        <v>86</v>
      </c>
      <c r="AW262" s="14" t="s">
        <v>32</v>
      </c>
      <c r="AX262" s="14" t="s">
        <v>77</v>
      </c>
      <c r="AY262" s="202" t="s">
        <v>146</v>
      </c>
    </row>
    <row r="263" s="14" customFormat="1">
      <c r="A263" s="14"/>
      <c r="B263" s="201"/>
      <c r="C263" s="14"/>
      <c r="D263" s="194" t="s">
        <v>155</v>
      </c>
      <c r="E263" s="202" t="s">
        <v>1</v>
      </c>
      <c r="F263" s="203" t="s">
        <v>859</v>
      </c>
      <c r="G263" s="14"/>
      <c r="H263" s="204">
        <v>15.506</v>
      </c>
      <c r="I263" s="205"/>
      <c r="J263" s="14"/>
      <c r="K263" s="14"/>
      <c r="L263" s="201"/>
      <c r="M263" s="206"/>
      <c r="N263" s="207"/>
      <c r="O263" s="207"/>
      <c r="P263" s="207"/>
      <c r="Q263" s="207"/>
      <c r="R263" s="207"/>
      <c r="S263" s="207"/>
      <c r="T263" s="208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02" t="s">
        <v>155</v>
      </c>
      <c r="AU263" s="202" t="s">
        <v>86</v>
      </c>
      <c r="AV263" s="14" t="s">
        <v>86</v>
      </c>
      <c r="AW263" s="14" t="s">
        <v>32</v>
      </c>
      <c r="AX263" s="14" t="s">
        <v>77</v>
      </c>
      <c r="AY263" s="202" t="s">
        <v>146</v>
      </c>
    </row>
    <row r="264" s="15" customFormat="1">
      <c r="A264" s="15"/>
      <c r="B264" s="209"/>
      <c r="C264" s="15"/>
      <c r="D264" s="194" t="s">
        <v>155</v>
      </c>
      <c r="E264" s="210" t="s">
        <v>1</v>
      </c>
      <c r="F264" s="211" t="s">
        <v>164</v>
      </c>
      <c r="G264" s="15"/>
      <c r="H264" s="212">
        <v>172.244</v>
      </c>
      <c r="I264" s="213"/>
      <c r="J264" s="15"/>
      <c r="K264" s="15"/>
      <c r="L264" s="209"/>
      <c r="M264" s="214"/>
      <c r="N264" s="215"/>
      <c r="O264" s="215"/>
      <c r="P264" s="215"/>
      <c r="Q264" s="215"/>
      <c r="R264" s="215"/>
      <c r="S264" s="215"/>
      <c r="T264" s="216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10" t="s">
        <v>155</v>
      </c>
      <c r="AU264" s="210" t="s">
        <v>86</v>
      </c>
      <c r="AV264" s="15" t="s">
        <v>153</v>
      </c>
      <c r="AW264" s="15" t="s">
        <v>32</v>
      </c>
      <c r="AX264" s="15" t="s">
        <v>84</v>
      </c>
      <c r="AY264" s="210" t="s">
        <v>146</v>
      </c>
    </row>
    <row r="265" s="2" customFormat="1" ht="37.8" customHeight="1">
      <c r="A265" s="38"/>
      <c r="B265" s="179"/>
      <c r="C265" s="180" t="s">
        <v>329</v>
      </c>
      <c r="D265" s="180" t="s">
        <v>148</v>
      </c>
      <c r="E265" s="181" t="s">
        <v>317</v>
      </c>
      <c r="F265" s="182" t="s">
        <v>318</v>
      </c>
      <c r="G265" s="183" t="s">
        <v>151</v>
      </c>
      <c r="H265" s="184">
        <v>172.244</v>
      </c>
      <c r="I265" s="185"/>
      <c r="J265" s="186">
        <f>ROUND(I265*H265,2)</f>
        <v>0</v>
      </c>
      <c r="K265" s="182" t="s">
        <v>1</v>
      </c>
      <c r="L265" s="39"/>
      <c r="M265" s="187" t="s">
        <v>1</v>
      </c>
      <c r="N265" s="188" t="s">
        <v>42</v>
      </c>
      <c r="O265" s="77"/>
      <c r="P265" s="189">
        <f>O265*H265</f>
        <v>0</v>
      </c>
      <c r="Q265" s="189">
        <v>0</v>
      </c>
      <c r="R265" s="189">
        <f>Q265*H265</f>
        <v>0</v>
      </c>
      <c r="S265" s="189">
        <v>0</v>
      </c>
      <c r="T265" s="190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191" t="s">
        <v>153</v>
      </c>
      <c r="AT265" s="191" t="s">
        <v>148</v>
      </c>
      <c r="AU265" s="191" t="s">
        <v>86</v>
      </c>
      <c r="AY265" s="19" t="s">
        <v>146</v>
      </c>
      <c r="BE265" s="192">
        <f>IF(N265="základní",J265,0)</f>
        <v>0</v>
      </c>
      <c r="BF265" s="192">
        <f>IF(N265="snížená",J265,0)</f>
        <v>0</v>
      </c>
      <c r="BG265" s="192">
        <f>IF(N265="zákl. přenesená",J265,0)</f>
        <v>0</v>
      </c>
      <c r="BH265" s="192">
        <f>IF(N265="sníž. přenesená",J265,0)</f>
        <v>0</v>
      </c>
      <c r="BI265" s="192">
        <f>IF(N265="nulová",J265,0)</f>
        <v>0</v>
      </c>
      <c r="BJ265" s="19" t="s">
        <v>84</v>
      </c>
      <c r="BK265" s="192">
        <f>ROUND(I265*H265,2)</f>
        <v>0</v>
      </c>
      <c r="BL265" s="19" t="s">
        <v>153</v>
      </c>
      <c r="BM265" s="191" t="s">
        <v>948</v>
      </c>
    </row>
    <row r="266" s="13" customFormat="1">
      <c r="A266" s="13"/>
      <c r="B266" s="193"/>
      <c r="C266" s="13"/>
      <c r="D266" s="194" t="s">
        <v>155</v>
      </c>
      <c r="E266" s="195" t="s">
        <v>1</v>
      </c>
      <c r="F266" s="196" t="s">
        <v>161</v>
      </c>
      <c r="G266" s="13"/>
      <c r="H266" s="195" t="s">
        <v>1</v>
      </c>
      <c r="I266" s="197"/>
      <c r="J266" s="13"/>
      <c r="K266" s="13"/>
      <c r="L266" s="193"/>
      <c r="M266" s="198"/>
      <c r="N266" s="199"/>
      <c r="O266" s="199"/>
      <c r="P266" s="199"/>
      <c r="Q266" s="199"/>
      <c r="R266" s="199"/>
      <c r="S266" s="199"/>
      <c r="T266" s="200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95" t="s">
        <v>155</v>
      </c>
      <c r="AU266" s="195" t="s">
        <v>86</v>
      </c>
      <c r="AV266" s="13" t="s">
        <v>84</v>
      </c>
      <c r="AW266" s="13" t="s">
        <v>32</v>
      </c>
      <c r="AX266" s="13" t="s">
        <v>77</v>
      </c>
      <c r="AY266" s="195" t="s">
        <v>146</v>
      </c>
    </row>
    <row r="267" s="13" customFormat="1">
      <c r="A267" s="13"/>
      <c r="B267" s="193"/>
      <c r="C267" s="13"/>
      <c r="D267" s="194" t="s">
        <v>155</v>
      </c>
      <c r="E267" s="195" t="s">
        <v>1</v>
      </c>
      <c r="F267" s="196" t="s">
        <v>320</v>
      </c>
      <c r="G267" s="13"/>
      <c r="H267" s="195" t="s">
        <v>1</v>
      </c>
      <c r="I267" s="197"/>
      <c r="J267" s="13"/>
      <c r="K267" s="13"/>
      <c r="L267" s="193"/>
      <c r="M267" s="198"/>
      <c r="N267" s="199"/>
      <c r="O267" s="199"/>
      <c r="P267" s="199"/>
      <c r="Q267" s="199"/>
      <c r="R267" s="199"/>
      <c r="S267" s="199"/>
      <c r="T267" s="200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95" t="s">
        <v>155</v>
      </c>
      <c r="AU267" s="195" t="s">
        <v>86</v>
      </c>
      <c r="AV267" s="13" t="s">
        <v>84</v>
      </c>
      <c r="AW267" s="13" t="s">
        <v>32</v>
      </c>
      <c r="AX267" s="13" t="s">
        <v>77</v>
      </c>
      <c r="AY267" s="195" t="s">
        <v>146</v>
      </c>
    </row>
    <row r="268" s="14" customFormat="1">
      <c r="A268" s="14"/>
      <c r="B268" s="201"/>
      <c r="C268" s="14"/>
      <c r="D268" s="194" t="s">
        <v>155</v>
      </c>
      <c r="E268" s="202" t="s">
        <v>1</v>
      </c>
      <c r="F268" s="203" t="s">
        <v>858</v>
      </c>
      <c r="G268" s="14"/>
      <c r="H268" s="204">
        <v>156.738</v>
      </c>
      <c r="I268" s="205"/>
      <c r="J268" s="14"/>
      <c r="K268" s="14"/>
      <c r="L268" s="201"/>
      <c r="M268" s="206"/>
      <c r="N268" s="207"/>
      <c r="O268" s="207"/>
      <c r="P268" s="207"/>
      <c r="Q268" s="207"/>
      <c r="R268" s="207"/>
      <c r="S268" s="207"/>
      <c r="T268" s="208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02" t="s">
        <v>155</v>
      </c>
      <c r="AU268" s="202" t="s">
        <v>86</v>
      </c>
      <c r="AV268" s="14" t="s">
        <v>86</v>
      </c>
      <c r="AW268" s="14" t="s">
        <v>32</v>
      </c>
      <c r="AX268" s="14" t="s">
        <v>77</v>
      </c>
      <c r="AY268" s="202" t="s">
        <v>146</v>
      </c>
    </row>
    <row r="269" s="14" customFormat="1">
      <c r="A269" s="14"/>
      <c r="B269" s="201"/>
      <c r="C269" s="14"/>
      <c r="D269" s="194" t="s">
        <v>155</v>
      </c>
      <c r="E269" s="202" t="s">
        <v>1</v>
      </c>
      <c r="F269" s="203" t="s">
        <v>859</v>
      </c>
      <c r="G269" s="14"/>
      <c r="H269" s="204">
        <v>15.506</v>
      </c>
      <c r="I269" s="205"/>
      <c r="J269" s="14"/>
      <c r="K269" s="14"/>
      <c r="L269" s="201"/>
      <c r="M269" s="206"/>
      <c r="N269" s="207"/>
      <c r="O269" s="207"/>
      <c r="P269" s="207"/>
      <c r="Q269" s="207"/>
      <c r="R269" s="207"/>
      <c r="S269" s="207"/>
      <c r="T269" s="208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02" t="s">
        <v>155</v>
      </c>
      <c r="AU269" s="202" t="s">
        <v>86</v>
      </c>
      <c r="AV269" s="14" t="s">
        <v>86</v>
      </c>
      <c r="AW269" s="14" t="s">
        <v>32</v>
      </c>
      <c r="AX269" s="14" t="s">
        <v>77</v>
      </c>
      <c r="AY269" s="202" t="s">
        <v>146</v>
      </c>
    </row>
    <row r="270" s="15" customFormat="1">
      <c r="A270" s="15"/>
      <c r="B270" s="209"/>
      <c r="C270" s="15"/>
      <c r="D270" s="194" t="s">
        <v>155</v>
      </c>
      <c r="E270" s="210" t="s">
        <v>1</v>
      </c>
      <c r="F270" s="211" t="s">
        <v>164</v>
      </c>
      <c r="G270" s="15"/>
      <c r="H270" s="212">
        <v>172.244</v>
      </c>
      <c r="I270" s="213"/>
      <c r="J270" s="15"/>
      <c r="K270" s="15"/>
      <c r="L270" s="209"/>
      <c r="M270" s="214"/>
      <c r="N270" s="215"/>
      <c r="O270" s="215"/>
      <c r="P270" s="215"/>
      <c r="Q270" s="215"/>
      <c r="R270" s="215"/>
      <c r="S270" s="215"/>
      <c r="T270" s="216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10" t="s">
        <v>155</v>
      </c>
      <c r="AU270" s="210" t="s">
        <v>86</v>
      </c>
      <c r="AV270" s="15" t="s">
        <v>153</v>
      </c>
      <c r="AW270" s="15" t="s">
        <v>32</v>
      </c>
      <c r="AX270" s="15" t="s">
        <v>84</v>
      </c>
      <c r="AY270" s="210" t="s">
        <v>146</v>
      </c>
    </row>
    <row r="271" s="2" customFormat="1" ht="44.25" customHeight="1">
      <c r="A271" s="38"/>
      <c r="B271" s="179"/>
      <c r="C271" s="180" t="s">
        <v>334</v>
      </c>
      <c r="D271" s="180" t="s">
        <v>148</v>
      </c>
      <c r="E271" s="181" t="s">
        <v>322</v>
      </c>
      <c r="F271" s="182" t="s">
        <v>323</v>
      </c>
      <c r="G271" s="183" t="s">
        <v>151</v>
      </c>
      <c r="H271" s="184">
        <v>172.244</v>
      </c>
      <c r="I271" s="185"/>
      <c r="J271" s="186">
        <f>ROUND(I271*H271,2)</f>
        <v>0</v>
      </c>
      <c r="K271" s="182" t="s">
        <v>152</v>
      </c>
      <c r="L271" s="39"/>
      <c r="M271" s="187" t="s">
        <v>1</v>
      </c>
      <c r="N271" s="188" t="s">
        <v>42</v>
      </c>
      <c r="O271" s="77"/>
      <c r="P271" s="189">
        <f>O271*H271</f>
        <v>0</v>
      </c>
      <c r="Q271" s="189">
        <v>0</v>
      </c>
      <c r="R271" s="189">
        <f>Q271*H271</f>
        <v>0</v>
      </c>
      <c r="S271" s="189">
        <v>0</v>
      </c>
      <c r="T271" s="190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191" t="s">
        <v>153</v>
      </c>
      <c r="AT271" s="191" t="s">
        <v>148</v>
      </c>
      <c r="AU271" s="191" t="s">
        <v>86</v>
      </c>
      <c r="AY271" s="19" t="s">
        <v>146</v>
      </c>
      <c r="BE271" s="192">
        <f>IF(N271="základní",J271,0)</f>
        <v>0</v>
      </c>
      <c r="BF271" s="192">
        <f>IF(N271="snížená",J271,0)</f>
        <v>0</v>
      </c>
      <c r="BG271" s="192">
        <f>IF(N271="zákl. přenesená",J271,0)</f>
        <v>0</v>
      </c>
      <c r="BH271" s="192">
        <f>IF(N271="sníž. přenesená",J271,0)</f>
        <v>0</v>
      </c>
      <c r="BI271" s="192">
        <f>IF(N271="nulová",J271,0)</f>
        <v>0</v>
      </c>
      <c r="BJ271" s="19" t="s">
        <v>84</v>
      </c>
      <c r="BK271" s="192">
        <f>ROUND(I271*H271,2)</f>
        <v>0</v>
      </c>
      <c r="BL271" s="19" t="s">
        <v>153</v>
      </c>
      <c r="BM271" s="191" t="s">
        <v>949</v>
      </c>
    </row>
    <row r="272" s="13" customFormat="1">
      <c r="A272" s="13"/>
      <c r="B272" s="193"/>
      <c r="C272" s="13"/>
      <c r="D272" s="194" t="s">
        <v>155</v>
      </c>
      <c r="E272" s="195" t="s">
        <v>1</v>
      </c>
      <c r="F272" s="196" t="s">
        <v>857</v>
      </c>
      <c r="G272" s="13"/>
      <c r="H272" s="195" t="s">
        <v>1</v>
      </c>
      <c r="I272" s="197"/>
      <c r="J272" s="13"/>
      <c r="K272" s="13"/>
      <c r="L272" s="193"/>
      <c r="M272" s="198"/>
      <c r="N272" s="199"/>
      <c r="O272" s="199"/>
      <c r="P272" s="199"/>
      <c r="Q272" s="199"/>
      <c r="R272" s="199"/>
      <c r="S272" s="199"/>
      <c r="T272" s="200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95" t="s">
        <v>155</v>
      </c>
      <c r="AU272" s="195" t="s">
        <v>86</v>
      </c>
      <c r="AV272" s="13" t="s">
        <v>84</v>
      </c>
      <c r="AW272" s="13" t="s">
        <v>32</v>
      </c>
      <c r="AX272" s="13" t="s">
        <v>77</v>
      </c>
      <c r="AY272" s="195" t="s">
        <v>146</v>
      </c>
    </row>
    <row r="273" s="14" customFormat="1">
      <c r="A273" s="14"/>
      <c r="B273" s="201"/>
      <c r="C273" s="14"/>
      <c r="D273" s="194" t="s">
        <v>155</v>
      </c>
      <c r="E273" s="202" t="s">
        <v>1</v>
      </c>
      <c r="F273" s="203" t="s">
        <v>858</v>
      </c>
      <c r="G273" s="14"/>
      <c r="H273" s="204">
        <v>156.738</v>
      </c>
      <c r="I273" s="205"/>
      <c r="J273" s="14"/>
      <c r="K273" s="14"/>
      <c r="L273" s="201"/>
      <c r="M273" s="206"/>
      <c r="N273" s="207"/>
      <c r="O273" s="207"/>
      <c r="P273" s="207"/>
      <c r="Q273" s="207"/>
      <c r="R273" s="207"/>
      <c r="S273" s="207"/>
      <c r="T273" s="208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02" t="s">
        <v>155</v>
      </c>
      <c r="AU273" s="202" t="s">
        <v>86</v>
      </c>
      <c r="AV273" s="14" t="s">
        <v>86</v>
      </c>
      <c r="AW273" s="14" t="s">
        <v>32</v>
      </c>
      <c r="AX273" s="14" t="s">
        <v>77</v>
      </c>
      <c r="AY273" s="202" t="s">
        <v>146</v>
      </c>
    </row>
    <row r="274" s="14" customFormat="1">
      <c r="A274" s="14"/>
      <c r="B274" s="201"/>
      <c r="C274" s="14"/>
      <c r="D274" s="194" t="s">
        <v>155</v>
      </c>
      <c r="E274" s="202" t="s">
        <v>1</v>
      </c>
      <c r="F274" s="203" t="s">
        <v>859</v>
      </c>
      <c r="G274" s="14"/>
      <c r="H274" s="204">
        <v>15.506</v>
      </c>
      <c r="I274" s="205"/>
      <c r="J274" s="14"/>
      <c r="K274" s="14"/>
      <c r="L274" s="201"/>
      <c r="M274" s="206"/>
      <c r="N274" s="207"/>
      <c r="O274" s="207"/>
      <c r="P274" s="207"/>
      <c r="Q274" s="207"/>
      <c r="R274" s="207"/>
      <c r="S274" s="207"/>
      <c r="T274" s="208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02" t="s">
        <v>155</v>
      </c>
      <c r="AU274" s="202" t="s">
        <v>86</v>
      </c>
      <c r="AV274" s="14" t="s">
        <v>86</v>
      </c>
      <c r="AW274" s="14" t="s">
        <v>32</v>
      </c>
      <c r="AX274" s="14" t="s">
        <v>77</v>
      </c>
      <c r="AY274" s="202" t="s">
        <v>146</v>
      </c>
    </row>
    <row r="275" s="15" customFormat="1">
      <c r="A275" s="15"/>
      <c r="B275" s="209"/>
      <c r="C275" s="15"/>
      <c r="D275" s="194" t="s">
        <v>155</v>
      </c>
      <c r="E275" s="210" t="s">
        <v>1</v>
      </c>
      <c r="F275" s="211" t="s">
        <v>164</v>
      </c>
      <c r="G275" s="15"/>
      <c r="H275" s="212">
        <v>172.244</v>
      </c>
      <c r="I275" s="213"/>
      <c r="J275" s="15"/>
      <c r="K275" s="15"/>
      <c r="L275" s="209"/>
      <c r="M275" s="214"/>
      <c r="N275" s="215"/>
      <c r="O275" s="215"/>
      <c r="P275" s="215"/>
      <c r="Q275" s="215"/>
      <c r="R275" s="215"/>
      <c r="S275" s="215"/>
      <c r="T275" s="216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10" t="s">
        <v>155</v>
      </c>
      <c r="AU275" s="210" t="s">
        <v>86</v>
      </c>
      <c r="AV275" s="15" t="s">
        <v>153</v>
      </c>
      <c r="AW275" s="15" t="s">
        <v>32</v>
      </c>
      <c r="AX275" s="15" t="s">
        <v>84</v>
      </c>
      <c r="AY275" s="210" t="s">
        <v>146</v>
      </c>
    </row>
    <row r="276" s="2" customFormat="1" ht="24.15" customHeight="1">
      <c r="A276" s="38"/>
      <c r="B276" s="179"/>
      <c r="C276" s="180" t="s">
        <v>339</v>
      </c>
      <c r="D276" s="180" t="s">
        <v>148</v>
      </c>
      <c r="E276" s="181" t="s">
        <v>326</v>
      </c>
      <c r="F276" s="182" t="s">
        <v>327</v>
      </c>
      <c r="G276" s="183" t="s">
        <v>151</v>
      </c>
      <c r="H276" s="184">
        <v>172.244</v>
      </c>
      <c r="I276" s="185"/>
      <c r="J276" s="186">
        <f>ROUND(I276*H276,2)</f>
        <v>0</v>
      </c>
      <c r="K276" s="182" t="s">
        <v>152</v>
      </c>
      <c r="L276" s="39"/>
      <c r="M276" s="187" t="s">
        <v>1</v>
      </c>
      <c r="N276" s="188" t="s">
        <v>42</v>
      </c>
      <c r="O276" s="77"/>
      <c r="P276" s="189">
        <f>O276*H276</f>
        <v>0</v>
      </c>
      <c r="Q276" s="189">
        <v>0</v>
      </c>
      <c r="R276" s="189">
        <f>Q276*H276</f>
        <v>0</v>
      </c>
      <c r="S276" s="189">
        <v>0</v>
      </c>
      <c r="T276" s="190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191" t="s">
        <v>153</v>
      </c>
      <c r="AT276" s="191" t="s">
        <v>148</v>
      </c>
      <c r="AU276" s="191" t="s">
        <v>86</v>
      </c>
      <c r="AY276" s="19" t="s">
        <v>146</v>
      </c>
      <c r="BE276" s="192">
        <f>IF(N276="základní",J276,0)</f>
        <v>0</v>
      </c>
      <c r="BF276" s="192">
        <f>IF(N276="snížená",J276,0)</f>
        <v>0</v>
      </c>
      <c r="BG276" s="192">
        <f>IF(N276="zákl. přenesená",J276,0)</f>
        <v>0</v>
      </c>
      <c r="BH276" s="192">
        <f>IF(N276="sníž. přenesená",J276,0)</f>
        <v>0</v>
      </c>
      <c r="BI276" s="192">
        <f>IF(N276="nulová",J276,0)</f>
        <v>0</v>
      </c>
      <c r="BJ276" s="19" t="s">
        <v>84</v>
      </c>
      <c r="BK276" s="192">
        <f>ROUND(I276*H276,2)</f>
        <v>0</v>
      </c>
      <c r="BL276" s="19" t="s">
        <v>153</v>
      </c>
      <c r="BM276" s="191" t="s">
        <v>950</v>
      </c>
    </row>
    <row r="277" s="13" customFormat="1">
      <c r="A277" s="13"/>
      <c r="B277" s="193"/>
      <c r="C277" s="13"/>
      <c r="D277" s="194" t="s">
        <v>155</v>
      </c>
      <c r="E277" s="195" t="s">
        <v>1</v>
      </c>
      <c r="F277" s="196" t="s">
        <v>857</v>
      </c>
      <c r="G277" s="13"/>
      <c r="H277" s="195" t="s">
        <v>1</v>
      </c>
      <c r="I277" s="197"/>
      <c r="J277" s="13"/>
      <c r="K277" s="13"/>
      <c r="L277" s="193"/>
      <c r="M277" s="198"/>
      <c r="N277" s="199"/>
      <c r="O277" s="199"/>
      <c r="P277" s="199"/>
      <c r="Q277" s="199"/>
      <c r="R277" s="199"/>
      <c r="S277" s="199"/>
      <c r="T277" s="200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195" t="s">
        <v>155</v>
      </c>
      <c r="AU277" s="195" t="s">
        <v>86</v>
      </c>
      <c r="AV277" s="13" t="s">
        <v>84</v>
      </c>
      <c r="AW277" s="13" t="s">
        <v>32</v>
      </c>
      <c r="AX277" s="13" t="s">
        <v>77</v>
      </c>
      <c r="AY277" s="195" t="s">
        <v>146</v>
      </c>
    </row>
    <row r="278" s="14" customFormat="1">
      <c r="A278" s="14"/>
      <c r="B278" s="201"/>
      <c r="C278" s="14"/>
      <c r="D278" s="194" t="s">
        <v>155</v>
      </c>
      <c r="E278" s="202" t="s">
        <v>1</v>
      </c>
      <c r="F278" s="203" t="s">
        <v>858</v>
      </c>
      <c r="G278" s="14"/>
      <c r="H278" s="204">
        <v>156.738</v>
      </c>
      <c r="I278" s="205"/>
      <c r="J278" s="14"/>
      <c r="K278" s="14"/>
      <c r="L278" s="201"/>
      <c r="M278" s="206"/>
      <c r="N278" s="207"/>
      <c r="O278" s="207"/>
      <c r="P278" s="207"/>
      <c r="Q278" s="207"/>
      <c r="R278" s="207"/>
      <c r="S278" s="207"/>
      <c r="T278" s="208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02" t="s">
        <v>155</v>
      </c>
      <c r="AU278" s="202" t="s">
        <v>86</v>
      </c>
      <c r="AV278" s="14" t="s">
        <v>86</v>
      </c>
      <c r="AW278" s="14" t="s">
        <v>32</v>
      </c>
      <c r="AX278" s="14" t="s">
        <v>77</v>
      </c>
      <c r="AY278" s="202" t="s">
        <v>146</v>
      </c>
    </row>
    <row r="279" s="14" customFormat="1">
      <c r="A279" s="14"/>
      <c r="B279" s="201"/>
      <c r="C279" s="14"/>
      <c r="D279" s="194" t="s">
        <v>155</v>
      </c>
      <c r="E279" s="202" t="s">
        <v>1</v>
      </c>
      <c r="F279" s="203" t="s">
        <v>859</v>
      </c>
      <c r="G279" s="14"/>
      <c r="H279" s="204">
        <v>15.506</v>
      </c>
      <c r="I279" s="205"/>
      <c r="J279" s="14"/>
      <c r="K279" s="14"/>
      <c r="L279" s="201"/>
      <c r="M279" s="206"/>
      <c r="N279" s="207"/>
      <c r="O279" s="207"/>
      <c r="P279" s="207"/>
      <c r="Q279" s="207"/>
      <c r="R279" s="207"/>
      <c r="S279" s="207"/>
      <c r="T279" s="208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02" t="s">
        <v>155</v>
      </c>
      <c r="AU279" s="202" t="s">
        <v>86</v>
      </c>
      <c r="AV279" s="14" t="s">
        <v>86</v>
      </c>
      <c r="AW279" s="14" t="s">
        <v>32</v>
      </c>
      <c r="AX279" s="14" t="s">
        <v>77</v>
      </c>
      <c r="AY279" s="202" t="s">
        <v>146</v>
      </c>
    </row>
    <row r="280" s="15" customFormat="1">
      <c r="A280" s="15"/>
      <c r="B280" s="209"/>
      <c r="C280" s="15"/>
      <c r="D280" s="194" t="s">
        <v>155</v>
      </c>
      <c r="E280" s="210" t="s">
        <v>1</v>
      </c>
      <c r="F280" s="211" t="s">
        <v>164</v>
      </c>
      <c r="G280" s="15"/>
      <c r="H280" s="212">
        <v>172.244</v>
      </c>
      <c r="I280" s="213"/>
      <c r="J280" s="15"/>
      <c r="K280" s="15"/>
      <c r="L280" s="209"/>
      <c r="M280" s="214"/>
      <c r="N280" s="215"/>
      <c r="O280" s="215"/>
      <c r="P280" s="215"/>
      <c r="Q280" s="215"/>
      <c r="R280" s="215"/>
      <c r="S280" s="215"/>
      <c r="T280" s="216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10" t="s">
        <v>155</v>
      </c>
      <c r="AU280" s="210" t="s">
        <v>86</v>
      </c>
      <c r="AV280" s="15" t="s">
        <v>153</v>
      </c>
      <c r="AW280" s="15" t="s">
        <v>32</v>
      </c>
      <c r="AX280" s="15" t="s">
        <v>84</v>
      </c>
      <c r="AY280" s="210" t="s">
        <v>146</v>
      </c>
    </row>
    <row r="281" s="12" customFormat="1" ht="22.8" customHeight="1">
      <c r="A281" s="12"/>
      <c r="B281" s="166"/>
      <c r="C281" s="12"/>
      <c r="D281" s="167" t="s">
        <v>76</v>
      </c>
      <c r="E281" s="177" t="s">
        <v>186</v>
      </c>
      <c r="F281" s="177" t="s">
        <v>951</v>
      </c>
      <c r="G281" s="12"/>
      <c r="H281" s="12"/>
      <c r="I281" s="169"/>
      <c r="J281" s="178">
        <f>BK281</f>
        <v>0</v>
      </c>
      <c r="K281" s="12"/>
      <c r="L281" s="166"/>
      <c r="M281" s="171"/>
      <c r="N281" s="172"/>
      <c r="O281" s="172"/>
      <c r="P281" s="173">
        <f>SUM(P282:P328)</f>
        <v>0</v>
      </c>
      <c r="Q281" s="172"/>
      <c r="R281" s="173">
        <f>SUM(R282:R328)</f>
        <v>30.3101944</v>
      </c>
      <c r="S281" s="172"/>
      <c r="T281" s="174">
        <f>SUM(T282:T328)</f>
        <v>52.113599999999998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167" t="s">
        <v>84</v>
      </c>
      <c r="AT281" s="175" t="s">
        <v>76</v>
      </c>
      <c r="AU281" s="175" t="s">
        <v>84</v>
      </c>
      <c r="AY281" s="167" t="s">
        <v>146</v>
      </c>
      <c r="BK281" s="176">
        <f>SUM(BK282:BK328)</f>
        <v>0</v>
      </c>
    </row>
    <row r="282" s="2" customFormat="1" ht="24.15" customHeight="1">
      <c r="A282" s="38"/>
      <c r="B282" s="179"/>
      <c r="C282" s="180" t="s">
        <v>344</v>
      </c>
      <c r="D282" s="180" t="s">
        <v>148</v>
      </c>
      <c r="E282" s="181" t="s">
        <v>952</v>
      </c>
      <c r="F282" s="182" t="s">
        <v>953</v>
      </c>
      <c r="G282" s="183" t="s">
        <v>184</v>
      </c>
      <c r="H282" s="184">
        <v>136.31</v>
      </c>
      <c r="I282" s="185"/>
      <c r="J282" s="186">
        <f>ROUND(I282*H282,2)</f>
        <v>0</v>
      </c>
      <c r="K282" s="182" t="s">
        <v>152</v>
      </c>
      <c r="L282" s="39"/>
      <c r="M282" s="187" t="s">
        <v>1</v>
      </c>
      <c r="N282" s="188" t="s">
        <v>42</v>
      </c>
      <c r="O282" s="77"/>
      <c r="P282" s="189">
        <f>O282*H282</f>
        <v>0</v>
      </c>
      <c r="Q282" s="189">
        <v>0</v>
      </c>
      <c r="R282" s="189">
        <f>Q282*H282</f>
        <v>0</v>
      </c>
      <c r="S282" s="189">
        <v>0.32000000000000001</v>
      </c>
      <c r="T282" s="190">
        <f>S282*H282</f>
        <v>43.619199999999999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191" t="s">
        <v>153</v>
      </c>
      <c r="AT282" s="191" t="s">
        <v>148</v>
      </c>
      <c r="AU282" s="191" t="s">
        <v>86</v>
      </c>
      <c r="AY282" s="19" t="s">
        <v>146</v>
      </c>
      <c r="BE282" s="192">
        <f>IF(N282="základní",J282,0)</f>
        <v>0</v>
      </c>
      <c r="BF282" s="192">
        <f>IF(N282="snížená",J282,0)</f>
        <v>0</v>
      </c>
      <c r="BG282" s="192">
        <f>IF(N282="zákl. přenesená",J282,0)</f>
        <v>0</v>
      </c>
      <c r="BH282" s="192">
        <f>IF(N282="sníž. přenesená",J282,0)</f>
        <v>0</v>
      </c>
      <c r="BI282" s="192">
        <f>IF(N282="nulová",J282,0)</f>
        <v>0</v>
      </c>
      <c r="BJ282" s="19" t="s">
        <v>84</v>
      </c>
      <c r="BK282" s="192">
        <f>ROUND(I282*H282,2)</f>
        <v>0</v>
      </c>
      <c r="BL282" s="19" t="s">
        <v>153</v>
      </c>
      <c r="BM282" s="191" t="s">
        <v>954</v>
      </c>
    </row>
    <row r="283" s="2" customFormat="1" ht="37.8" customHeight="1">
      <c r="A283" s="38"/>
      <c r="B283" s="179"/>
      <c r="C283" s="180" t="s">
        <v>348</v>
      </c>
      <c r="D283" s="180" t="s">
        <v>148</v>
      </c>
      <c r="E283" s="181" t="s">
        <v>955</v>
      </c>
      <c r="F283" s="182" t="s">
        <v>956</v>
      </c>
      <c r="G283" s="183" t="s">
        <v>184</v>
      </c>
      <c r="H283" s="184">
        <v>117.79000000000001</v>
      </c>
      <c r="I283" s="185"/>
      <c r="J283" s="186">
        <f>ROUND(I283*H283,2)</f>
        <v>0</v>
      </c>
      <c r="K283" s="182" t="s">
        <v>152</v>
      </c>
      <c r="L283" s="39"/>
      <c r="M283" s="187" t="s">
        <v>1</v>
      </c>
      <c r="N283" s="188" t="s">
        <v>42</v>
      </c>
      <c r="O283" s="77"/>
      <c r="P283" s="189">
        <f>O283*H283</f>
        <v>0</v>
      </c>
      <c r="Q283" s="189">
        <v>8.0000000000000007E-05</v>
      </c>
      <c r="R283" s="189">
        <f>Q283*H283</f>
        <v>0.0094232000000000014</v>
      </c>
      <c r="S283" s="189">
        <v>0</v>
      </c>
      <c r="T283" s="190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191" t="s">
        <v>153</v>
      </c>
      <c r="AT283" s="191" t="s">
        <v>148</v>
      </c>
      <c r="AU283" s="191" t="s">
        <v>86</v>
      </c>
      <c r="AY283" s="19" t="s">
        <v>146</v>
      </c>
      <c r="BE283" s="192">
        <f>IF(N283="základní",J283,0)</f>
        <v>0</v>
      </c>
      <c r="BF283" s="192">
        <f>IF(N283="snížená",J283,0)</f>
        <v>0</v>
      </c>
      <c r="BG283" s="192">
        <f>IF(N283="zákl. přenesená",J283,0)</f>
        <v>0</v>
      </c>
      <c r="BH283" s="192">
        <f>IF(N283="sníž. přenesená",J283,0)</f>
        <v>0</v>
      </c>
      <c r="BI283" s="192">
        <f>IF(N283="nulová",J283,0)</f>
        <v>0</v>
      </c>
      <c r="BJ283" s="19" t="s">
        <v>84</v>
      </c>
      <c r="BK283" s="192">
        <f>ROUND(I283*H283,2)</f>
        <v>0</v>
      </c>
      <c r="BL283" s="19" t="s">
        <v>153</v>
      </c>
      <c r="BM283" s="191" t="s">
        <v>957</v>
      </c>
    </row>
    <row r="284" s="14" customFormat="1">
      <c r="A284" s="14"/>
      <c r="B284" s="201"/>
      <c r="C284" s="14"/>
      <c r="D284" s="194" t="s">
        <v>155</v>
      </c>
      <c r="E284" s="202" t="s">
        <v>1</v>
      </c>
      <c r="F284" s="203" t="s">
        <v>958</v>
      </c>
      <c r="G284" s="14"/>
      <c r="H284" s="204">
        <v>125.39</v>
      </c>
      <c r="I284" s="205"/>
      <c r="J284" s="14"/>
      <c r="K284" s="14"/>
      <c r="L284" s="201"/>
      <c r="M284" s="206"/>
      <c r="N284" s="207"/>
      <c r="O284" s="207"/>
      <c r="P284" s="207"/>
      <c r="Q284" s="207"/>
      <c r="R284" s="207"/>
      <c r="S284" s="207"/>
      <c r="T284" s="208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02" t="s">
        <v>155</v>
      </c>
      <c r="AU284" s="202" t="s">
        <v>86</v>
      </c>
      <c r="AV284" s="14" t="s">
        <v>86</v>
      </c>
      <c r="AW284" s="14" t="s">
        <v>32</v>
      </c>
      <c r="AX284" s="14" t="s">
        <v>77</v>
      </c>
      <c r="AY284" s="202" t="s">
        <v>146</v>
      </c>
    </row>
    <row r="285" s="14" customFormat="1">
      <c r="A285" s="14"/>
      <c r="B285" s="201"/>
      <c r="C285" s="14"/>
      <c r="D285" s="194" t="s">
        <v>155</v>
      </c>
      <c r="E285" s="202" t="s">
        <v>1</v>
      </c>
      <c r="F285" s="203" t="s">
        <v>959</v>
      </c>
      <c r="G285" s="14"/>
      <c r="H285" s="204">
        <v>-4</v>
      </c>
      <c r="I285" s="205"/>
      <c r="J285" s="14"/>
      <c r="K285" s="14"/>
      <c r="L285" s="201"/>
      <c r="M285" s="206"/>
      <c r="N285" s="207"/>
      <c r="O285" s="207"/>
      <c r="P285" s="207"/>
      <c r="Q285" s="207"/>
      <c r="R285" s="207"/>
      <c r="S285" s="207"/>
      <c r="T285" s="208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02" t="s">
        <v>155</v>
      </c>
      <c r="AU285" s="202" t="s">
        <v>86</v>
      </c>
      <c r="AV285" s="14" t="s">
        <v>86</v>
      </c>
      <c r="AW285" s="14" t="s">
        <v>32</v>
      </c>
      <c r="AX285" s="14" t="s">
        <v>77</v>
      </c>
      <c r="AY285" s="202" t="s">
        <v>146</v>
      </c>
    </row>
    <row r="286" s="14" customFormat="1">
      <c r="A286" s="14"/>
      <c r="B286" s="201"/>
      <c r="C286" s="14"/>
      <c r="D286" s="194" t="s">
        <v>155</v>
      </c>
      <c r="E286" s="202" t="s">
        <v>1</v>
      </c>
      <c r="F286" s="203" t="s">
        <v>960</v>
      </c>
      <c r="G286" s="14"/>
      <c r="H286" s="204">
        <v>-3.6000000000000001</v>
      </c>
      <c r="I286" s="205"/>
      <c r="J286" s="14"/>
      <c r="K286" s="14"/>
      <c r="L286" s="201"/>
      <c r="M286" s="206"/>
      <c r="N286" s="207"/>
      <c r="O286" s="207"/>
      <c r="P286" s="207"/>
      <c r="Q286" s="207"/>
      <c r="R286" s="207"/>
      <c r="S286" s="207"/>
      <c r="T286" s="208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02" t="s">
        <v>155</v>
      </c>
      <c r="AU286" s="202" t="s">
        <v>86</v>
      </c>
      <c r="AV286" s="14" t="s">
        <v>86</v>
      </c>
      <c r="AW286" s="14" t="s">
        <v>32</v>
      </c>
      <c r="AX286" s="14" t="s">
        <v>77</v>
      </c>
      <c r="AY286" s="202" t="s">
        <v>146</v>
      </c>
    </row>
    <row r="287" s="15" customFormat="1">
      <c r="A287" s="15"/>
      <c r="B287" s="209"/>
      <c r="C287" s="15"/>
      <c r="D287" s="194" t="s">
        <v>155</v>
      </c>
      <c r="E287" s="210" t="s">
        <v>1</v>
      </c>
      <c r="F287" s="211" t="s">
        <v>164</v>
      </c>
      <c r="G287" s="15"/>
      <c r="H287" s="212">
        <v>117.79000000000001</v>
      </c>
      <c r="I287" s="213"/>
      <c r="J287" s="15"/>
      <c r="K287" s="15"/>
      <c r="L287" s="209"/>
      <c r="M287" s="214"/>
      <c r="N287" s="215"/>
      <c r="O287" s="215"/>
      <c r="P287" s="215"/>
      <c r="Q287" s="215"/>
      <c r="R287" s="215"/>
      <c r="S287" s="215"/>
      <c r="T287" s="216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10" t="s">
        <v>155</v>
      </c>
      <c r="AU287" s="210" t="s">
        <v>86</v>
      </c>
      <c r="AV287" s="15" t="s">
        <v>153</v>
      </c>
      <c r="AW287" s="15" t="s">
        <v>32</v>
      </c>
      <c r="AX287" s="15" t="s">
        <v>84</v>
      </c>
      <c r="AY287" s="210" t="s">
        <v>146</v>
      </c>
    </row>
    <row r="288" s="2" customFormat="1" ht="24.15" customHeight="1">
      <c r="A288" s="38"/>
      <c r="B288" s="179"/>
      <c r="C288" s="225" t="s">
        <v>353</v>
      </c>
      <c r="D288" s="225" t="s">
        <v>263</v>
      </c>
      <c r="E288" s="226" t="s">
        <v>961</v>
      </c>
      <c r="F288" s="227" t="s">
        <v>962</v>
      </c>
      <c r="G288" s="228" t="s">
        <v>184</v>
      </c>
      <c r="H288" s="229">
        <v>117.79000000000001</v>
      </c>
      <c r="I288" s="230"/>
      <c r="J288" s="231">
        <f>ROUND(I288*H288,2)</f>
        <v>0</v>
      </c>
      <c r="K288" s="227" t="s">
        <v>152</v>
      </c>
      <c r="L288" s="232"/>
      <c r="M288" s="233" t="s">
        <v>1</v>
      </c>
      <c r="N288" s="234" t="s">
        <v>42</v>
      </c>
      <c r="O288" s="77"/>
      <c r="P288" s="189">
        <f>O288*H288</f>
        <v>0</v>
      </c>
      <c r="Q288" s="189">
        <v>0.10000000000000001</v>
      </c>
      <c r="R288" s="189">
        <f>Q288*H288</f>
        <v>11.779000000000002</v>
      </c>
      <c r="S288" s="189">
        <v>0</v>
      </c>
      <c r="T288" s="190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191" t="s">
        <v>186</v>
      </c>
      <c r="AT288" s="191" t="s">
        <v>263</v>
      </c>
      <c r="AU288" s="191" t="s">
        <v>86</v>
      </c>
      <c r="AY288" s="19" t="s">
        <v>146</v>
      </c>
      <c r="BE288" s="192">
        <f>IF(N288="základní",J288,0)</f>
        <v>0</v>
      </c>
      <c r="BF288" s="192">
        <f>IF(N288="snížená",J288,0)</f>
        <v>0</v>
      </c>
      <c r="BG288" s="192">
        <f>IF(N288="zákl. přenesená",J288,0)</f>
        <v>0</v>
      </c>
      <c r="BH288" s="192">
        <f>IF(N288="sníž. přenesená",J288,0)</f>
        <v>0</v>
      </c>
      <c r="BI288" s="192">
        <f>IF(N288="nulová",J288,0)</f>
        <v>0</v>
      </c>
      <c r="BJ288" s="19" t="s">
        <v>84</v>
      </c>
      <c r="BK288" s="192">
        <f>ROUND(I288*H288,2)</f>
        <v>0</v>
      </c>
      <c r="BL288" s="19" t="s">
        <v>153</v>
      </c>
      <c r="BM288" s="191" t="s">
        <v>963</v>
      </c>
    </row>
    <row r="289" s="2" customFormat="1" ht="37.8" customHeight="1">
      <c r="A289" s="38"/>
      <c r="B289" s="179"/>
      <c r="C289" s="180" t="s">
        <v>357</v>
      </c>
      <c r="D289" s="180" t="s">
        <v>148</v>
      </c>
      <c r="E289" s="181" t="s">
        <v>964</v>
      </c>
      <c r="F289" s="182" t="s">
        <v>965</v>
      </c>
      <c r="G289" s="183" t="s">
        <v>184</v>
      </c>
      <c r="H289" s="184">
        <v>10.92</v>
      </c>
      <c r="I289" s="185"/>
      <c r="J289" s="186">
        <f>ROUND(I289*H289,2)</f>
        <v>0</v>
      </c>
      <c r="K289" s="182" t="s">
        <v>152</v>
      </c>
      <c r="L289" s="39"/>
      <c r="M289" s="187" t="s">
        <v>1</v>
      </c>
      <c r="N289" s="188" t="s">
        <v>42</v>
      </c>
      <c r="O289" s="77"/>
      <c r="P289" s="189">
        <f>O289*H289</f>
        <v>0</v>
      </c>
      <c r="Q289" s="189">
        <v>0.00011</v>
      </c>
      <c r="R289" s="189">
        <f>Q289*H289</f>
        <v>0.0012012000000000001</v>
      </c>
      <c r="S289" s="189">
        <v>0</v>
      </c>
      <c r="T289" s="190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191" t="s">
        <v>153</v>
      </c>
      <c r="AT289" s="191" t="s">
        <v>148</v>
      </c>
      <c r="AU289" s="191" t="s">
        <v>86</v>
      </c>
      <c r="AY289" s="19" t="s">
        <v>146</v>
      </c>
      <c r="BE289" s="192">
        <f>IF(N289="základní",J289,0)</f>
        <v>0</v>
      </c>
      <c r="BF289" s="192">
        <f>IF(N289="snížená",J289,0)</f>
        <v>0</v>
      </c>
      <c r="BG289" s="192">
        <f>IF(N289="zákl. přenesená",J289,0)</f>
        <v>0</v>
      </c>
      <c r="BH289" s="192">
        <f>IF(N289="sníž. přenesená",J289,0)</f>
        <v>0</v>
      </c>
      <c r="BI289" s="192">
        <f>IF(N289="nulová",J289,0)</f>
        <v>0</v>
      </c>
      <c r="BJ289" s="19" t="s">
        <v>84</v>
      </c>
      <c r="BK289" s="192">
        <f>ROUND(I289*H289,2)</f>
        <v>0</v>
      </c>
      <c r="BL289" s="19" t="s">
        <v>153</v>
      </c>
      <c r="BM289" s="191" t="s">
        <v>966</v>
      </c>
    </row>
    <row r="290" s="2" customFormat="1" ht="24.15" customHeight="1">
      <c r="A290" s="38"/>
      <c r="B290" s="179"/>
      <c r="C290" s="225" t="s">
        <v>361</v>
      </c>
      <c r="D290" s="225" t="s">
        <v>263</v>
      </c>
      <c r="E290" s="226" t="s">
        <v>967</v>
      </c>
      <c r="F290" s="227" t="s">
        <v>968</v>
      </c>
      <c r="G290" s="228" t="s">
        <v>184</v>
      </c>
      <c r="H290" s="229">
        <v>10.92</v>
      </c>
      <c r="I290" s="230"/>
      <c r="J290" s="231">
        <f>ROUND(I290*H290,2)</f>
        <v>0</v>
      </c>
      <c r="K290" s="227" t="s">
        <v>152</v>
      </c>
      <c r="L290" s="232"/>
      <c r="M290" s="233" t="s">
        <v>1</v>
      </c>
      <c r="N290" s="234" t="s">
        <v>42</v>
      </c>
      <c r="O290" s="77"/>
      <c r="P290" s="189">
        <f>O290*H290</f>
        <v>0</v>
      </c>
      <c r="Q290" s="189">
        <v>0.152</v>
      </c>
      <c r="R290" s="189">
        <f>Q290*H290</f>
        <v>1.65984</v>
      </c>
      <c r="S290" s="189">
        <v>0</v>
      </c>
      <c r="T290" s="190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191" t="s">
        <v>186</v>
      </c>
      <c r="AT290" s="191" t="s">
        <v>263</v>
      </c>
      <c r="AU290" s="191" t="s">
        <v>86</v>
      </c>
      <c r="AY290" s="19" t="s">
        <v>146</v>
      </c>
      <c r="BE290" s="192">
        <f>IF(N290="základní",J290,0)</f>
        <v>0</v>
      </c>
      <c r="BF290" s="192">
        <f>IF(N290="snížená",J290,0)</f>
        <v>0</v>
      </c>
      <c r="BG290" s="192">
        <f>IF(N290="zákl. přenesená",J290,0)</f>
        <v>0</v>
      </c>
      <c r="BH290" s="192">
        <f>IF(N290="sníž. přenesená",J290,0)</f>
        <v>0</v>
      </c>
      <c r="BI290" s="192">
        <f>IF(N290="nulová",J290,0)</f>
        <v>0</v>
      </c>
      <c r="BJ290" s="19" t="s">
        <v>84</v>
      </c>
      <c r="BK290" s="192">
        <f>ROUND(I290*H290,2)</f>
        <v>0</v>
      </c>
      <c r="BL290" s="19" t="s">
        <v>153</v>
      </c>
      <c r="BM290" s="191" t="s">
        <v>969</v>
      </c>
    </row>
    <row r="291" s="2" customFormat="1" ht="62.7" customHeight="1">
      <c r="A291" s="38"/>
      <c r="B291" s="179"/>
      <c r="C291" s="180" t="s">
        <v>365</v>
      </c>
      <c r="D291" s="180" t="s">
        <v>148</v>
      </c>
      <c r="E291" s="181" t="s">
        <v>970</v>
      </c>
      <c r="F291" s="182" t="s">
        <v>971</v>
      </c>
      <c r="G291" s="183" t="s">
        <v>342</v>
      </c>
      <c r="H291" s="184">
        <v>1</v>
      </c>
      <c r="I291" s="185"/>
      <c r="J291" s="186">
        <f>ROUND(I291*H291,2)</f>
        <v>0</v>
      </c>
      <c r="K291" s="182" t="s">
        <v>152</v>
      </c>
      <c r="L291" s="39"/>
      <c r="M291" s="187" t="s">
        <v>1</v>
      </c>
      <c r="N291" s="188" t="s">
        <v>42</v>
      </c>
      <c r="O291" s="77"/>
      <c r="P291" s="189">
        <f>O291*H291</f>
        <v>0</v>
      </c>
      <c r="Q291" s="189">
        <v>0.002</v>
      </c>
      <c r="R291" s="189">
        <f>Q291*H291</f>
        <v>0.002</v>
      </c>
      <c r="S291" s="189">
        <v>0</v>
      </c>
      <c r="T291" s="190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191" t="s">
        <v>153</v>
      </c>
      <c r="AT291" s="191" t="s">
        <v>148</v>
      </c>
      <c r="AU291" s="191" t="s">
        <v>86</v>
      </c>
      <c r="AY291" s="19" t="s">
        <v>146</v>
      </c>
      <c r="BE291" s="192">
        <f>IF(N291="základní",J291,0)</f>
        <v>0</v>
      </c>
      <c r="BF291" s="192">
        <f>IF(N291="snížená",J291,0)</f>
        <v>0</v>
      </c>
      <c r="BG291" s="192">
        <f>IF(N291="zákl. přenesená",J291,0)</f>
        <v>0</v>
      </c>
      <c r="BH291" s="192">
        <f>IF(N291="sníž. přenesená",J291,0)</f>
        <v>0</v>
      </c>
      <c r="BI291" s="192">
        <f>IF(N291="nulová",J291,0)</f>
        <v>0</v>
      </c>
      <c r="BJ291" s="19" t="s">
        <v>84</v>
      </c>
      <c r="BK291" s="192">
        <f>ROUND(I291*H291,2)</f>
        <v>0</v>
      </c>
      <c r="BL291" s="19" t="s">
        <v>153</v>
      </c>
      <c r="BM291" s="191" t="s">
        <v>972</v>
      </c>
    </row>
    <row r="292" s="2" customFormat="1" ht="37.8" customHeight="1">
      <c r="A292" s="38"/>
      <c r="B292" s="179"/>
      <c r="C292" s="180" t="s">
        <v>369</v>
      </c>
      <c r="D292" s="180" t="s">
        <v>148</v>
      </c>
      <c r="E292" s="181" t="s">
        <v>973</v>
      </c>
      <c r="F292" s="182" t="s">
        <v>974</v>
      </c>
      <c r="G292" s="183" t="s">
        <v>342</v>
      </c>
      <c r="H292" s="184">
        <v>14</v>
      </c>
      <c r="I292" s="185"/>
      <c r="J292" s="186">
        <f>ROUND(I292*H292,2)</f>
        <v>0</v>
      </c>
      <c r="K292" s="182" t="s">
        <v>152</v>
      </c>
      <c r="L292" s="39"/>
      <c r="M292" s="187" t="s">
        <v>1</v>
      </c>
      <c r="N292" s="188" t="s">
        <v>42</v>
      </c>
      <c r="O292" s="77"/>
      <c r="P292" s="189">
        <f>O292*H292</f>
        <v>0</v>
      </c>
      <c r="Q292" s="189">
        <v>0.00016000000000000001</v>
      </c>
      <c r="R292" s="189">
        <f>Q292*H292</f>
        <v>0.0022400000000000002</v>
      </c>
      <c r="S292" s="189">
        <v>0</v>
      </c>
      <c r="T292" s="190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191" t="s">
        <v>153</v>
      </c>
      <c r="AT292" s="191" t="s">
        <v>148</v>
      </c>
      <c r="AU292" s="191" t="s">
        <v>86</v>
      </c>
      <c r="AY292" s="19" t="s">
        <v>146</v>
      </c>
      <c r="BE292" s="192">
        <f>IF(N292="základní",J292,0)</f>
        <v>0</v>
      </c>
      <c r="BF292" s="192">
        <f>IF(N292="snížená",J292,0)</f>
        <v>0</v>
      </c>
      <c r="BG292" s="192">
        <f>IF(N292="zákl. přenesená",J292,0)</f>
        <v>0</v>
      </c>
      <c r="BH292" s="192">
        <f>IF(N292="sníž. přenesená",J292,0)</f>
        <v>0</v>
      </c>
      <c r="BI292" s="192">
        <f>IF(N292="nulová",J292,0)</f>
        <v>0</v>
      </c>
      <c r="BJ292" s="19" t="s">
        <v>84</v>
      </c>
      <c r="BK292" s="192">
        <f>ROUND(I292*H292,2)</f>
        <v>0</v>
      </c>
      <c r="BL292" s="19" t="s">
        <v>153</v>
      </c>
      <c r="BM292" s="191" t="s">
        <v>975</v>
      </c>
    </row>
    <row r="293" s="2" customFormat="1" ht="33" customHeight="1">
      <c r="A293" s="38"/>
      <c r="B293" s="179"/>
      <c r="C293" s="225" t="s">
        <v>373</v>
      </c>
      <c r="D293" s="225" t="s">
        <v>263</v>
      </c>
      <c r="E293" s="226" t="s">
        <v>976</v>
      </c>
      <c r="F293" s="227" t="s">
        <v>977</v>
      </c>
      <c r="G293" s="228" t="s">
        <v>342</v>
      </c>
      <c r="H293" s="229">
        <v>10</v>
      </c>
      <c r="I293" s="230"/>
      <c r="J293" s="231">
        <f>ROUND(I293*H293,2)</f>
        <v>0</v>
      </c>
      <c r="K293" s="227" t="s">
        <v>152</v>
      </c>
      <c r="L293" s="232"/>
      <c r="M293" s="233" t="s">
        <v>1</v>
      </c>
      <c r="N293" s="234" t="s">
        <v>42</v>
      </c>
      <c r="O293" s="77"/>
      <c r="P293" s="189">
        <f>O293*H293</f>
        <v>0</v>
      </c>
      <c r="Q293" s="189">
        <v>0.074999999999999997</v>
      </c>
      <c r="R293" s="189">
        <f>Q293*H293</f>
        <v>0.75</v>
      </c>
      <c r="S293" s="189">
        <v>0</v>
      </c>
      <c r="T293" s="190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191" t="s">
        <v>186</v>
      </c>
      <c r="AT293" s="191" t="s">
        <v>263</v>
      </c>
      <c r="AU293" s="191" t="s">
        <v>86</v>
      </c>
      <c r="AY293" s="19" t="s">
        <v>146</v>
      </c>
      <c r="BE293" s="192">
        <f>IF(N293="základní",J293,0)</f>
        <v>0</v>
      </c>
      <c r="BF293" s="192">
        <f>IF(N293="snížená",J293,0)</f>
        <v>0</v>
      </c>
      <c r="BG293" s="192">
        <f>IF(N293="zákl. přenesená",J293,0)</f>
        <v>0</v>
      </c>
      <c r="BH293" s="192">
        <f>IF(N293="sníž. přenesená",J293,0)</f>
        <v>0</v>
      </c>
      <c r="BI293" s="192">
        <f>IF(N293="nulová",J293,0)</f>
        <v>0</v>
      </c>
      <c r="BJ293" s="19" t="s">
        <v>84</v>
      </c>
      <c r="BK293" s="192">
        <f>ROUND(I293*H293,2)</f>
        <v>0</v>
      </c>
      <c r="BL293" s="19" t="s">
        <v>153</v>
      </c>
      <c r="BM293" s="191" t="s">
        <v>978</v>
      </c>
    </row>
    <row r="294" s="2" customFormat="1" ht="33" customHeight="1">
      <c r="A294" s="38"/>
      <c r="B294" s="179"/>
      <c r="C294" s="225" t="s">
        <v>377</v>
      </c>
      <c r="D294" s="225" t="s">
        <v>263</v>
      </c>
      <c r="E294" s="226" t="s">
        <v>979</v>
      </c>
      <c r="F294" s="227" t="s">
        <v>980</v>
      </c>
      <c r="G294" s="228" t="s">
        <v>342</v>
      </c>
      <c r="H294" s="229">
        <v>4</v>
      </c>
      <c r="I294" s="230"/>
      <c r="J294" s="231">
        <f>ROUND(I294*H294,2)</f>
        <v>0</v>
      </c>
      <c r="K294" s="227" t="s">
        <v>1</v>
      </c>
      <c r="L294" s="232"/>
      <c r="M294" s="233" t="s">
        <v>1</v>
      </c>
      <c r="N294" s="234" t="s">
        <v>42</v>
      </c>
      <c r="O294" s="77"/>
      <c r="P294" s="189">
        <f>O294*H294</f>
        <v>0</v>
      </c>
      <c r="Q294" s="189">
        <v>0.072999999999999995</v>
      </c>
      <c r="R294" s="189">
        <f>Q294*H294</f>
        <v>0.29199999999999998</v>
      </c>
      <c r="S294" s="189">
        <v>0</v>
      </c>
      <c r="T294" s="190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191" t="s">
        <v>186</v>
      </c>
      <c r="AT294" s="191" t="s">
        <v>263</v>
      </c>
      <c r="AU294" s="191" t="s">
        <v>86</v>
      </c>
      <c r="AY294" s="19" t="s">
        <v>146</v>
      </c>
      <c r="BE294" s="192">
        <f>IF(N294="základní",J294,0)</f>
        <v>0</v>
      </c>
      <c r="BF294" s="192">
        <f>IF(N294="snížená",J294,0)</f>
        <v>0</v>
      </c>
      <c r="BG294" s="192">
        <f>IF(N294="zákl. přenesená",J294,0)</f>
        <v>0</v>
      </c>
      <c r="BH294" s="192">
        <f>IF(N294="sníž. přenesená",J294,0)</f>
        <v>0</v>
      </c>
      <c r="BI294" s="192">
        <f>IF(N294="nulová",J294,0)</f>
        <v>0</v>
      </c>
      <c r="BJ294" s="19" t="s">
        <v>84</v>
      </c>
      <c r="BK294" s="192">
        <f>ROUND(I294*H294,2)</f>
        <v>0</v>
      </c>
      <c r="BL294" s="19" t="s">
        <v>153</v>
      </c>
      <c r="BM294" s="191" t="s">
        <v>981</v>
      </c>
    </row>
    <row r="295" s="2" customFormat="1" ht="37.8" customHeight="1">
      <c r="A295" s="38"/>
      <c r="B295" s="179"/>
      <c r="C295" s="180" t="s">
        <v>381</v>
      </c>
      <c r="D295" s="180" t="s">
        <v>148</v>
      </c>
      <c r="E295" s="181" t="s">
        <v>982</v>
      </c>
      <c r="F295" s="182" t="s">
        <v>983</v>
      </c>
      <c r="G295" s="183" t="s">
        <v>342</v>
      </c>
      <c r="H295" s="184">
        <v>20</v>
      </c>
      <c r="I295" s="185"/>
      <c r="J295" s="186">
        <f>ROUND(I295*H295,2)</f>
        <v>0</v>
      </c>
      <c r="K295" s="182" t="s">
        <v>152</v>
      </c>
      <c r="L295" s="39"/>
      <c r="M295" s="187" t="s">
        <v>1</v>
      </c>
      <c r="N295" s="188" t="s">
        <v>42</v>
      </c>
      <c r="O295" s="77"/>
      <c r="P295" s="189">
        <f>O295*H295</f>
        <v>0</v>
      </c>
      <c r="Q295" s="189">
        <v>9.0000000000000006E-05</v>
      </c>
      <c r="R295" s="189">
        <f>Q295*H295</f>
        <v>0.0018000000000000002</v>
      </c>
      <c r="S295" s="189">
        <v>0</v>
      </c>
      <c r="T295" s="190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191" t="s">
        <v>153</v>
      </c>
      <c r="AT295" s="191" t="s">
        <v>148</v>
      </c>
      <c r="AU295" s="191" t="s">
        <v>86</v>
      </c>
      <c r="AY295" s="19" t="s">
        <v>146</v>
      </c>
      <c r="BE295" s="192">
        <f>IF(N295="základní",J295,0)</f>
        <v>0</v>
      </c>
      <c r="BF295" s="192">
        <f>IF(N295="snížená",J295,0)</f>
        <v>0</v>
      </c>
      <c r="BG295" s="192">
        <f>IF(N295="zákl. přenesená",J295,0)</f>
        <v>0</v>
      </c>
      <c r="BH295" s="192">
        <f>IF(N295="sníž. přenesená",J295,0)</f>
        <v>0</v>
      </c>
      <c r="BI295" s="192">
        <f>IF(N295="nulová",J295,0)</f>
        <v>0</v>
      </c>
      <c r="BJ295" s="19" t="s">
        <v>84</v>
      </c>
      <c r="BK295" s="192">
        <f>ROUND(I295*H295,2)</f>
        <v>0</v>
      </c>
      <c r="BL295" s="19" t="s">
        <v>153</v>
      </c>
      <c r="BM295" s="191" t="s">
        <v>984</v>
      </c>
    </row>
    <row r="296" s="2" customFormat="1" ht="24.15" customHeight="1">
      <c r="A296" s="38"/>
      <c r="B296" s="179"/>
      <c r="C296" s="225" t="s">
        <v>385</v>
      </c>
      <c r="D296" s="225" t="s">
        <v>263</v>
      </c>
      <c r="E296" s="226" t="s">
        <v>985</v>
      </c>
      <c r="F296" s="227" t="s">
        <v>986</v>
      </c>
      <c r="G296" s="228" t="s">
        <v>342</v>
      </c>
      <c r="H296" s="229">
        <v>3</v>
      </c>
      <c r="I296" s="230"/>
      <c r="J296" s="231">
        <f>ROUND(I296*H296,2)</f>
        <v>0</v>
      </c>
      <c r="K296" s="227" t="s">
        <v>152</v>
      </c>
      <c r="L296" s="232"/>
      <c r="M296" s="233" t="s">
        <v>1</v>
      </c>
      <c r="N296" s="234" t="s">
        <v>42</v>
      </c>
      <c r="O296" s="77"/>
      <c r="P296" s="189">
        <f>O296*H296</f>
        <v>0</v>
      </c>
      <c r="Q296" s="189">
        <v>0.056000000000000001</v>
      </c>
      <c r="R296" s="189">
        <f>Q296*H296</f>
        <v>0.16800000000000001</v>
      </c>
      <c r="S296" s="189">
        <v>0</v>
      </c>
      <c r="T296" s="190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191" t="s">
        <v>186</v>
      </c>
      <c r="AT296" s="191" t="s">
        <v>263</v>
      </c>
      <c r="AU296" s="191" t="s">
        <v>86</v>
      </c>
      <c r="AY296" s="19" t="s">
        <v>146</v>
      </c>
      <c r="BE296" s="192">
        <f>IF(N296="základní",J296,0)</f>
        <v>0</v>
      </c>
      <c r="BF296" s="192">
        <f>IF(N296="snížená",J296,0)</f>
        <v>0</v>
      </c>
      <c r="BG296" s="192">
        <f>IF(N296="zákl. přenesená",J296,0)</f>
        <v>0</v>
      </c>
      <c r="BH296" s="192">
        <f>IF(N296="sníž. přenesená",J296,0)</f>
        <v>0</v>
      </c>
      <c r="BI296" s="192">
        <f>IF(N296="nulová",J296,0)</f>
        <v>0</v>
      </c>
      <c r="BJ296" s="19" t="s">
        <v>84</v>
      </c>
      <c r="BK296" s="192">
        <f>ROUND(I296*H296,2)</f>
        <v>0</v>
      </c>
      <c r="BL296" s="19" t="s">
        <v>153</v>
      </c>
      <c r="BM296" s="191" t="s">
        <v>987</v>
      </c>
    </row>
    <row r="297" s="2" customFormat="1" ht="33" customHeight="1">
      <c r="A297" s="38"/>
      <c r="B297" s="179"/>
      <c r="C297" s="225" t="s">
        <v>389</v>
      </c>
      <c r="D297" s="225" t="s">
        <v>263</v>
      </c>
      <c r="E297" s="226" t="s">
        <v>988</v>
      </c>
      <c r="F297" s="227" t="s">
        <v>989</v>
      </c>
      <c r="G297" s="228" t="s">
        <v>342</v>
      </c>
      <c r="H297" s="229">
        <v>3</v>
      </c>
      <c r="I297" s="230"/>
      <c r="J297" s="231">
        <f>ROUND(I297*H297,2)</f>
        <v>0</v>
      </c>
      <c r="K297" s="227" t="s">
        <v>152</v>
      </c>
      <c r="L297" s="232"/>
      <c r="M297" s="233" t="s">
        <v>1</v>
      </c>
      <c r="N297" s="234" t="s">
        <v>42</v>
      </c>
      <c r="O297" s="77"/>
      <c r="P297" s="189">
        <f>O297*H297</f>
        <v>0</v>
      </c>
      <c r="Q297" s="189">
        <v>0.044999999999999998</v>
      </c>
      <c r="R297" s="189">
        <f>Q297*H297</f>
        <v>0.13500000000000001</v>
      </c>
      <c r="S297" s="189">
        <v>0</v>
      </c>
      <c r="T297" s="190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191" t="s">
        <v>186</v>
      </c>
      <c r="AT297" s="191" t="s">
        <v>263</v>
      </c>
      <c r="AU297" s="191" t="s">
        <v>86</v>
      </c>
      <c r="AY297" s="19" t="s">
        <v>146</v>
      </c>
      <c r="BE297" s="192">
        <f>IF(N297="základní",J297,0)</f>
        <v>0</v>
      </c>
      <c r="BF297" s="192">
        <f>IF(N297="snížená",J297,0)</f>
        <v>0</v>
      </c>
      <c r="BG297" s="192">
        <f>IF(N297="zákl. přenesená",J297,0)</f>
        <v>0</v>
      </c>
      <c r="BH297" s="192">
        <f>IF(N297="sníž. přenesená",J297,0)</f>
        <v>0</v>
      </c>
      <c r="BI297" s="192">
        <f>IF(N297="nulová",J297,0)</f>
        <v>0</v>
      </c>
      <c r="BJ297" s="19" t="s">
        <v>84</v>
      </c>
      <c r="BK297" s="192">
        <f>ROUND(I297*H297,2)</f>
        <v>0</v>
      </c>
      <c r="BL297" s="19" t="s">
        <v>153</v>
      </c>
      <c r="BM297" s="191" t="s">
        <v>990</v>
      </c>
    </row>
    <row r="298" s="2" customFormat="1" ht="24.15" customHeight="1">
      <c r="A298" s="38"/>
      <c r="B298" s="179"/>
      <c r="C298" s="225" t="s">
        <v>393</v>
      </c>
      <c r="D298" s="225" t="s">
        <v>263</v>
      </c>
      <c r="E298" s="226" t="s">
        <v>991</v>
      </c>
      <c r="F298" s="227" t="s">
        <v>992</v>
      </c>
      <c r="G298" s="228" t="s">
        <v>342</v>
      </c>
      <c r="H298" s="229">
        <v>4</v>
      </c>
      <c r="I298" s="230"/>
      <c r="J298" s="231">
        <f>ROUND(I298*H298,2)</f>
        <v>0</v>
      </c>
      <c r="K298" s="227" t="s">
        <v>152</v>
      </c>
      <c r="L298" s="232"/>
      <c r="M298" s="233" t="s">
        <v>1</v>
      </c>
      <c r="N298" s="234" t="s">
        <v>42</v>
      </c>
      <c r="O298" s="77"/>
      <c r="P298" s="189">
        <f>O298*H298</f>
        <v>0</v>
      </c>
      <c r="Q298" s="189">
        <v>0.0030000000000000001</v>
      </c>
      <c r="R298" s="189">
        <f>Q298*H298</f>
        <v>0.012</v>
      </c>
      <c r="S298" s="189">
        <v>0</v>
      </c>
      <c r="T298" s="190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191" t="s">
        <v>186</v>
      </c>
      <c r="AT298" s="191" t="s">
        <v>263</v>
      </c>
      <c r="AU298" s="191" t="s">
        <v>86</v>
      </c>
      <c r="AY298" s="19" t="s">
        <v>146</v>
      </c>
      <c r="BE298" s="192">
        <f>IF(N298="základní",J298,0)</f>
        <v>0</v>
      </c>
      <c r="BF298" s="192">
        <f>IF(N298="snížená",J298,0)</f>
        <v>0</v>
      </c>
      <c r="BG298" s="192">
        <f>IF(N298="zákl. přenesená",J298,0)</f>
        <v>0</v>
      </c>
      <c r="BH298" s="192">
        <f>IF(N298="sníž. přenesená",J298,0)</f>
        <v>0</v>
      </c>
      <c r="BI298" s="192">
        <f>IF(N298="nulová",J298,0)</f>
        <v>0</v>
      </c>
      <c r="BJ298" s="19" t="s">
        <v>84</v>
      </c>
      <c r="BK298" s="192">
        <f>ROUND(I298*H298,2)</f>
        <v>0</v>
      </c>
      <c r="BL298" s="19" t="s">
        <v>153</v>
      </c>
      <c r="BM298" s="191" t="s">
        <v>993</v>
      </c>
    </row>
    <row r="299" s="2" customFormat="1" ht="24.15" customHeight="1">
      <c r="A299" s="38"/>
      <c r="B299" s="179"/>
      <c r="C299" s="225" t="s">
        <v>397</v>
      </c>
      <c r="D299" s="225" t="s">
        <v>263</v>
      </c>
      <c r="E299" s="226" t="s">
        <v>994</v>
      </c>
      <c r="F299" s="227" t="s">
        <v>995</v>
      </c>
      <c r="G299" s="228" t="s">
        <v>342</v>
      </c>
      <c r="H299" s="229">
        <v>10</v>
      </c>
      <c r="I299" s="230"/>
      <c r="J299" s="231">
        <f>ROUND(I299*H299,2)</f>
        <v>0</v>
      </c>
      <c r="K299" s="227" t="s">
        <v>152</v>
      </c>
      <c r="L299" s="232"/>
      <c r="M299" s="233" t="s">
        <v>1</v>
      </c>
      <c r="N299" s="234" t="s">
        <v>42</v>
      </c>
      <c r="O299" s="77"/>
      <c r="P299" s="189">
        <f>O299*H299</f>
        <v>0</v>
      </c>
      <c r="Q299" s="189">
        <v>0.0040000000000000001</v>
      </c>
      <c r="R299" s="189">
        <f>Q299*H299</f>
        <v>0.040000000000000001</v>
      </c>
      <c r="S299" s="189">
        <v>0</v>
      </c>
      <c r="T299" s="190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191" t="s">
        <v>186</v>
      </c>
      <c r="AT299" s="191" t="s">
        <v>263</v>
      </c>
      <c r="AU299" s="191" t="s">
        <v>86</v>
      </c>
      <c r="AY299" s="19" t="s">
        <v>146</v>
      </c>
      <c r="BE299" s="192">
        <f>IF(N299="základní",J299,0)</f>
        <v>0</v>
      </c>
      <c r="BF299" s="192">
        <f>IF(N299="snížená",J299,0)</f>
        <v>0</v>
      </c>
      <c r="BG299" s="192">
        <f>IF(N299="zákl. přenesená",J299,0)</f>
        <v>0</v>
      </c>
      <c r="BH299" s="192">
        <f>IF(N299="sníž. přenesená",J299,0)</f>
        <v>0</v>
      </c>
      <c r="BI299" s="192">
        <f>IF(N299="nulová",J299,0)</f>
        <v>0</v>
      </c>
      <c r="BJ299" s="19" t="s">
        <v>84</v>
      </c>
      <c r="BK299" s="192">
        <f>ROUND(I299*H299,2)</f>
        <v>0</v>
      </c>
      <c r="BL299" s="19" t="s">
        <v>153</v>
      </c>
      <c r="BM299" s="191" t="s">
        <v>996</v>
      </c>
    </row>
    <row r="300" s="2" customFormat="1" ht="37.8" customHeight="1">
      <c r="A300" s="38"/>
      <c r="B300" s="179"/>
      <c r="C300" s="180" t="s">
        <v>401</v>
      </c>
      <c r="D300" s="180" t="s">
        <v>148</v>
      </c>
      <c r="E300" s="181" t="s">
        <v>997</v>
      </c>
      <c r="F300" s="182" t="s">
        <v>998</v>
      </c>
      <c r="G300" s="183" t="s">
        <v>342</v>
      </c>
      <c r="H300" s="184">
        <v>1</v>
      </c>
      <c r="I300" s="185"/>
      <c r="J300" s="186">
        <f>ROUND(I300*H300,2)</f>
        <v>0</v>
      </c>
      <c r="K300" s="182" t="s">
        <v>152</v>
      </c>
      <c r="L300" s="39"/>
      <c r="M300" s="187" t="s">
        <v>1</v>
      </c>
      <c r="N300" s="188" t="s">
        <v>42</v>
      </c>
      <c r="O300" s="77"/>
      <c r="P300" s="189">
        <f>O300*H300</f>
        <v>0</v>
      </c>
      <c r="Q300" s="189">
        <v>0.00010000000000000001</v>
      </c>
      <c r="R300" s="189">
        <f>Q300*H300</f>
        <v>0.00010000000000000001</v>
      </c>
      <c r="S300" s="189">
        <v>0</v>
      </c>
      <c r="T300" s="190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191" t="s">
        <v>153</v>
      </c>
      <c r="AT300" s="191" t="s">
        <v>148</v>
      </c>
      <c r="AU300" s="191" t="s">
        <v>86</v>
      </c>
      <c r="AY300" s="19" t="s">
        <v>146</v>
      </c>
      <c r="BE300" s="192">
        <f>IF(N300="základní",J300,0)</f>
        <v>0</v>
      </c>
      <c r="BF300" s="192">
        <f>IF(N300="snížená",J300,0)</f>
        <v>0</v>
      </c>
      <c r="BG300" s="192">
        <f>IF(N300="zákl. přenesená",J300,0)</f>
        <v>0</v>
      </c>
      <c r="BH300" s="192">
        <f>IF(N300="sníž. přenesená",J300,0)</f>
        <v>0</v>
      </c>
      <c r="BI300" s="192">
        <f>IF(N300="nulová",J300,0)</f>
        <v>0</v>
      </c>
      <c r="BJ300" s="19" t="s">
        <v>84</v>
      </c>
      <c r="BK300" s="192">
        <f>ROUND(I300*H300,2)</f>
        <v>0</v>
      </c>
      <c r="BL300" s="19" t="s">
        <v>153</v>
      </c>
      <c r="BM300" s="191" t="s">
        <v>999</v>
      </c>
    </row>
    <row r="301" s="2" customFormat="1" ht="33" customHeight="1">
      <c r="A301" s="38"/>
      <c r="B301" s="179"/>
      <c r="C301" s="225" t="s">
        <v>405</v>
      </c>
      <c r="D301" s="225" t="s">
        <v>263</v>
      </c>
      <c r="E301" s="226" t="s">
        <v>1000</v>
      </c>
      <c r="F301" s="227" t="s">
        <v>1001</v>
      </c>
      <c r="G301" s="228" t="s">
        <v>342</v>
      </c>
      <c r="H301" s="229">
        <v>1</v>
      </c>
      <c r="I301" s="230"/>
      <c r="J301" s="231">
        <f>ROUND(I301*H301,2)</f>
        <v>0</v>
      </c>
      <c r="K301" s="227" t="s">
        <v>1</v>
      </c>
      <c r="L301" s="232"/>
      <c r="M301" s="233" t="s">
        <v>1</v>
      </c>
      <c r="N301" s="234" t="s">
        <v>42</v>
      </c>
      <c r="O301" s="77"/>
      <c r="P301" s="189">
        <f>O301*H301</f>
        <v>0</v>
      </c>
      <c r="Q301" s="189">
        <v>0.095000000000000001</v>
      </c>
      <c r="R301" s="189">
        <f>Q301*H301</f>
        <v>0.095000000000000001</v>
      </c>
      <c r="S301" s="189">
        <v>0</v>
      </c>
      <c r="T301" s="190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191" t="s">
        <v>186</v>
      </c>
      <c r="AT301" s="191" t="s">
        <v>263</v>
      </c>
      <c r="AU301" s="191" t="s">
        <v>86</v>
      </c>
      <c r="AY301" s="19" t="s">
        <v>146</v>
      </c>
      <c r="BE301" s="192">
        <f>IF(N301="základní",J301,0)</f>
        <v>0</v>
      </c>
      <c r="BF301" s="192">
        <f>IF(N301="snížená",J301,0)</f>
        <v>0</v>
      </c>
      <c r="BG301" s="192">
        <f>IF(N301="zákl. přenesená",J301,0)</f>
        <v>0</v>
      </c>
      <c r="BH301" s="192">
        <f>IF(N301="sníž. přenesená",J301,0)</f>
        <v>0</v>
      </c>
      <c r="BI301" s="192">
        <f>IF(N301="nulová",J301,0)</f>
        <v>0</v>
      </c>
      <c r="BJ301" s="19" t="s">
        <v>84</v>
      </c>
      <c r="BK301" s="192">
        <f>ROUND(I301*H301,2)</f>
        <v>0</v>
      </c>
      <c r="BL301" s="19" t="s">
        <v>153</v>
      </c>
      <c r="BM301" s="191" t="s">
        <v>1002</v>
      </c>
    </row>
    <row r="302" s="2" customFormat="1" ht="37.8" customHeight="1">
      <c r="A302" s="38"/>
      <c r="B302" s="179"/>
      <c r="C302" s="180" t="s">
        <v>409</v>
      </c>
      <c r="D302" s="180" t="s">
        <v>148</v>
      </c>
      <c r="E302" s="181" t="s">
        <v>1003</v>
      </c>
      <c r="F302" s="182" t="s">
        <v>1004</v>
      </c>
      <c r="G302" s="183" t="s">
        <v>342</v>
      </c>
      <c r="H302" s="184">
        <v>1</v>
      </c>
      <c r="I302" s="185"/>
      <c r="J302" s="186">
        <f>ROUND(I302*H302,2)</f>
        <v>0</v>
      </c>
      <c r="K302" s="182" t="s">
        <v>152</v>
      </c>
      <c r="L302" s="39"/>
      <c r="M302" s="187" t="s">
        <v>1</v>
      </c>
      <c r="N302" s="188" t="s">
        <v>42</v>
      </c>
      <c r="O302" s="77"/>
      <c r="P302" s="189">
        <f>O302*H302</f>
        <v>0</v>
      </c>
      <c r="Q302" s="189">
        <v>3.0000000000000001E-05</v>
      </c>
      <c r="R302" s="189">
        <f>Q302*H302</f>
        <v>3.0000000000000001E-05</v>
      </c>
      <c r="S302" s="189">
        <v>0</v>
      </c>
      <c r="T302" s="190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191" t="s">
        <v>153</v>
      </c>
      <c r="AT302" s="191" t="s">
        <v>148</v>
      </c>
      <c r="AU302" s="191" t="s">
        <v>86</v>
      </c>
      <c r="AY302" s="19" t="s">
        <v>146</v>
      </c>
      <c r="BE302" s="192">
        <f>IF(N302="základní",J302,0)</f>
        <v>0</v>
      </c>
      <c r="BF302" s="192">
        <f>IF(N302="snížená",J302,0)</f>
        <v>0</v>
      </c>
      <c r="BG302" s="192">
        <f>IF(N302="zákl. přenesená",J302,0)</f>
        <v>0</v>
      </c>
      <c r="BH302" s="192">
        <f>IF(N302="sníž. přenesená",J302,0)</f>
        <v>0</v>
      </c>
      <c r="BI302" s="192">
        <f>IF(N302="nulová",J302,0)</f>
        <v>0</v>
      </c>
      <c r="BJ302" s="19" t="s">
        <v>84</v>
      </c>
      <c r="BK302" s="192">
        <f>ROUND(I302*H302,2)</f>
        <v>0</v>
      </c>
      <c r="BL302" s="19" t="s">
        <v>153</v>
      </c>
      <c r="BM302" s="191" t="s">
        <v>1005</v>
      </c>
    </row>
    <row r="303" s="2" customFormat="1" ht="24.15" customHeight="1">
      <c r="A303" s="38"/>
      <c r="B303" s="179"/>
      <c r="C303" s="225" t="s">
        <v>413</v>
      </c>
      <c r="D303" s="225" t="s">
        <v>263</v>
      </c>
      <c r="E303" s="226" t="s">
        <v>1006</v>
      </c>
      <c r="F303" s="227" t="s">
        <v>1007</v>
      </c>
      <c r="G303" s="228" t="s">
        <v>342</v>
      </c>
      <c r="H303" s="229">
        <v>1</v>
      </c>
      <c r="I303" s="230"/>
      <c r="J303" s="231">
        <f>ROUND(I303*H303,2)</f>
        <v>0</v>
      </c>
      <c r="K303" s="227" t="s">
        <v>152</v>
      </c>
      <c r="L303" s="232"/>
      <c r="M303" s="233" t="s">
        <v>1</v>
      </c>
      <c r="N303" s="234" t="s">
        <v>42</v>
      </c>
      <c r="O303" s="77"/>
      <c r="P303" s="189">
        <f>O303*H303</f>
        <v>0</v>
      </c>
      <c r="Q303" s="189">
        <v>0.0028999999999999998</v>
      </c>
      <c r="R303" s="189">
        <f>Q303*H303</f>
        <v>0.0028999999999999998</v>
      </c>
      <c r="S303" s="189">
        <v>0</v>
      </c>
      <c r="T303" s="190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191" t="s">
        <v>186</v>
      </c>
      <c r="AT303" s="191" t="s">
        <v>263</v>
      </c>
      <c r="AU303" s="191" t="s">
        <v>86</v>
      </c>
      <c r="AY303" s="19" t="s">
        <v>146</v>
      </c>
      <c r="BE303" s="192">
        <f>IF(N303="základní",J303,0)</f>
        <v>0</v>
      </c>
      <c r="BF303" s="192">
        <f>IF(N303="snížená",J303,0)</f>
        <v>0</v>
      </c>
      <c r="BG303" s="192">
        <f>IF(N303="zákl. přenesená",J303,0)</f>
        <v>0</v>
      </c>
      <c r="BH303" s="192">
        <f>IF(N303="sníž. přenesená",J303,0)</f>
        <v>0</v>
      </c>
      <c r="BI303" s="192">
        <f>IF(N303="nulová",J303,0)</f>
        <v>0</v>
      </c>
      <c r="BJ303" s="19" t="s">
        <v>84</v>
      </c>
      <c r="BK303" s="192">
        <f>ROUND(I303*H303,2)</f>
        <v>0</v>
      </c>
      <c r="BL303" s="19" t="s">
        <v>153</v>
      </c>
      <c r="BM303" s="191" t="s">
        <v>1008</v>
      </c>
    </row>
    <row r="304" s="2" customFormat="1" ht="33" customHeight="1">
      <c r="A304" s="38"/>
      <c r="B304" s="179"/>
      <c r="C304" s="180" t="s">
        <v>417</v>
      </c>
      <c r="D304" s="180" t="s">
        <v>148</v>
      </c>
      <c r="E304" s="181" t="s">
        <v>1009</v>
      </c>
      <c r="F304" s="182" t="s">
        <v>1010</v>
      </c>
      <c r="G304" s="183" t="s">
        <v>205</v>
      </c>
      <c r="H304" s="184">
        <v>4.3200000000000003</v>
      </c>
      <c r="I304" s="185"/>
      <c r="J304" s="186">
        <f>ROUND(I304*H304,2)</f>
        <v>0</v>
      </c>
      <c r="K304" s="182" t="s">
        <v>152</v>
      </c>
      <c r="L304" s="39"/>
      <c r="M304" s="187" t="s">
        <v>1</v>
      </c>
      <c r="N304" s="188" t="s">
        <v>42</v>
      </c>
      <c r="O304" s="77"/>
      <c r="P304" s="189">
        <f>O304*H304</f>
        <v>0</v>
      </c>
      <c r="Q304" s="189">
        <v>0</v>
      </c>
      <c r="R304" s="189">
        <f>Q304*H304</f>
        <v>0</v>
      </c>
      <c r="S304" s="189">
        <v>1.9199999999999999</v>
      </c>
      <c r="T304" s="190">
        <f>S304*H304</f>
        <v>8.2943999999999996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191" t="s">
        <v>153</v>
      </c>
      <c r="AT304" s="191" t="s">
        <v>148</v>
      </c>
      <c r="AU304" s="191" t="s">
        <v>86</v>
      </c>
      <c r="AY304" s="19" t="s">
        <v>146</v>
      </c>
      <c r="BE304" s="192">
        <f>IF(N304="základní",J304,0)</f>
        <v>0</v>
      </c>
      <c r="BF304" s="192">
        <f>IF(N304="snížená",J304,0)</f>
        <v>0</v>
      </c>
      <c r="BG304" s="192">
        <f>IF(N304="zákl. přenesená",J304,0)</f>
        <v>0</v>
      </c>
      <c r="BH304" s="192">
        <f>IF(N304="sníž. přenesená",J304,0)</f>
        <v>0</v>
      </c>
      <c r="BI304" s="192">
        <f>IF(N304="nulová",J304,0)</f>
        <v>0</v>
      </c>
      <c r="BJ304" s="19" t="s">
        <v>84</v>
      </c>
      <c r="BK304" s="192">
        <f>ROUND(I304*H304,2)</f>
        <v>0</v>
      </c>
      <c r="BL304" s="19" t="s">
        <v>153</v>
      </c>
      <c r="BM304" s="191" t="s">
        <v>1011</v>
      </c>
    </row>
    <row r="305" s="14" customFormat="1">
      <c r="A305" s="14"/>
      <c r="B305" s="201"/>
      <c r="C305" s="14"/>
      <c r="D305" s="194" t="s">
        <v>155</v>
      </c>
      <c r="E305" s="202" t="s">
        <v>1</v>
      </c>
      <c r="F305" s="203" t="s">
        <v>1012</v>
      </c>
      <c r="G305" s="14"/>
      <c r="H305" s="204">
        <v>4.3200000000000003</v>
      </c>
      <c r="I305" s="205"/>
      <c r="J305" s="14"/>
      <c r="K305" s="14"/>
      <c r="L305" s="201"/>
      <c r="M305" s="206"/>
      <c r="N305" s="207"/>
      <c r="O305" s="207"/>
      <c r="P305" s="207"/>
      <c r="Q305" s="207"/>
      <c r="R305" s="207"/>
      <c r="S305" s="207"/>
      <c r="T305" s="208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02" t="s">
        <v>155</v>
      </c>
      <c r="AU305" s="202" t="s">
        <v>86</v>
      </c>
      <c r="AV305" s="14" t="s">
        <v>86</v>
      </c>
      <c r="AW305" s="14" t="s">
        <v>32</v>
      </c>
      <c r="AX305" s="14" t="s">
        <v>84</v>
      </c>
      <c r="AY305" s="202" t="s">
        <v>146</v>
      </c>
    </row>
    <row r="306" s="2" customFormat="1" ht="24.15" customHeight="1">
      <c r="A306" s="38"/>
      <c r="B306" s="179"/>
      <c r="C306" s="180" t="s">
        <v>421</v>
      </c>
      <c r="D306" s="180" t="s">
        <v>148</v>
      </c>
      <c r="E306" s="181" t="s">
        <v>1013</v>
      </c>
      <c r="F306" s="182" t="s">
        <v>1014</v>
      </c>
      <c r="G306" s="183" t="s">
        <v>1015</v>
      </c>
      <c r="H306" s="184">
        <v>3</v>
      </c>
      <c r="I306" s="185"/>
      <c r="J306" s="186">
        <f>ROUND(I306*H306,2)</f>
        <v>0</v>
      </c>
      <c r="K306" s="182" t="s">
        <v>152</v>
      </c>
      <c r="L306" s="39"/>
      <c r="M306" s="187" t="s">
        <v>1</v>
      </c>
      <c r="N306" s="188" t="s">
        <v>42</v>
      </c>
      <c r="O306" s="77"/>
      <c r="P306" s="189">
        <f>O306*H306</f>
        <v>0</v>
      </c>
      <c r="Q306" s="189">
        <v>0.00031</v>
      </c>
      <c r="R306" s="189">
        <f>Q306*H306</f>
        <v>0.00093000000000000005</v>
      </c>
      <c r="S306" s="189">
        <v>0</v>
      </c>
      <c r="T306" s="190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191" t="s">
        <v>153</v>
      </c>
      <c r="AT306" s="191" t="s">
        <v>148</v>
      </c>
      <c r="AU306" s="191" t="s">
        <v>86</v>
      </c>
      <c r="AY306" s="19" t="s">
        <v>146</v>
      </c>
      <c r="BE306" s="192">
        <f>IF(N306="základní",J306,0)</f>
        <v>0</v>
      </c>
      <c r="BF306" s="192">
        <f>IF(N306="snížená",J306,0)</f>
        <v>0</v>
      </c>
      <c r="BG306" s="192">
        <f>IF(N306="zákl. přenesená",J306,0)</f>
        <v>0</v>
      </c>
      <c r="BH306" s="192">
        <f>IF(N306="sníž. přenesená",J306,0)</f>
        <v>0</v>
      </c>
      <c r="BI306" s="192">
        <f>IF(N306="nulová",J306,0)</f>
        <v>0</v>
      </c>
      <c r="BJ306" s="19" t="s">
        <v>84</v>
      </c>
      <c r="BK306" s="192">
        <f>ROUND(I306*H306,2)</f>
        <v>0</v>
      </c>
      <c r="BL306" s="19" t="s">
        <v>153</v>
      </c>
      <c r="BM306" s="191" t="s">
        <v>1016</v>
      </c>
    </row>
    <row r="307" s="2" customFormat="1" ht="24.15" customHeight="1">
      <c r="A307" s="38"/>
      <c r="B307" s="179"/>
      <c r="C307" s="180" t="s">
        <v>425</v>
      </c>
      <c r="D307" s="180" t="s">
        <v>148</v>
      </c>
      <c r="E307" s="181" t="s">
        <v>1017</v>
      </c>
      <c r="F307" s="182" t="s">
        <v>1018</v>
      </c>
      <c r="G307" s="183" t="s">
        <v>1015</v>
      </c>
      <c r="H307" s="184">
        <v>1</v>
      </c>
      <c r="I307" s="185"/>
      <c r="J307" s="186">
        <f>ROUND(I307*H307,2)</f>
        <v>0</v>
      </c>
      <c r="K307" s="182" t="s">
        <v>152</v>
      </c>
      <c r="L307" s="39"/>
      <c r="M307" s="187" t="s">
        <v>1</v>
      </c>
      <c r="N307" s="188" t="s">
        <v>42</v>
      </c>
      <c r="O307" s="77"/>
      <c r="P307" s="189">
        <f>O307*H307</f>
        <v>0</v>
      </c>
      <c r="Q307" s="189">
        <v>0.00025000000000000001</v>
      </c>
      <c r="R307" s="189">
        <f>Q307*H307</f>
        <v>0.00025000000000000001</v>
      </c>
      <c r="S307" s="189">
        <v>0</v>
      </c>
      <c r="T307" s="190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191" t="s">
        <v>153</v>
      </c>
      <c r="AT307" s="191" t="s">
        <v>148</v>
      </c>
      <c r="AU307" s="191" t="s">
        <v>86</v>
      </c>
      <c r="AY307" s="19" t="s">
        <v>146</v>
      </c>
      <c r="BE307" s="192">
        <f>IF(N307="základní",J307,0)</f>
        <v>0</v>
      </c>
      <c r="BF307" s="192">
        <f>IF(N307="snížená",J307,0)</f>
        <v>0</v>
      </c>
      <c r="BG307" s="192">
        <f>IF(N307="zákl. přenesená",J307,0)</f>
        <v>0</v>
      </c>
      <c r="BH307" s="192">
        <f>IF(N307="sníž. přenesená",J307,0)</f>
        <v>0</v>
      </c>
      <c r="BI307" s="192">
        <f>IF(N307="nulová",J307,0)</f>
        <v>0</v>
      </c>
      <c r="BJ307" s="19" t="s">
        <v>84</v>
      </c>
      <c r="BK307" s="192">
        <f>ROUND(I307*H307,2)</f>
        <v>0</v>
      </c>
      <c r="BL307" s="19" t="s">
        <v>153</v>
      </c>
      <c r="BM307" s="191" t="s">
        <v>1019</v>
      </c>
    </row>
    <row r="308" s="2" customFormat="1" ht="24.15" customHeight="1">
      <c r="A308" s="38"/>
      <c r="B308" s="179"/>
      <c r="C308" s="180" t="s">
        <v>429</v>
      </c>
      <c r="D308" s="180" t="s">
        <v>148</v>
      </c>
      <c r="E308" s="181" t="s">
        <v>1020</v>
      </c>
      <c r="F308" s="182" t="s">
        <v>1021</v>
      </c>
      <c r="G308" s="183" t="s">
        <v>342</v>
      </c>
      <c r="H308" s="184">
        <v>4</v>
      </c>
      <c r="I308" s="185"/>
      <c r="J308" s="186">
        <f>ROUND(I308*H308,2)</f>
        <v>0</v>
      </c>
      <c r="K308" s="182" t="s">
        <v>1</v>
      </c>
      <c r="L308" s="39"/>
      <c r="M308" s="187" t="s">
        <v>1</v>
      </c>
      <c r="N308" s="188" t="s">
        <v>42</v>
      </c>
      <c r="O308" s="77"/>
      <c r="P308" s="189">
        <f>O308*H308</f>
        <v>0</v>
      </c>
      <c r="Q308" s="189">
        <v>0.00122</v>
      </c>
      <c r="R308" s="189">
        <f>Q308*H308</f>
        <v>0.0048799999999999998</v>
      </c>
      <c r="S308" s="189">
        <v>0</v>
      </c>
      <c r="T308" s="190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191" t="s">
        <v>153</v>
      </c>
      <c r="AT308" s="191" t="s">
        <v>148</v>
      </c>
      <c r="AU308" s="191" t="s">
        <v>86</v>
      </c>
      <c r="AY308" s="19" t="s">
        <v>146</v>
      </c>
      <c r="BE308" s="192">
        <f>IF(N308="základní",J308,0)</f>
        <v>0</v>
      </c>
      <c r="BF308" s="192">
        <f>IF(N308="snížená",J308,0)</f>
        <v>0</v>
      </c>
      <c r="BG308" s="192">
        <f>IF(N308="zákl. přenesená",J308,0)</f>
        <v>0</v>
      </c>
      <c r="BH308" s="192">
        <f>IF(N308="sníž. přenesená",J308,0)</f>
        <v>0</v>
      </c>
      <c r="BI308" s="192">
        <f>IF(N308="nulová",J308,0)</f>
        <v>0</v>
      </c>
      <c r="BJ308" s="19" t="s">
        <v>84</v>
      </c>
      <c r="BK308" s="192">
        <f>ROUND(I308*H308,2)</f>
        <v>0</v>
      </c>
      <c r="BL308" s="19" t="s">
        <v>153</v>
      </c>
      <c r="BM308" s="191" t="s">
        <v>1022</v>
      </c>
    </row>
    <row r="309" s="2" customFormat="1" ht="24.15" customHeight="1">
      <c r="A309" s="38"/>
      <c r="B309" s="179"/>
      <c r="C309" s="180" t="s">
        <v>433</v>
      </c>
      <c r="D309" s="180" t="s">
        <v>148</v>
      </c>
      <c r="E309" s="181" t="s">
        <v>1023</v>
      </c>
      <c r="F309" s="182" t="s">
        <v>1024</v>
      </c>
      <c r="G309" s="183" t="s">
        <v>342</v>
      </c>
      <c r="H309" s="184">
        <v>8</v>
      </c>
      <c r="I309" s="185"/>
      <c r="J309" s="186">
        <f>ROUND(I309*H309,2)</f>
        <v>0</v>
      </c>
      <c r="K309" s="182" t="s">
        <v>152</v>
      </c>
      <c r="L309" s="39"/>
      <c r="M309" s="187" t="s">
        <v>1</v>
      </c>
      <c r="N309" s="188" t="s">
        <v>42</v>
      </c>
      <c r="O309" s="77"/>
      <c r="P309" s="189">
        <f>O309*H309</f>
        <v>0</v>
      </c>
      <c r="Q309" s="189">
        <v>0.010189999999999999</v>
      </c>
      <c r="R309" s="189">
        <f>Q309*H309</f>
        <v>0.081519999999999995</v>
      </c>
      <c r="S309" s="189">
        <v>0</v>
      </c>
      <c r="T309" s="190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191" t="s">
        <v>153</v>
      </c>
      <c r="AT309" s="191" t="s">
        <v>148</v>
      </c>
      <c r="AU309" s="191" t="s">
        <v>86</v>
      </c>
      <c r="AY309" s="19" t="s">
        <v>146</v>
      </c>
      <c r="BE309" s="192">
        <f>IF(N309="základní",J309,0)</f>
        <v>0</v>
      </c>
      <c r="BF309" s="192">
        <f>IF(N309="snížená",J309,0)</f>
        <v>0</v>
      </c>
      <c r="BG309" s="192">
        <f>IF(N309="zákl. přenesená",J309,0)</f>
        <v>0</v>
      </c>
      <c r="BH309" s="192">
        <f>IF(N309="sníž. přenesená",J309,0)</f>
        <v>0</v>
      </c>
      <c r="BI309" s="192">
        <f>IF(N309="nulová",J309,0)</f>
        <v>0</v>
      </c>
      <c r="BJ309" s="19" t="s">
        <v>84</v>
      </c>
      <c r="BK309" s="192">
        <f>ROUND(I309*H309,2)</f>
        <v>0</v>
      </c>
      <c r="BL309" s="19" t="s">
        <v>153</v>
      </c>
      <c r="BM309" s="191" t="s">
        <v>1025</v>
      </c>
    </row>
    <row r="310" s="2" customFormat="1" ht="21.75" customHeight="1">
      <c r="A310" s="38"/>
      <c r="B310" s="179"/>
      <c r="C310" s="225" t="s">
        <v>437</v>
      </c>
      <c r="D310" s="225" t="s">
        <v>263</v>
      </c>
      <c r="E310" s="226" t="s">
        <v>1026</v>
      </c>
      <c r="F310" s="227" t="s">
        <v>1027</v>
      </c>
      <c r="G310" s="228" t="s">
        <v>342</v>
      </c>
      <c r="H310" s="229">
        <v>1</v>
      </c>
      <c r="I310" s="230"/>
      <c r="J310" s="231">
        <f>ROUND(I310*H310,2)</f>
        <v>0</v>
      </c>
      <c r="K310" s="227" t="s">
        <v>152</v>
      </c>
      <c r="L310" s="232"/>
      <c r="M310" s="233" t="s">
        <v>1</v>
      </c>
      <c r="N310" s="234" t="s">
        <v>42</v>
      </c>
      <c r="O310" s="77"/>
      <c r="P310" s="189">
        <f>O310*H310</f>
        <v>0</v>
      </c>
      <c r="Q310" s="189">
        <v>0.254</v>
      </c>
      <c r="R310" s="189">
        <f>Q310*H310</f>
        <v>0.254</v>
      </c>
      <c r="S310" s="189">
        <v>0</v>
      </c>
      <c r="T310" s="190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191" t="s">
        <v>186</v>
      </c>
      <c r="AT310" s="191" t="s">
        <v>263</v>
      </c>
      <c r="AU310" s="191" t="s">
        <v>86</v>
      </c>
      <c r="AY310" s="19" t="s">
        <v>146</v>
      </c>
      <c r="BE310" s="192">
        <f>IF(N310="základní",J310,0)</f>
        <v>0</v>
      </c>
      <c r="BF310" s="192">
        <f>IF(N310="snížená",J310,0)</f>
        <v>0</v>
      </c>
      <c r="BG310" s="192">
        <f>IF(N310="zákl. přenesená",J310,0)</f>
        <v>0</v>
      </c>
      <c r="BH310" s="192">
        <f>IF(N310="sníž. přenesená",J310,0)</f>
        <v>0</v>
      </c>
      <c r="BI310" s="192">
        <f>IF(N310="nulová",J310,0)</f>
        <v>0</v>
      </c>
      <c r="BJ310" s="19" t="s">
        <v>84</v>
      </c>
      <c r="BK310" s="192">
        <f>ROUND(I310*H310,2)</f>
        <v>0</v>
      </c>
      <c r="BL310" s="19" t="s">
        <v>153</v>
      </c>
      <c r="BM310" s="191" t="s">
        <v>1028</v>
      </c>
    </row>
    <row r="311" s="2" customFormat="1">
      <c r="A311" s="38"/>
      <c r="B311" s="39"/>
      <c r="C311" s="38"/>
      <c r="D311" s="194" t="s">
        <v>268</v>
      </c>
      <c r="E311" s="38"/>
      <c r="F311" s="235" t="s">
        <v>1029</v>
      </c>
      <c r="G311" s="38"/>
      <c r="H311" s="38"/>
      <c r="I311" s="236"/>
      <c r="J311" s="38"/>
      <c r="K311" s="38"/>
      <c r="L311" s="39"/>
      <c r="M311" s="237"/>
      <c r="N311" s="238"/>
      <c r="O311" s="77"/>
      <c r="P311" s="77"/>
      <c r="Q311" s="77"/>
      <c r="R311" s="77"/>
      <c r="S311" s="77"/>
      <c r="T311" s="7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T311" s="19" t="s">
        <v>268</v>
      </c>
      <c r="AU311" s="19" t="s">
        <v>86</v>
      </c>
    </row>
    <row r="312" s="2" customFormat="1" ht="21.75" customHeight="1">
      <c r="A312" s="38"/>
      <c r="B312" s="179"/>
      <c r="C312" s="225" t="s">
        <v>441</v>
      </c>
      <c r="D312" s="225" t="s">
        <v>263</v>
      </c>
      <c r="E312" s="226" t="s">
        <v>1030</v>
      </c>
      <c r="F312" s="227" t="s">
        <v>1031</v>
      </c>
      <c r="G312" s="228" t="s">
        <v>342</v>
      </c>
      <c r="H312" s="229">
        <v>3</v>
      </c>
      <c r="I312" s="230"/>
      <c r="J312" s="231">
        <f>ROUND(I312*H312,2)</f>
        <v>0</v>
      </c>
      <c r="K312" s="227" t="s">
        <v>152</v>
      </c>
      <c r="L312" s="232"/>
      <c r="M312" s="233" t="s">
        <v>1</v>
      </c>
      <c r="N312" s="234" t="s">
        <v>42</v>
      </c>
      <c r="O312" s="77"/>
      <c r="P312" s="189">
        <f>O312*H312</f>
        <v>0</v>
      </c>
      <c r="Q312" s="189">
        <v>0.50600000000000001</v>
      </c>
      <c r="R312" s="189">
        <f>Q312*H312</f>
        <v>1.518</v>
      </c>
      <c r="S312" s="189">
        <v>0</v>
      </c>
      <c r="T312" s="190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191" t="s">
        <v>186</v>
      </c>
      <c r="AT312" s="191" t="s">
        <v>263</v>
      </c>
      <c r="AU312" s="191" t="s">
        <v>86</v>
      </c>
      <c r="AY312" s="19" t="s">
        <v>146</v>
      </c>
      <c r="BE312" s="192">
        <f>IF(N312="základní",J312,0)</f>
        <v>0</v>
      </c>
      <c r="BF312" s="192">
        <f>IF(N312="snížená",J312,0)</f>
        <v>0</v>
      </c>
      <c r="BG312" s="192">
        <f>IF(N312="zákl. přenesená",J312,0)</f>
        <v>0</v>
      </c>
      <c r="BH312" s="192">
        <f>IF(N312="sníž. přenesená",J312,0)</f>
        <v>0</v>
      </c>
      <c r="BI312" s="192">
        <f>IF(N312="nulová",J312,0)</f>
        <v>0</v>
      </c>
      <c r="BJ312" s="19" t="s">
        <v>84</v>
      </c>
      <c r="BK312" s="192">
        <f>ROUND(I312*H312,2)</f>
        <v>0</v>
      </c>
      <c r="BL312" s="19" t="s">
        <v>153</v>
      </c>
      <c r="BM312" s="191" t="s">
        <v>1032</v>
      </c>
    </row>
    <row r="313" s="2" customFormat="1">
      <c r="A313" s="38"/>
      <c r="B313" s="39"/>
      <c r="C313" s="38"/>
      <c r="D313" s="194" t="s">
        <v>268</v>
      </c>
      <c r="E313" s="38"/>
      <c r="F313" s="235" t="s">
        <v>1029</v>
      </c>
      <c r="G313" s="38"/>
      <c r="H313" s="38"/>
      <c r="I313" s="236"/>
      <c r="J313" s="38"/>
      <c r="K313" s="38"/>
      <c r="L313" s="39"/>
      <c r="M313" s="237"/>
      <c r="N313" s="238"/>
      <c r="O313" s="77"/>
      <c r="P313" s="77"/>
      <c r="Q313" s="77"/>
      <c r="R313" s="77"/>
      <c r="S313" s="77"/>
      <c r="T313" s="7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9" t="s">
        <v>268</v>
      </c>
      <c r="AU313" s="19" t="s">
        <v>86</v>
      </c>
    </row>
    <row r="314" s="2" customFormat="1" ht="21.75" customHeight="1">
      <c r="A314" s="38"/>
      <c r="B314" s="179"/>
      <c r="C314" s="225" t="s">
        <v>445</v>
      </c>
      <c r="D314" s="225" t="s">
        <v>263</v>
      </c>
      <c r="E314" s="226" t="s">
        <v>1033</v>
      </c>
      <c r="F314" s="227" t="s">
        <v>1034</v>
      </c>
      <c r="G314" s="228" t="s">
        <v>342</v>
      </c>
      <c r="H314" s="229">
        <v>4</v>
      </c>
      <c r="I314" s="230"/>
      <c r="J314" s="231">
        <f>ROUND(I314*H314,2)</f>
        <v>0</v>
      </c>
      <c r="K314" s="227" t="s">
        <v>152</v>
      </c>
      <c r="L314" s="232"/>
      <c r="M314" s="233" t="s">
        <v>1</v>
      </c>
      <c r="N314" s="234" t="s">
        <v>42</v>
      </c>
      <c r="O314" s="77"/>
      <c r="P314" s="189">
        <f>O314*H314</f>
        <v>0</v>
      </c>
      <c r="Q314" s="189">
        <v>1.0129999999999999</v>
      </c>
      <c r="R314" s="189">
        <f>Q314*H314</f>
        <v>4.0519999999999996</v>
      </c>
      <c r="S314" s="189">
        <v>0</v>
      </c>
      <c r="T314" s="190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191" t="s">
        <v>186</v>
      </c>
      <c r="AT314" s="191" t="s">
        <v>263</v>
      </c>
      <c r="AU314" s="191" t="s">
        <v>86</v>
      </c>
      <c r="AY314" s="19" t="s">
        <v>146</v>
      </c>
      <c r="BE314" s="192">
        <f>IF(N314="základní",J314,0)</f>
        <v>0</v>
      </c>
      <c r="BF314" s="192">
        <f>IF(N314="snížená",J314,0)</f>
        <v>0</v>
      </c>
      <c r="BG314" s="192">
        <f>IF(N314="zákl. přenesená",J314,0)</f>
        <v>0</v>
      </c>
      <c r="BH314" s="192">
        <f>IF(N314="sníž. přenesená",J314,0)</f>
        <v>0</v>
      </c>
      <c r="BI314" s="192">
        <f>IF(N314="nulová",J314,0)</f>
        <v>0</v>
      </c>
      <c r="BJ314" s="19" t="s">
        <v>84</v>
      </c>
      <c r="BK314" s="192">
        <f>ROUND(I314*H314,2)</f>
        <v>0</v>
      </c>
      <c r="BL314" s="19" t="s">
        <v>153</v>
      </c>
      <c r="BM314" s="191" t="s">
        <v>1035</v>
      </c>
    </row>
    <row r="315" s="2" customFormat="1">
      <c r="A315" s="38"/>
      <c r="B315" s="39"/>
      <c r="C315" s="38"/>
      <c r="D315" s="194" t="s">
        <v>268</v>
      </c>
      <c r="E315" s="38"/>
      <c r="F315" s="235" t="s">
        <v>1029</v>
      </c>
      <c r="G315" s="38"/>
      <c r="H315" s="38"/>
      <c r="I315" s="236"/>
      <c r="J315" s="38"/>
      <c r="K315" s="38"/>
      <c r="L315" s="39"/>
      <c r="M315" s="237"/>
      <c r="N315" s="238"/>
      <c r="O315" s="77"/>
      <c r="P315" s="77"/>
      <c r="Q315" s="77"/>
      <c r="R315" s="77"/>
      <c r="S315" s="77"/>
      <c r="T315" s="7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9" t="s">
        <v>268</v>
      </c>
      <c r="AU315" s="19" t="s">
        <v>86</v>
      </c>
    </row>
    <row r="316" s="2" customFormat="1" ht="24.15" customHeight="1">
      <c r="A316" s="38"/>
      <c r="B316" s="179"/>
      <c r="C316" s="180" t="s">
        <v>449</v>
      </c>
      <c r="D316" s="180" t="s">
        <v>148</v>
      </c>
      <c r="E316" s="181" t="s">
        <v>1036</v>
      </c>
      <c r="F316" s="182" t="s">
        <v>1037</v>
      </c>
      <c r="G316" s="183" t="s">
        <v>342</v>
      </c>
      <c r="H316" s="184">
        <v>4</v>
      </c>
      <c r="I316" s="185"/>
      <c r="J316" s="186">
        <f>ROUND(I316*H316,2)</f>
        <v>0</v>
      </c>
      <c r="K316" s="182" t="s">
        <v>152</v>
      </c>
      <c r="L316" s="39"/>
      <c r="M316" s="187" t="s">
        <v>1</v>
      </c>
      <c r="N316" s="188" t="s">
        <v>42</v>
      </c>
      <c r="O316" s="77"/>
      <c r="P316" s="189">
        <f>O316*H316</f>
        <v>0</v>
      </c>
      <c r="Q316" s="189">
        <v>0.01248</v>
      </c>
      <c r="R316" s="189">
        <f>Q316*H316</f>
        <v>0.049919999999999999</v>
      </c>
      <c r="S316" s="189">
        <v>0</v>
      </c>
      <c r="T316" s="190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191" t="s">
        <v>153</v>
      </c>
      <c r="AT316" s="191" t="s">
        <v>148</v>
      </c>
      <c r="AU316" s="191" t="s">
        <v>86</v>
      </c>
      <c r="AY316" s="19" t="s">
        <v>146</v>
      </c>
      <c r="BE316" s="192">
        <f>IF(N316="základní",J316,0)</f>
        <v>0</v>
      </c>
      <c r="BF316" s="192">
        <f>IF(N316="snížená",J316,0)</f>
        <v>0</v>
      </c>
      <c r="BG316" s="192">
        <f>IF(N316="zákl. přenesená",J316,0)</f>
        <v>0</v>
      </c>
      <c r="BH316" s="192">
        <f>IF(N316="sníž. přenesená",J316,0)</f>
        <v>0</v>
      </c>
      <c r="BI316" s="192">
        <f>IF(N316="nulová",J316,0)</f>
        <v>0</v>
      </c>
      <c r="BJ316" s="19" t="s">
        <v>84</v>
      </c>
      <c r="BK316" s="192">
        <f>ROUND(I316*H316,2)</f>
        <v>0</v>
      </c>
      <c r="BL316" s="19" t="s">
        <v>153</v>
      </c>
      <c r="BM316" s="191" t="s">
        <v>1038</v>
      </c>
    </row>
    <row r="317" s="2" customFormat="1" ht="24.15" customHeight="1">
      <c r="A317" s="38"/>
      <c r="B317" s="179"/>
      <c r="C317" s="225" t="s">
        <v>454</v>
      </c>
      <c r="D317" s="225" t="s">
        <v>263</v>
      </c>
      <c r="E317" s="226" t="s">
        <v>1039</v>
      </c>
      <c r="F317" s="227" t="s">
        <v>1040</v>
      </c>
      <c r="G317" s="228" t="s">
        <v>342</v>
      </c>
      <c r="H317" s="229">
        <v>4</v>
      </c>
      <c r="I317" s="230"/>
      <c r="J317" s="231">
        <f>ROUND(I317*H317,2)</f>
        <v>0</v>
      </c>
      <c r="K317" s="227" t="s">
        <v>152</v>
      </c>
      <c r="L317" s="232"/>
      <c r="M317" s="233" t="s">
        <v>1</v>
      </c>
      <c r="N317" s="234" t="s">
        <v>42</v>
      </c>
      <c r="O317" s="77"/>
      <c r="P317" s="189">
        <f>O317*H317</f>
        <v>0</v>
      </c>
      <c r="Q317" s="189">
        <v>0.54800000000000004</v>
      </c>
      <c r="R317" s="189">
        <f>Q317*H317</f>
        <v>2.1920000000000002</v>
      </c>
      <c r="S317" s="189">
        <v>0</v>
      </c>
      <c r="T317" s="190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191" t="s">
        <v>186</v>
      </c>
      <c r="AT317" s="191" t="s">
        <v>263</v>
      </c>
      <c r="AU317" s="191" t="s">
        <v>86</v>
      </c>
      <c r="AY317" s="19" t="s">
        <v>146</v>
      </c>
      <c r="BE317" s="192">
        <f>IF(N317="základní",J317,0)</f>
        <v>0</v>
      </c>
      <c r="BF317" s="192">
        <f>IF(N317="snížená",J317,0)</f>
        <v>0</v>
      </c>
      <c r="BG317" s="192">
        <f>IF(N317="zákl. přenesená",J317,0)</f>
        <v>0</v>
      </c>
      <c r="BH317" s="192">
        <f>IF(N317="sníž. přenesená",J317,0)</f>
        <v>0</v>
      </c>
      <c r="BI317" s="192">
        <f>IF(N317="nulová",J317,0)</f>
        <v>0</v>
      </c>
      <c r="BJ317" s="19" t="s">
        <v>84</v>
      </c>
      <c r="BK317" s="192">
        <f>ROUND(I317*H317,2)</f>
        <v>0</v>
      </c>
      <c r="BL317" s="19" t="s">
        <v>153</v>
      </c>
      <c r="BM317" s="191" t="s">
        <v>1041</v>
      </c>
    </row>
    <row r="318" s="2" customFormat="1">
      <c r="A318" s="38"/>
      <c r="B318" s="39"/>
      <c r="C318" s="38"/>
      <c r="D318" s="194" t="s">
        <v>268</v>
      </c>
      <c r="E318" s="38"/>
      <c r="F318" s="235" t="s">
        <v>1029</v>
      </c>
      <c r="G318" s="38"/>
      <c r="H318" s="38"/>
      <c r="I318" s="236"/>
      <c r="J318" s="38"/>
      <c r="K318" s="38"/>
      <c r="L318" s="39"/>
      <c r="M318" s="237"/>
      <c r="N318" s="238"/>
      <c r="O318" s="77"/>
      <c r="P318" s="77"/>
      <c r="Q318" s="77"/>
      <c r="R318" s="77"/>
      <c r="S318" s="77"/>
      <c r="T318" s="7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9" t="s">
        <v>268</v>
      </c>
      <c r="AU318" s="19" t="s">
        <v>86</v>
      </c>
    </row>
    <row r="319" s="2" customFormat="1" ht="24.15" customHeight="1">
      <c r="A319" s="38"/>
      <c r="B319" s="179"/>
      <c r="C319" s="180" t="s">
        <v>458</v>
      </c>
      <c r="D319" s="180" t="s">
        <v>148</v>
      </c>
      <c r="E319" s="181" t="s">
        <v>1042</v>
      </c>
      <c r="F319" s="182" t="s">
        <v>1043</v>
      </c>
      <c r="G319" s="183" t="s">
        <v>342</v>
      </c>
      <c r="H319" s="184">
        <v>4</v>
      </c>
      <c r="I319" s="185"/>
      <c r="J319" s="186">
        <f>ROUND(I319*H319,2)</f>
        <v>0</v>
      </c>
      <c r="K319" s="182" t="s">
        <v>152</v>
      </c>
      <c r="L319" s="39"/>
      <c r="M319" s="187" t="s">
        <v>1</v>
      </c>
      <c r="N319" s="188" t="s">
        <v>42</v>
      </c>
      <c r="O319" s="77"/>
      <c r="P319" s="189">
        <f>O319*H319</f>
        <v>0</v>
      </c>
      <c r="Q319" s="189">
        <v>0.028539999999999999</v>
      </c>
      <c r="R319" s="189">
        <f>Q319*H319</f>
        <v>0.11416</v>
      </c>
      <c r="S319" s="189">
        <v>0</v>
      </c>
      <c r="T319" s="190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191" t="s">
        <v>153</v>
      </c>
      <c r="AT319" s="191" t="s">
        <v>148</v>
      </c>
      <c r="AU319" s="191" t="s">
        <v>86</v>
      </c>
      <c r="AY319" s="19" t="s">
        <v>146</v>
      </c>
      <c r="BE319" s="192">
        <f>IF(N319="základní",J319,0)</f>
        <v>0</v>
      </c>
      <c r="BF319" s="192">
        <f>IF(N319="snížená",J319,0)</f>
        <v>0</v>
      </c>
      <c r="BG319" s="192">
        <f>IF(N319="zákl. přenesená",J319,0)</f>
        <v>0</v>
      </c>
      <c r="BH319" s="192">
        <f>IF(N319="sníž. přenesená",J319,0)</f>
        <v>0</v>
      </c>
      <c r="BI319" s="192">
        <f>IF(N319="nulová",J319,0)</f>
        <v>0</v>
      </c>
      <c r="BJ319" s="19" t="s">
        <v>84</v>
      </c>
      <c r="BK319" s="192">
        <f>ROUND(I319*H319,2)</f>
        <v>0</v>
      </c>
      <c r="BL319" s="19" t="s">
        <v>153</v>
      </c>
      <c r="BM319" s="191" t="s">
        <v>1044</v>
      </c>
    </row>
    <row r="320" s="2" customFormat="1" ht="21.75" customHeight="1">
      <c r="A320" s="38"/>
      <c r="B320" s="179"/>
      <c r="C320" s="225" t="s">
        <v>462</v>
      </c>
      <c r="D320" s="225" t="s">
        <v>263</v>
      </c>
      <c r="E320" s="226" t="s">
        <v>1045</v>
      </c>
      <c r="F320" s="227" t="s">
        <v>1046</v>
      </c>
      <c r="G320" s="228" t="s">
        <v>342</v>
      </c>
      <c r="H320" s="229">
        <v>4</v>
      </c>
      <c r="I320" s="230"/>
      <c r="J320" s="231">
        <f>ROUND(I320*H320,2)</f>
        <v>0</v>
      </c>
      <c r="K320" s="227" t="s">
        <v>152</v>
      </c>
      <c r="L320" s="232"/>
      <c r="M320" s="233" t="s">
        <v>1</v>
      </c>
      <c r="N320" s="234" t="s">
        <v>42</v>
      </c>
      <c r="O320" s="77"/>
      <c r="P320" s="189">
        <f>O320*H320</f>
        <v>0</v>
      </c>
      <c r="Q320" s="189">
        <v>1.6000000000000001</v>
      </c>
      <c r="R320" s="189">
        <f>Q320*H320</f>
        <v>6.4000000000000004</v>
      </c>
      <c r="S320" s="189">
        <v>0</v>
      </c>
      <c r="T320" s="190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191" t="s">
        <v>186</v>
      </c>
      <c r="AT320" s="191" t="s">
        <v>263</v>
      </c>
      <c r="AU320" s="191" t="s">
        <v>86</v>
      </c>
      <c r="AY320" s="19" t="s">
        <v>146</v>
      </c>
      <c r="BE320" s="192">
        <f>IF(N320="základní",J320,0)</f>
        <v>0</v>
      </c>
      <c r="BF320" s="192">
        <f>IF(N320="snížená",J320,0)</f>
        <v>0</v>
      </c>
      <c r="BG320" s="192">
        <f>IF(N320="zákl. přenesená",J320,0)</f>
        <v>0</v>
      </c>
      <c r="BH320" s="192">
        <f>IF(N320="sníž. přenesená",J320,0)</f>
        <v>0</v>
      </c>
      <c r="BI320" s="192">
        <f>IF(N320="nulová",J320,0)</f>
        <v>0</v>
      </c>
      <c r="BJ320" s="19" t="s">
        <v>84</v>
      </c>
      <c r="BK320" s="192">
        <f>ROUND(I320*H320,2)</f>
        <v>0</v>
      </c>
      <c r="BL320" s="19" t="s">
        <v>153</v>
      </c>
      <c r="BM320" s="191" t="s">
        <v>1047</v>
      </c>
    </row>
    <row r="321" s="2" customFormat="1">
      <c r="A321" s="38"/>
      <c r="B321" s="39"/>
      <c r="C321" s="38"/>
      <c r="D321" s="194" t="s">
        <v>268</v>
      </c>
      <c r="E321" s="38"/>
      <c r="F321" s="235" t="s">
        <v>1029</v>
      </c>
      <c r="G321" s="38"/>
      <c r="H321" s="38"/>
      <c r="I321" s="236"/>
      <c r="J321" s="38"/>
      <c r="K321" s="38"/>
      <c r="L321" s="39"/>
      <c r="M321" s="237"/>
      <c r="N321" s="238"/>
      <c r="O321" s="77"/>
      <c r="P321" s="77"/>
      <c r="Q321" s="77"/>
      <c r="R321" s="77"/>
      <c r="S321" s="77"/>
      <c r="T321" s="7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T321" s="19" t="s">
        <v>268</v>
      </c>
      <c r="AU321" s="19" t="s">
        <v>86</v>
      </c>
    </row>
    <row r="322" s="2" customFormat="1" ht="24.15" customHeight="1">
      <c r="A322" s="38"/>
      <c r="B322" s="179"/>
      <c r="C322" s="225" t="s">
        <v>466</v>
      </c>
      <c r="D322" s="225" t="s">
        <v>263</v>
      </c>
      <c r="E322" s="226" t="s">
        <v>1048</v>
      </c>
      <c r="F322" s="227" t="s">
        <v>1049</v>
      </c>
      <c r="G322" s="228" t="s">
        <v>342</v>
      </c>
      <c r="H322" s="229">
        <v>12</v>
      </c>
      <c r="I322" s="230"/>
      <c r="J322" s="231">
        <f>ROUND(I322*H322,2)</f>
        <v>0</v>
      </c>
      <c r="K322" s="227" t="s">
        <v>152</v>
      </c>
      <c r="L322" s="232"/>
      <c r="M322" s="233" t="s">
        <v>1</v>
      </c>
      <c r="N322" s="234" t="s">
        <v>42</v>
      </c>
      <c r="O322" s="77"/>
      <c r="P322" s="189">
        <f>O322*H322</f>
        <v>0</v>
      </c>
      <c r="Q322" s="189">
        <v>0.002</v>
      </c>
      <c r="R322" s="189">
        <f>Q322*H322</f>
        <v>0.024</v>
      </c>
      <c r="S322" s="189">
        <v>0</v>
      </c>
      <c r="T322" s="190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191" t="s">
        <v>186</v>
      </c>
      <c r="AT322" s="191" t="s">
        <v>263</v>
      </c>
      <c r="AU322" s="191" t="s">
        <v>86</v>
      </c>
      <c r="AY322" s="19" t="s">
        <v>146</v>
      </c>
      <c r="BE322" s="192">
        <f>IF(N322="základní",J322,0)</f>
        <v>0</v>
      </c>
      <c r="BF322" s="192">
        <f>IF(N322="snížená",J322,0)</f>
        <v>0</v>
      </c>
      <c r="BG322" s="192">
        <f>IF(N322="zákl. přenesená",J322,0)</f>
        <v>0</v>
      </c>
      <c r="BH322" s="192">
        <f>IF(N322="sníž. přenesená",J322,0)</f>
        <v>0</v>
      </c>
      <c r="BI322" s="192">
        <f>IF(N322="nulová",J322,0)</f>
        <v>0</v>
      </c>
      <c r="BJ322" s="19" t="s">
        <v>84</v>
      </c>
      <c r="BK322" s="192">
        <f>ROUND(I322*H322,2)</f>
        <v>0</v>
      </c>
      <c r="BL322" s="19" t="s">
        <v>153</v>
      </c>
      <c r="BM322" s="191" t="s">
        <v>1050</v>
      </c>
    </row>
    <row r="323" s="2" customFormat="1" ht="24.15" customHeight="1">
      <c r="A323" s="38"/>
      <c r="B323" s="179"/>
      <c r="C323" s="180" t="s">
        <v>470</v>
      </c>
      <c r="D323" s="180" t="s">
        <v>148</v>
      </c>
      <c r="E323" s="181" t="s">
        <v>556</v>
      </c>
      <c r="F323" s="182" t="s">
        <v>557</v>
      </c>
      <c r="G323" s="183" t="s">
        <v>342</v>
      </c>
      <c r="H323" s="184">
        <v>4</v>
      </c>
      <c r="I323" s="185"/>
      <c r="J323" s="186">
        <f>ROUND(I323*H323,2)</f>
        <v>0</v>
      </c>
      <c r="K323" s="182" t="s">
        <v>152</v>
      </c>
      <c r="L323" s="39"/>
      <c r="M323" s="187" t="s">
        <v>1</v>
      </c>
      <c r="N323" s="188" t="s">
        <v>42</v>
      </c>
      <c r="O323" s="77"/>
      <c r="P323" s="189">
        <f>O323*H323</f>
        <v>0</v>
      </c>
      <c r="Q323" s="189">
        <v>0</v>
      </c>
      <c r="R323" s="189">
        <f>Q323*H323</f>
        <v>0</v>
      </c>
      <c r="S323" s="189">
        <v>0.050000000000000003</v>
      </c>
      <c r="T323" s="190">
        <f>S323*H323</f>
        <v>0.20000000000000001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191" t="s">
        <v>153</v>
      </c>
      <c r="AT323" s="191" t="s">
        <v>148</v>
      </c>
      <c r="AU323" s="191" t="s">
        <v>86</v>
      </c>
      <c r="AY323" s="19" t="s">
        <v>146</v>
      </c>
      <c r="BE323" s="192">
        <f>IF(N323="základní",J323,0)</f>
        <v>0</v>
      </c>
      <c r="BF323" s="192">
        <f>IF(N323="snížená",J323,0)</f>
        <v>0</v>
      </c>
      <c r="BG323" s="192">
        <f>IF(N323="zákl. přenesená",J323,0)</f>
        <v>0</v>
      </c>
      <c r="BH323" s="192">
        <f>IF(N323="sníž. přenesená",J323,0)</f>
        <v>0</v>
      </c>
      <c r="BI323" s="192">
        <f>IF(N323="nulová",J323,0)</f>
        <v>0</v>
      </c>
      <c r="BJ323" s="19" t="s">
        <v>84</v>
      </c>
      <c r="BK323" s="192">
        <f>ROUND(I323*H323,2)</f>
        <v>0</v>
      </c>
      <c r="BL323" s="19" t="s">
        <v>153</v>
      </c>
      <c r="BM323" s="191" t="s">
        <v>1051</v>
      </c>
    </row>
    <row r="324" s="2" customFormat="1" ht="37.8" customHeight="1">
      <c r="A324" s="38"/>
      <c r="B324" s="179"/>
      <c r="C324" s="180" t="s">
        <v>475</v>
      </c>
      <c r="D324" s="180" t="s">
        <v>148</v>
      </c>
      <c r="E324" s="181" t="s">
        <v>1052</v>
      </c>
      <c r="F324" s="182" t="s">
        <v>1053</v>
      </c>
      <c r="G324" s="183" t="s">
        <v>342</v>
      </c>
      <c r="H324" s="184">
        <v>4</v>
      </c>
      <c r="I324" s="185"/>
      <c r="J324" s="186">
        <f>ROUND(I324*H324,2)</f>
        <v>0</v>
      </c>
      <c r="K324" s="182" t="s">
        <v>152</v>
      </c>
      <c r="L324" s="39"/>
      <c r="M324" s="187" t="s">
        <v>1</v>
      </c>
      <c r="N324" s="188" t="s">
        <v>42</v>
      </c>
      <c r="O324" s="77"/>
      <c r="P324" s="189">
        <f>O324*H324</f>
        <v>0</v>
      </c>
      <c r="Q324" s="189">
        <v>0.098000000000000004</v>
      </c>
      <c r="R324" s="189">
        <f>Q324*H324</f>
        <v>0.39200000000000002</v>
      </c>
      <c r="S324" s="189">
        <v>0</v>
      </c>
      <c r="T324" s="190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191" t="s">
        <v>153</v>
      </c>
      <c r="AT324" s="191" t="s">
        <v>148</v>
      </c>
      <c r="AU324" s="191" t="s">
        <v>86</v>
      </c>
      <c r="AY324" s="19" t="s">
        <v>146</v>
      </c>
      <c r="BE324" s="192">
        <f>IF(N324="základní",J324,0)</f>
        <v>0</v>
      </c>
      <c r="BF324" s="192">
        <f>IF(N324="snížená",J324,0)</f>
        <v>0</v>
      </c>
      <c r="BG324" s="192">
        <f>IF(N324="zákl. přenesená",J324,0)</f>
        <v>0</v>
      </c>
      <c r="BH324" s="192">
        <f>IF(N324="sníž. přenesená",J324,0)</f>
        <v>0</v>
      </c>
      <c r="BI324" s="192">
        <f>IF(N324="nulová",J324,0)</f>
        <v>0</v>
      </c>
      <c r="BJ324" s="19" t="s">
        <v>84</v>
      </c>
      <c r="BK324" s="192">
        <f>ROUND(I324*H324,2)</f>
        <v>0</v>
      </c>
      <c r="BL324" s="19" t="s">
        <v>153</v>
      </c>
      <c r="BM324" s="191" t="s">
        <v>1054</v>
      </c>
    </row>
    <row r="325" s="2" customFormat="1" ht="37.8" customHeight="1">
      <c r="A325" s="38"/>
      <c r="B325" s="179"/>
      <c r="C325" s="225" t="s">
        <v>480</v>
      </c>
      <c r="D325" s="225" t="s">
        <v>263</v>
      </c>
      <c r="E325" s="226" t="s">
        <v>1055</v>
      </c>
      <c r="F325" s="227" t="s">
        <v>1056</v>
      </c>
      <c r="G325" s="228" t="s">
        <v>342</v>
      </c>
      <c r="H325" s="229">
        <v>4</v>
      </c>
      <c r="I325" s="230"/>
      <c r="J325" s="231">
        <f>ROUND(I325*H325,2)</f>
        <v>0</v>
      </c>
      <c r="K325" s="227" t="s">
        <v>1</v>
      </c>
      <c r="L325" s="232"/>
      <c r="M325" s="233" t="s">
        <v>1</v>
      </c>
      <c r="N325" s="234" t="s">
        <v>42</v>
      </c>
      <c r="O325" s="77"/>
      <c r="P325" s="189">
        <f>O325*H325</f>
        <v>0</v>
      </c>
      <c r="Q325" s="189">
        <v>0.069000000000000006</v>
      </c>
      <c r="R325" s="189">
        <f>Q325*H325</f>
        <v>0.27600000000000002</v>
      </c>
      <c r="S325" s="189">
        <v>0</v>
      </c>
      <c r="T325" s="190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191" t="s">
        <v>186</v>
      </c>
      <c r="AT325" s="191" t="s">
        <v>263</v>
      </c>
      <c r="AU325" s="191" t="s">
        <v>86</v>
      </c>
      <c r="AY325" s="19" t="s">
        <v>146</v>
      </c>
      <c r="BE325" s="192">
        <f>IF(N325="základní",J325,0)</f>
        <v>0</v>
      </c>
      <c r="BF325" s="192">
        <f>IF(N325="snížená",J325,0)</f>
        <v>0</v>
      </c>
      <c r="BG325" s="192">
        <f>IF(N325="zákl. přenesená",J325,0)</f>
        <v>0</v>
      </c>
      <c r="BH325" s="192">
        <f>IF(N325="sníž. přenesená",J325,0)</f>
        <v>0</v>
      </c>
      <c r="BI325" s="192">
        <f>IF(N325="nulová",J325,0)</f>
        <v>0</v>
      </c>
      <c r="BJ325" s="19" t="s">
        <v>84</v>
      </c>
      <c r="BK325" s="192">
        <f>ROUND(I325*H325,2)</f>
        <v>0</v>
      </c>
      <c r="BL325" s="19" t="s">
        <v>153</v>
      </c>
      <c r="BM325" s="191" t="s">
        <v>1057</v>
      </c>
    </row>
    <row r="326" s="2" customFormat="1" ht="33" customHeight="1">
      <c r="A326" s="38"/>
      <c r="B326" s="179"/>
      <c r="C326" s="180" t="s">
        <v>484</v>
      </c>
      <c r="D326" s="180" t="s">
        <v>148</v>
      </c>
      <c r="E326" s="181" t="s">
        <v>1058</v>
      </c>
      <c r="F326" s="182" t="s">
        <v>1059</v>
      </c>
      <c r="G326" s="183" t="s">
        <v>205</v>
      </c>
      <c r="H326" s="184">
        <v>0.20000000000000001</v>
      </c>
      <c r="I326" s="185"/>
      <c r="J326" s="186">
        <f>ROUND(I326*H326,2)</f>
        <v>0</v>
      </c>
      <c r="K326" s="182" t="s">
        <v>152</v>
      </c>
      <c r="L326" s="39"/>
      <c r="M326" s="187" t="s">
        <v>1</v>
      </c>
      <c r="N326" s="188" t="s">
        <v>42</v>
      </c>
      <c r="O326" s="77"/>
      <c r="P326" s="189">
        <f>O326*H326</f>
        <v>0</v>
      </c>
      <c r="Q326" s="189">
        <v>0</v>
      </c>
      <c r="R326" s="189">
        <f>Q326*H326</f>
        <v>0</v>
      </c>
      <c r="S326" s="189">
        <v>0</v>
      </c>
      <c r="T326" s="190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191" t="s">
        <v>153</v>
      </c>
      <c r="AT326" s="191" t="s">
        <v>148</v>
      </c>
      <c r="AU326" s="191" t="s">
        <v>86</v>
      </c>
      <c r="AY326" s="19" t="s">
        <v>146</v>
      </c>
      <c r="BE326" s="192">
        <f>IF(N326="základní",J326,0)</f>
        <v>0</v>
      </c>
      <c r="BF326" s="192">
        <f>IF(N326="snížená",J326,0)</f>
        <v>0</v>
      </c>
      <c r="BG326" s="192">
        <f>IF(N326="zákl. přenesená",J326,0)</f>
        <v>0</v>
      </c>
      <c r="BH326" s="192">
        <f>IF(N326="sníž. přenesená",J326,0)</f>
        <v>0</v>
      </c>
      <c r="BI326" s="192">
        <f>IF(N326="nulová",J326,0)</f>
        <v>0</v>
      </c>
      <c r="BJ326" s="19" t="s">
        <v>84</v>
      </c>
      <c r="BK326" s="192">
        <f>ROUND(I326*H326,2)</f>
        <v>0</v>
      </c>
      <c r="BL326" s="19" t="s">
        <v>153</v>
      </c>
      <c r="BM326" s="191" t="s">
        <v>1060</v>
      </c>
    </row>
    <row r="327" s="13" customFormat="1">
      <c r="A327" s="13"/>
      <c r="B327" s="193"/>
      <c r="C327" s="13"/>
      <c r="D327" s="194" t="s">
        <v>155</v>
      </c>
      <c r="E327" s="195" t="s">
        <v>1</v>
      </c>
      <c r="F327" s="196" t="s">
        <v>1061</v>
      </c>
      <c r="G327" s="13"/>
      <c r="H327" s="195" t="s">
        <v>1</v>
      </c>
      <c r="I327" s="197"/>
      <c r="J327" s="13"/>
      <c r="K327" s="13"/>
      <c r="L327" s="193"/>
      <c r="M327" s="198"/>
      <c r="N327" s="199"/>
      <c r="O327" s="199"/>
      <c r="P327" s="199"/>
      <c r="Q327" s="199"/>
      <c r="R327" s="199"/>
      <c r="S327" s="199"/>
      <c r="T327" s="200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195" t="s">
        <v>155</v>
      </c>
      <c r="AU327" s="195" t="s">
        <v>86</v>
      </c>
      <c r="AV327" s="13" t="s">
        <v>84</v>
      </c>
      <c r="AW327" s="13" t="s">
        <v>32</v>
      </c>
      <c r="AX327" s="13" t="s">
        <v>77</v>
      </c>
      <c r="AY327" s="195" t="s">
        <v>146</v>
      </c>
    </row>
    <row r="328" s="14" customFormat="1">
      <c r="A328" s="14"/>
      <c r="B328" s="201"/>
      <c r="C328" s="14"/>
      <c r="D328" s="194" t="s">
        <v>155</v>
      </c>
      <c r="E328" s="202" t="s">
        <v>1</v>
      </c>
      <c r="F328" s="203" t="s">
        <v>1062</v>
      </c>
      <c r="G328" s="14"/>
      <c r="H328" s="204">
        <v>0.20000000000000001</v>
      </c>
      <c r="I328" s="205"/>
      <c r="J328" s="14"/>
      <c r="K328" s="14"/>
      <c r="L328" s="201"/>
      <c r="M328" s="206"/>
      <c r="N328" s="207"/>
      <c r="O328" s="207"/>
      <c r="P328" s="207"/>
      <c r="Q328" s="207"/>
      <c r="R328" s="207"/>
      <c r="S328" s="207"/>
      <c r="T328" s="208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02" t="s">
        <v>155</v>
      </c>
      <c r="AU328" s="202" t="s">
        <v>86</v>
      </c>
      <c r="AV328" s="14" t="s">
        <v>86</v>
      </c>
      <c r="AW328" s="14" t="s">
        <v>32</v>
      </c>
      <c r="AX328" s="14" t="s">
        <v>84</v>
      </c>
      <c r="AY328" s="202" t="s">
        <v>146</v>
      </c>
    </row>
    <row r="329" s="12" customFormat="1" ht="22.8" customHeight="1">
      <c r="A329" s="12"/>
      <c r="B329" s="166"/>
      <c r="C329" s="12"/>
      <c r="D329" s="167" t="s">
        <v>76</v>
      </c>
      <c r="E329" s="177" t="s">
        <v>192</v>
      </c>
      <c r="F329" s="177" t="s">
        <v>581</v>
      </c>
      <c r="G329" s="12"/>
      <c r="H329" s="12"/>
      <c r="I329" s="169"/>
      <c r="J329" s="178">
        <f>BK329</f>
        <v>0</v>
      </c>
      <c r="K329" s="12"/>
      <c r="L329" s="166"/>
      <c r="M329" s="171"/>
      <c r="N329" s="172"/>
      <c r="O329" s="172"/>
      <c r="P329" s="173">
        <f>SUM(P330:P334)</f>
        <v>0</v>
      </c>
      <c r="Q329" s="172"/>
      <c r="R329" s="173">
        <f>SUM(R330:R334)</f>
        <v>7.025E-05</v>
      </c>
      <c r="S329" s="172"/>
      <c r="T329" s="174">
        <f>SUM(T330:T334)</f>
        <v>0.0017250000000000002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167" t="s">
        <v>84</v>
      </c>
      <c r="AT329" s="175" t="s">
        <v>76</v>
      </c>
      <c r="AU329" s="175" t="s">
        <v>84</v>
      </c>
      <c r="AY329" s="167" t="s">
        <v>146</v>
      </c>
      <c r="BK329" s="176">
        <f>SUM(BK330:BK334)</f>
        <v>0</v>
      </c>
    </row>
    <row r="330" s="2" customFormat="1" ht="37.8" customHeight="1">
      <c r="A330" s="38"/>
      <c r="B330" s="179"/>
      <c r="C330" s="180" t="s">
        <v>488</v>
      </c>
      <c r="D330" s="180" t="s">
        <v>148</v>
      </c>
      <c r="E330" s="181" t="s">
        <v>589</v>
      </c>
      <c r="F330" s="182" t="s">
        <v>590</v>
      </c>
      <c r="G330" s="183" t="s">
        <v>184</v>
      </c>
      <c r="H330" s="184">
        <v>272.62</v>
      </c>
      <c r="I330" s="185"/>
      <c r="J330" s="186">
        <f>ROUND(I330*H330,2)</f>
        <v>0</v>
      </c>
      <c r="K330" s="182" t="s">
        <v>1</v>
      </c>
      <c r="L330" s="39"/>
      <c r="M330" s="187" t="s">
        <v>1</v>
      </c>
      <c r="N330" s="188" t="s">
        <v>42</v>
      </c>
      <c r="O330" s="77"/>
      <c r="P330" s="189">
        <f>O330*H330</f>
        <v>0</v>
      </c>
      <c r="Q330" s="189">
        <v>0</v>
      </c>
      <c r="R330" s="189">
        <f>Q330*H330</f>
        <v>0</v>
      </c>
      <c r="S330" s="189">
        <v>0</v>
      </c>
      <c r="T330" s="190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191" t="s">
        <v>153</v>
      </c>
      <c r="AT330" s="191" t="s">
        <v>148</v>
      </c>
      <c r="AU330" s="191" t="s">
        <v>86</v>
      </c>
      <c r="AY330" s="19" t="s">
        <v>146</v>
      </c>
      <c r="BE330" s="192">
        <f>IF(N330="základní",J330,0)</f>
        <v>0</v>
      </c>
      <c r="BF330" s="192">
        <f>IF(N330="snížená",J330,0)</f>
        <v>0</v>
      </c>
      <c r="BG330" s="192">
        <f>IF(N330="zákl. přenesená",J330,0)</f>
        <v>0</v>
      </c>
      <c r="BH330" s="192">
        <f>IF(N330="sníž. přenesená",J330,0)</f>
        <v>0</v>
      </c>
      <c r="BI330" s="192">
        <f>IF(N330="nulová",J330,0)</f>
        <v>0</v>
      </c>
      <c r="BJ330" s="19" t="s">
        <v>84</v>
      </c>
      <c r="BK330" s="192">
        <f>ROUND(I330*H330,2)</f>
        <v>0</v>
      </c>
      <c r="BL330" s="19" t="s">
        <v>153</v>
      </c>
      <c r="BM330" s="191" t="s">
        <v>1063</v>
      </c>
    </row>
    <row r="331" s="14" customFormat="1">
      <c r="A331" s="14"/>
      <c r="B331" s="201"/>
      <c r="C331" s="14"/>
      <c r="D331" s="194" t="s">
        <v>155</v>
      </c>
      <c r="E331" s="202" t="s">
        <v>1</v>
      </c>
      <c r="F331" s="203" t="s">
        <v>1064</v>
      </c>
      <c r="G331" s="14"/>
      <c r="H331" s="204">
        <v>272.62</v>
      </c>
      <c r="I331" s="205"/>
      <c r="J331" s="14"/>
      <c r="K331" s="14"/>
      <c r="L331" s="201"/>
      <c r="M331" s="206"/>
      <c r="N331" s="207"/>
      <c r="O331" s="207"/>
      <c r="P331" s="207"/>
      <c r="Q331" s="207"/>
      <c r="R331" s="207"/>
      <c r="S331" s="207"/>
      <c r="T331" s="208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02" t="s">
        <v>155</v>
      </c>
      <c r="AU331" s="202" t="s">
        <v>86</v>
      </c>
      <c r="AV331" s="14" t="s">
        <v>86</v>
      </c>
      <c r="AW331" s="14" t="s">
        <v>32</v>
      </c>
      <c r="AX331" s="14" t="s">
        <v>84</v>
      </c>
      <c r="AY331" s="202" t="s">
        <v>146</v>
      </c>
    </row>
    <row r="332" s="2" customFormat="1" ht="24.15" customHeight="1">
      <c r="A332" s="38"/>
      <c r="B332" s="179"/>
      <c r="C332" s="180" t="s">
        <v>492</v>
      </c>
      <c r="D332" s="180" t="s">
        <v>148</v>
      </c>
      <c r="E332" s="181" t="s">
        <v>594</v>
      </c>
      <c r="F332" s="182" t="s">
        <v>595</v>
      </c>
      <c r="G332" s="183" t="s">
        <v>184</v>
      </c>
      <c r="H332" s="184">
        <v>272.62</v>
      </c>
      <c r="I332" s="185"/>
      <c r="J332" s="186">
        <f>ROUND(I332*H332,2)</f>
        <v>0</v>
      </c>
      <c r="K332" s="182" t="s">
        <v>152</v>
      </c>
      <c r="L332" s="39"/>
      <c r="M332" s="187" t="s">
        <v>1</v>
      </c>
      <c r="N332" s="188" t="s">
        <v>42</v>
      </c>
      <c r="O332" s="77"/>
      <c r="P332" s="189">
        <f>O332*H332</f>
        <v>0</v>
      </c>
      <c r="Q332" s="189">
        <v>0</v>
      </c>
      <c r="R332" s="189">
        <f>Q332*H332</f>
        <v>0</v>
      </c>
      <c r="S332" s="189">
        <v>0</v>
      </c>
      <c r="T332" s="190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191" t="s">
        <v>153</v>
      </c>
      <c r="AT332" s="191" t="s">
        <v>148</v>
      </c>
      <c r="AU332" s="191" t="s">
        <v>86</v>
      </c>
      <c r="AY332" s="19" t="s">
        <v>146</v>
      </c>
      <c r="BE332" s="192">
        <f>IF(N332="základní",J332,0)</f>
        <v>0</v>
      </c>
      <c r="BF332" s="192">
        <f>IF(N332="snížená",J332,0)</f>
        <v>0</v>
      </c>
      <c r="BG332" s="192">
        <f>IF(N332="zákl. přenesená",J332,0)</f>
        <v>0</v>
      </c>
      <c r="BH332" s="192">
        <f>IF(N332="sníž. přenesená",J332,0)</f>
        <v>0</v>
      </c>
      <c r="BI332" s="192">
        <f>IF(N332="nulová",J332,0)</f>
        <v>0</v>
      </c>
      <c r="BJ332" s="19" t="s">
        <v>84</v>
      </c>
      <c r="BK332" s="192">
        <f>ROUND(I332*H332,2)</f>
        <v>0</v>
      </c>
      <c r="BL332" s="19" t="s">
        <v>153</v>
      </c>
      <c r="BM332" s="191" t="s">
        <v>1065</v>
      </c>
    </row>
    <row r="333" s="14" customFormat="1">
      <c r="A333" s="14"/>
      <c r="B333" s="201"/>
      <c r="C333" s="14"/>
      <c r="D333" s="194" t="s">
        <v>155</v>
      </c>
      <c r="E333" s="202" t="s">
        <v>1</v>
      </c>
      <c r="F333" s="203" t="s">
        <v>1064</v>
      </c>
      <c r="G333" s="14"/>
      <c r="H333" s="204">
        <v>272.62</v>
      </c>
      <c r="I333" s="205"/>
      <c r="J333" s="14"/>
      <c r="K333" s="14"/>
      <c r="L333" s="201"/>
      <c r="M333" s="206"/>
      <c r="N333" s="207"/>
      <c r="O333" s="207"/>
      <c r="P333" s="207"/>
      <c r="Q333" s="207"/>
      <c r="R333" s="207"/>
      <c r="S333" s="207"/>
      <c r="T333" s="208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02" t="s">
        <v>155</v>
      </c>
      <c r="AU333" s="202" t="s">
        <v>86</v>
      </c>
      <c r="AV333" s="14" t="s">
        <v>86</v>
      </c>
      <c r="AW333" s="14" t="s">
        <v>32</v>
      </c>
      <c r="AX333" s="14" t="s">
        <v>84</v>
      </c>
      <c r="AY333" s="202" t="s">
        <v>146</v>
      </c>
    </row>
    <row r="334" s="2" customFormat="1" ht="44.25" customHeight="1">
      <c r="A334" s="38"/>
      <c r="B334" s="179"/>
      <c r="C334" s="180" t="s">
        <v>496</v>
      </c>
      <c r="D334" s="180" t="s">
        <v>148</v>
      </c>
      <c r="E334" s="181" t="s">
        <v>1066</v>
      </c>
      <c r="F334" s="182" t="s">
        <v>1067</v>
      </c>
      <c r="G334" s="183" t="s">
        <v>184</v>
      </c>
      <c r="H334" s="184">
        <v>0.025000000000000001</v>
      </c>
      <c r="I334" s="185"/>
      <c r="J334" s="186">
        <f>ROUND(I334*H334,2)</f>
        <v>0</v>
      </c>
      <c r="K334" s="182" t="s">
        <v>152</v>
      </c>
      <c r="L334" s="39"/>
      <c r="M334" s="187" t="s">
        <v>1</v>
      </c>
      <c r="N334" s="188" t="s">
        <v>42</v>
      </c>
      <c r="O334" s="77"/>
      <c r="P334" s="189">
        <f>O334*H334</f>
        <v>0</v>
      </c>
      <c r="Q334" s="189">
        <v>0.00281</v>
      </c>
      <c r="R334" s="189">
        <f>Q334*H334</f>
        <v>7.025E-05</v>
      </c>
      <c r="S334" s="189">
        <v>0.069000000000000006</v>
      </c>
      <c r="T334" s="190">
        <f>S334*H334</f>
        <v>0.0017250000000000002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191" t="s">
        <v>153</v>
      </c>
      <c r="AT334" s="191" t="s">
        <v>148</v>
      </c>
      <c r="AU334" s="191" t="s">
        <v>86</v>
      </c>
      <c r="AY334" s="19" t="s">
        <v>146</v>
      </c>
      <c r="BE334" s="192">
        <f>IF(N334="základní",J334,0)</f>
        <v>0</v>
      </c>
      <c r="BF334" s="192">
        <f>IF(N334="snížená",J334,0)</f>
        <v>0</v>
      </c>
      <c r="BG334" s="192">
        <f>IF(N334="zákl. přenesená",J334,0)</f>
        <v>0</v>
      </c>
      <c r="BH334" s="192">
        <f>IF(N334="sníž. přenesená",J334,0)</f>
        <v>0</v>
      </c>
      <c r="BI334" s="192">
        <f>IF(N334="nulová",J334,0)</f>
        <v>0</v>
      </c>
      <c r="BJ334" s="19" t="s">
        <v>84</v>
      </c>
      <c r="BK334" s="192">
        <f>ROUND(I334*H334,2)</f>
        <v>0</v>
      </c>
      <c r="BL334" s="19" t="s">
        <v>153</v>
      </c>
      <c r="BM334" s="191" t="s">
        <v>1068</v>
      </c>
    </row>
    <row r="335" s="12" customFormat="1" ht="22.8" customHeight="1">
      <c r="A335" s="12"/>
      <c r="B335" s="166"/>
      <c r="C335" s="12"/>
      <c r="D335" s="167" t="s">
        <v>76</v>
      </c>
      <c r="E335" s="177" t="s">
        <v>605</v>
      </c>
      <c r="F335" s="177" t="s">
        <v>606</v>
      </c>
      <c r="G335" s="12"/>
      <c r="H335" s="12"/>
      <c r="I335" s="169"/>
      <c r="J335" s="178">
        <f>BK335</f>
        <v>0</v>
      </c>
      <c r="K335" s="12"/>
      <c r="L335" s="166"/>
      <c r="M335" s="171"/>
      <c r="N335" s="172"/>
      <c r="O335" s="172"/>
      <c r="P335" s="173">
        <f>SUM(P336:P353)</f>
        <v>0</v>
      </c>
      <c r="Q335" s="172"/>
      <c r="R335" s="173">
        <f>SUM(R336:R353)</f>
        <v>0</v>
      </c>
      <c r="S335" s="172"/>
      <c r="T335" s="174">
        <f>SUM(T336:T353)</f>
        <v>0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167" t="s">
        <v>84</v>
      </c>
      <c r="AT335" s="175" t="s">
        <v>76</v>
      </c>
      <c r="AU335" s="175" t="s">
        <v>84</v>
      </c>
      <c r="AY335" s="167" t="s">
        <v>146</v>
      </c>
      <c r="BK335" s="176">
        <f>SUM(BK336:BK353)</f>
        <v>0</v>
      </c>
    </row>
    <row r="336" s="2" customFormat="1" ht="37.8" customHeight="1">
      <c r="A336" s="38"/>
      <c r="B336" s="179"/>
      <c r="C336" s="180" t="s">
        <v>500</v>
      </c>
      <c r="D336" s="180" t="s">
        <v>148</v>
      </c>
      <c r="E336" s="181" t="s">
        <v>608</v>
      </c>
      <c r="F336" s="182" t="s">
        <v>609</v>
      </c>
      <c r="G336" s="183" t="s">
        <v>266</v>
      </c>
      <c r="H336" s="184">
        <v>79.231999999999999</v>
      </c>
      <c r="I336" s="185"/>
      <c r="J336" s="186">
        <f>ROUND(I336*H336,2)</f>
        <v>0</v>
      </c>
      <c r="K336" s="182" t="s">
        <v>152</v>
      </c>
      <c r="L336" s="39"/>
      <c r="M336" s="187" t="s">
        <v>1</v>
      </c>
      <c r="N336" s="188" t="s">
        <v>42</v>
      </c>
      <c r="O336" s="77"/>
      <c r="P336" s="189">
        <f>O336*H336</f>
        <v>0</v>
      </c>
      <c r="Q336" s="189">
        <v>0</v>
      </c>
      <c r="R336" s="189">
        <f>Q336*H336</f>
        <v>0</v>
      </c>
      <c r="S336" s="189">
        <v>0</v>
      </c>
      <c r="T336" s="190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191" t="s">
        <v>153</v>
      </c>
      <c r="AT336" s="191" t="s">
        <v>148</v>
      </c>
      <c r="AU336" s="191" t="s">
        <v>86</v>
      </c>
      <c r="AY336" s="19" t="s">
        <v>146</v>
      </c>
      <c r="BE336" s="192">
        <f>IF(N336="základní",J336,0)</f>
        <v>0</v>
      </c>
      <c r="BF336" s="192">
        <f>IF(N336="snížená",J336,0)</f>
        <v>0</v>
      </c>
      <c r="BG336" s="192">
        <f>IF(N336="zákl. přenesená",J336,0)</f>
        <v>0</v>
      </c>
      <c r="BH336" s="192">
        <f>IF(N336="sníž. přenesená",J336,0)</f>
        <v>0</v>
      </c>
      <c r="BI336" s="192">
        <f>IF(N336="nulová",J336,0)</f>
        <v>0</v>
      </c>
      <c r="BJ336" s="19" t="s">
        <v>84</v>
      </c>
      <c r="BK336" s="192">
        <f>ROUND(I336*H336,2)</f>
        <v>0</v>
      </c>
      <c r="BL336" s="19" t="s">
        <v>153</v>
      </c>
      <c r="BM336" s="191" t="s">
        <v>1069</v>
      </c>
    </row>
    <row r="337" s="13" customFormat="1">
      <c r="A337" s="13"/>
      <c r="B337" s="193"/>
      <c r="C337" s="13"/>
      <c r="D337" s="194" t="s">
        <v>155</v>
      </c>
      <c r="E337" s="195" t="s">
        <v>1</v>
      </c>
      <c r="F337" s="196" t="s">
        <v>611</v>
      </c>
      <c r="G337" s="13"/>
      <c r="H337" s="195" t="s">
        <v>1</v>
      </c>
      <c r="I337" s="197"/>
      <c r="J337" s="13"/>
      <c r="K337" s="13"/>
      <c r="L337" s="193"/>
      <c r="M337" s="198"/>
      <c r="N337" s="199"/>
      <c r="O337" s="199"/>
      <c r="P337" s="199"/>
      <c r="Q337" s="199"/>
      <c r="R337" s="199"/>
      <c r="S337" s="199"/>
      <c r="T337" s="200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195" t="s">
        <v>155</v>
      </c>
      <c r="AU337" s="195" t="s">
        <v>86</v>
      </c>
      <c r="AV337" s="13" t="s">
        <v>84</v>
      </c>
      <c r="AW337" s="13" t="s">
        <v>32</v>
      </c>
      <c r="AX337" s="13" t="s">
        <v>77</v>
      </c>
      <c r="AY337" s="195" t="s">
        <v>146</v>
      </c>
    </row>
    <row r="338" s="14" customFormat="1">
      <c r="A338" s="14"/>
      <c r="B338" s="201"/>
      <c r="C338" s="14"/>
      <c r="D338" s="194" t="s">
        <v>155</v>
      </c>
      <c r="E338" s="202" t="s">
        <v>1</v>
      </c>
      <c r="F338" s="203" t="s">
        <v>1070</v>
      </c>
      <c r="G338" s="14"/>
      <c r="H338" s="204">
        <v>45.472000000000001</v>
      </c>
      <c r="I338" s="205"/>
      <c r="J338" s="14"/>
      <c r="K338" s="14"/>
      <c r="L338" s="201"/>
      <c r="M338" s="206"/>
      <c r="N338" s="207"/>
      <c r="O338" s="207"/>
      <c r="P338" s="207"/>
      <c r="Q338" s="207"/>
      <c r="R338" s="207"/>
      <c r="S338" s="207"/>
      <c r="T338" s="208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02" t="s">
        <v>155</v>
      </c>
      <c r="AU338" s="202" t="s">
        <v>86</v>
      </c>
      <c r="AV338" s="14" t="s">
        <v>86</v>
      </c>
      <c r="AW338" s="14" t="s">
        <v>32</v>
      </c>
      <c r="AX338" s="14" t="s">
        <v>77</v>
      </c>
      <c r="AY338" s="202" t="s">
        <v>146</v>
      </c>
    </row>
    <row r="339" s="14" customFormat="1">
      <c r="A339" s="14"/>
      <c r="B339" s="201"/>
      <c r="C339" s="14"/>
      <c r="D339" s="194" t="s">
        <v>155</v>
      </c>
      <c r="E339" s="202" t="s">
        <v>1</v>
      </c>
      <c r="F339" s="203" t="s">
        <v>1071</v>
      </c>
      <c r="G339" s="14"/>
      <c r="H339" s="204">
        <v>33.759999999999998</v>
      </c>
      <c r="I339" s="205"/>
      <c r="J339" s="14"/>
      <c r="K339" s="14"/>
      <c r="L339" s="201"/>
      <c r="M339" s="206"/>
      <c r="N339" s="207"/>
      <c r="O339" s="207"/>
      <c r="P339" s="207"/>
      <c r="Q339" s="207"/>
      <c r="R339" s="207"/>
      <c r="S339" s="207"/>
      <c r="T339" s="208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02" t="s">
        <v>155</v>
      </c>
      <c r="AU339" s="202" t="s">
        <v>86</v>
      </c>
      <c r="AV339" s="14" t="s">
        <v>86</v>
      </c>
      <c r="AW339" s="14" t="s">
        <v>32</v>
      </c>
      <c r="AX339" s="14" t="s">
        <v>77</v>
      </c>
      <c r="AY339" s="202" t="s">
        <v>146</v>
      </c>
    </row>
    <row r="340" s="15" customFormat="1">
      <c r="A340" s="15"/>
      <c r="B340" s="209"/>
      <c r="C340" s="15"/>
      <c r="D340" s="194" t="s">
        <v>155</v>
      </c>
      <c r="E340" s="210" t="s">
        <v>1</v>
      </c>
      <c r="F340" s="211" t="s">
        <v>164</v>
      </c>
      <c r="G340" s="15"/>
      <c r="H340" s="212">
        <v>79.231999999999999</v>
      </c>
      <c r="I340" s="213"/>
      <c r="J340" s="15"/>
      <c r="K340" s="15"/>
      <c r="L340" s="209"/>
      <c r="M340" s="214"/>
      <c r="N340" s="215"/>
      <c r="O340" s="215"/>
      <c r="P340" s="215"/>
      <c r="Q340" s="215"/>
      <c r="R340" s="215"/>
      <c r="S340" s="215"/>
      <c r="T340" s="216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10" t="s">
        <v>155</v>
      </c>
      <c r="AU340" s="210" t="s">
        <v>86</v>
      </c>
      <c r="AV340" s="15" t="s">
        <v>153</v>
      </c>
      <c r="AW340" s="15" t="s">
        <v>32</v>
      </c>
      <c r="AX340" s="15" t="s">
        <v>84</v>
      </c>
      <c r="AY340" s="210" t="s">
        <v>146</v>
      </c>
    </row>
    <row r="341" s="2" customFormat="1" ht="24.15" customHeight="1">
      <c r="A341" s="38"/>
      <c r="B341" s="179"/>
      <c r="C341" s="180" t="s">
        <v>505</v>
      </c>
      <c r="D341" s="180" t="s">
        <v>148</v>
      </c>
      <c r="E341" s="181" t="s">
        <v>621</v>
      </c>
      <c r="F341" s="182" t="s">
        <v>622</v>
      </c>
      <c r="G341" s="183" t="s">
        <v>266</v>
      </c>
      <c r="H341" s="184">
        <v>155.43100000000001</v>
      </c>
      <c r="I341" s="185"/>
      <c r="J341" s="186">
        <f>ROUND(I341*H341,2)</f>
        <v>0</v>
      </c>
      <c r="K341" s="182" t="s">
        <v>1</v>
      </c>
      <c r="L341" s="39"/>
      <c r="M341" s="187" t="s">
        <v>1</v>
      </c>
      <c r="N341" s="188" t="s">
        <v>42</v>
      </c>
      <c r="O341" s="77"/>
      <c r="P341" s="189">
        <f>O341*H341</f>
        <v>0</v>
      </c>
      <c r="Q341" s="189">
        <v>0</v>
      </c>
      <c r="R341" s="189">
        <f>Q341*H341</f>
        <v>0</v>
      </c>
      <c r="S341" s="189">
        <v>0</v>
      </c>
      <c r="T341" s="190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191" t="s">
        <v>153</v>
      </c>
      <c r="AT341" s="191" t="s">
        <v>148</v>
      </c>
      <c r="AU341" s="191" t="s">
        <v>86</v>
      </c>
      <c r="AY341" s="19" t="s">
        <v>146</v>
      </c>
      <c r="BE341" s="192">
        <f>IF(N341="základní",J341,0)</f>
        <v>0</v>
      </c>
      <c r="BF341" s="192">
        <f>IF(N341="snížená",J341,0)</f>
        <v>0</v>
      </c>
      <c r="BG341" s="192">
        <f>IF(N341="zákl. přenesená",J341,0)</f>
        <v>0</v>
      </c>
      <c r="BH341" s="192">
        <f>IF(N341="sníž. přenesená",J341,0)</f>
        <v>0</v>
      </c>
      <c r="BI341" s="192">
        <f>IF(N341="nulová",J341,0)</f>
        <v>0</v>
      </c>
      <c r="BJ341" s="19" t="s">
        <v>84</v>
      </c>
      <c r="BK341" s="192">
        <f>ROUND(I341*H341,2)</f>
        <v>0</v>
      </c>
      <c r="BL341" s="19" t="s">
        <v>153</v>
      </c>
      <c r="BM341" s="191" t="s">
        <v>1072</v>
      </c>
    </row>
    <row r="342" s="13" customFormat="1">
      <c r="A342" s="13"/>
      <c r="B342" s="193"/>
      <c r="C342" s="13"/>
      <c r="D342" s="194" t="s">
        <v>155</v>
      </c>
      <c r="E342" s="195" t="s">
        <v>1</v>
      </c>
      <c r="F342" s="196" t="s">
        <v>624</v>
      </c>
      <c r="G342" s="13"/>
      <c r="H342" s="195" t="s">
        <v>1</v>
      </c>
      <c r="I342" s="197"/>
      <c r="J342" s="13"/>
      <c r="K342" s="13"/>
      <c r="L342" s="193"/>
      <c r="M342" s="198"/>
      <c r="N342" s="199"/>
      <c r="O342" s="199"/>
      <c r="P342" s="199"/>
      <c r="Q342" s="199"/>
      <c r="R342" s="199"/>
      <c r="S342" s="199"/>
      <c r="T342" s="200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95" t="s">
        <v>155</v>
      </c>
      <c r="AU342" s="195" t="s">
        <v>86</v>
      </c>
      <c r="AV342" s="13" t="s">
        <v>84</v>
      </c>
      <c r="AW342" s="13" t="s">
        <v>32</v>
      </c>
      <c r="AX342" s="13" t="s">
        <v>77</v>
      </c>
      <c r="AY342" s="195" t="s">
        <v>146</v>
      </c>
    </row>
    <row r="343" s="13" customFormat="1">
      <c r="A343" s="13"/>
      <c r="B343" s="193"/>
      <c r="C343" s="13"/>
      <c r="D343" s="194" t="s">
        <v>155</v>
      </c>
      <c r="E343" s="195" t="s">
        <v>1</v>
      </c>
      <c r="F343" s="196" t="s">
        <v>244</v>
      </c>
      <c r="G343" s="13"/>
      <c r="H343" s="195" t="s">
        <v>1</v>
      </c>
      <c r="I343" s="197"/>
      <c r="J343" s="13"/>
      <c r="K343" s="13"/>
      <c r="L343" s="193"/>
      <c r="M343" s="198"/>
      <c r="N343" s="199"/>
      <c r="O343" s="199"/>
      <c r="P343" s="199"/>
      <c r="Q343" s="199"/>
      <c r="R343" s="199"/>
      <c r="S343" s="199"/>
      <c r="T343" s="200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195" t="s">
        <v>155</v>
      </c>
      <c r="AU343" s="195" t="s">
        <v>86</v>
      </c>
      <c r="AV343" s="13" t="s">
        <v>84</v>
      </c>
      <c r="AW343" s="13" t="s">
        <v>32</v>
      </c>
      <c r="AX343" s="13" t="s">
        <v>77</v>
      </c>
      <c r="AY343" s="195" t="s">
        <v>146</v>
      </c>
    </row>
    <row r="344" s="14" customFormat="1">
      <c r="A344" s="14"/>
      <c r="B344" s="201"/>
      <c r="C344" s="14"/>
      <c r="D344" s="194" t="s">
        <v>155</v>
      </c>
      <c r="E344" s="202" t="s">
        <v>1</v>
      </c>
      <c r="F344" s="203" t="s">
        <v>1073</v>
      </c>
      <c r="G344" s="14"/>
      <c r="H344" s="204">
        <v>155.43100000000001</v>
      </c>
      <c r="I344" s="205"/>
      <c r="J344" s="14"/>
      <c r="K344" s="14"/>
      <c r="L344" s="201"/>
      <c r="M344" s="206"/>
      <c r="N344" s="207"/>
      <c r="O344" s="207"/>
      <c r="P344" s="207"/>
      <c r="Q344" s="207"/>
      <c r="R344" s="207"/>
      <c r="S344" s="207"/>
      <c r="T344" s="208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02" t="s">
        <v>155</v>
      </c>
      <c r="AU344" s="202" t="s">
        <v>86</v>
      </c>
      <c r="AV344" s="14" t="s">
        <v>86</v>
      </c>
      <c r="AW344" s="14" t="s">
        <v>32</v>
      </c>
      <c r="AX344" s="14" t="s">
        <v>84</v>
      </c>
      <c r="AY344" s="202" t="s">
        <v>146</v>
      </c>
    </row>
    <row r="345" s="2" customFormat="1" ht="49.05" customHeight="1">
      <c r="A345" s="38"/>
      <c r="B345" s="179"/>
      <c r="C345" s="180" t="s">
        <v>509</v>
      </c>
      <c r="D345" s="180" t="s">
        <v>148</v>
      </c>
      <c r="E345" s="181" t="s">
        <v>615</v>
      </c>
      <c r="F345" s="182" t="s">
        <v>616</v>
      </c>
      <c r="G345" s="183" t="s">
        <v>266</v>
      </c>
      <c r="H345" s="184">
        <v>39.616</v>
      </c>
      <c r="I345" s="185"/>
      <c r="J345" s="186">
        <f>ROUND(I345*H345,2)</f>
        <v>0</v>
      </c>
      <c r="K345" s="182" t="s">
        <v>152</v>
      </c>
      <c r="L345" s="39"/>
      <c r="M345" s="187" t="s">
        <v>1</v>
      </c>
      <c r="N345" s="188" t="s">
        <v>42</v>
      </c>
      <c r="O345" s="77"/>
      <c r="P345" s="189">
        <f>O345*H345</f>
        <v>0</v>
      </c>
      <c r="Q345" s="189">
        <v>0</v>
      </c>
      <c r="R345" s="189">
        <f>Q345*H345</f>
        <v>0</v>
      </c>
      <c r="S345" s="189">
        <v>0</v>
      </c>
      <c r="T345" s="190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191" t="s">
        <v>153</v>
      </c>
      <c r="AT345" s="191" t="s">
        <v>148</v>
      </c>
      <c r="AU345" s="191" t="s">
        <v>86</v>
      </c>
      <c r="AY345" s="19" t="s">
        <v>146</v>
      </c>
      <c r="BE345" s="192">
        <f>IF(N345="základní",J345,0)</f>
        <v>0</v>
      </c>
      <c r="BF345" s="192">
        <f>IF(N345="snížená",J345,0)</f>
        <v>0</v>
      </c>
      <c r="BG345" s="192">
        <f>IF(N345="zákl. přenesená",J345,0)</f>
        <v>0</v>
      </c>
      <c r="BH345" s="192">
        <f>IF(N345="sníž. přenesená",J345,0)</f>
        <v>0</v>
      </c>
      <c r="BI345" s="192">
        <f>IF(N345="nulová",J345,0)</f>
        <v>0</v>
      </c>
      <c r="BJ345" s="19" t="s">
        <v>84</v>
      </c>
      <c r="BK345" s="192">
        <f>ROUND(I345*H345,2)</f>
        <v>0</v>
      </c>
      <c r="BL345" s="19" t="s">
        <v>153</v>
      </c>
      <c r="BM345" s="191" t="s">
        <v>1074</v>
      </c>
    </row>
    <row r="346" s="14" customFormat="1">
      <c r="A346" s="14"/>
      <c r="B346" s="201"/>
      <c r="C346" s="14"/>
      <c r="D346" s="194" t="s">
        <v>155</v>
      </c>
      <c r="E346" s="202" t="s">
        <v>1</v>
      </c>
      <c r="F346" s="203" t="s">
        <v>1075</v>
      </c>
      <c r="G346" s="14"/>
      <c r="H346" s="204">
        <v>22.736000000000001</v>
      </c>
      <c r="I346" s="205"/>
      <c r="J346" s="14"/>
      <c r="K346" s="14"/>
      <c r="L346" s="201"/>
      <c r="M346" s="206"/>
      <c r="N346" s="207"/>
      <c r="O346" s="207"/>
      <c r="P346" s="207"/>
      <c r="Q346" s="207"/>
      <c r="R346" s="207"/>
      <c r="S346" s="207"/>
      <c r="T346" s="208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02" t="s">
        <v>155</v>
      </c>
      <c r="AU346" s="202" t="s">
        <v>86</v>
      </c>
      <c r="AV346" s="14" t="s">
        <v>86</v>
      </c>
      <c r="AW346" s="14" t="s">
        <v>32</v>
      </c>
      <c r="AX346" s="14" t="s">
        <v>77</v>
      </c>
      <c r="AY346" s="202" t="s">
        <v>146</v>
      </c>
    </row>
    <row r="347" s="14" customFormat="1">
      <c r="A347" s="14"/>
      <c r="B347" s="201"/>
      <c r="C347" s="14"/>
      <c r="D347" s="194" t="s">
        <v>155</v>
      </c>
      <c r="E347" s="202" t="s">
        <v>1</v>
      </c>
      <c r="F347" s="203" t="s">
        <v>1076</v>
      </c>
      <c r="G347" s="14"/>
      <c r="H347" s="204">
        <v>16.879999999999999</v>
      </c>
      <c r="I347" s="205"/>
      <c r="J347" s="14"/>
      <c r="K347" s="14"/>
      <c r="L347" s="201"/>
      <c r="M347" s="206"/>
      <c r="N347" s="207"/>
      <c r="O347" s="207"/>
      <c r="P347" s="207"/>
      <c r="Q347" s="207"/>
      <c r="R347" s="207"/>
      <c r="S347" s="207"/>
      <c r="T347" s="208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02" t="s">
        <v>155</v>
      </c>
      <c r="AU347" s="202" t="s">
        <v>86</v>
      </c>
      <c r="AV347" s="14" t="s">
        <v>86</v>
      </c>
      <c r="AW347" s="14" t="s">
        <v>32</v>
      </c>
      <c r="AX347" s="14" t="s">
        <v>77</v>
      </c>
      <c r="AY347" s="202" t="s">
        <v>146</v>
      </c>
    </row>
    <row r="348" s="15" customFormat="1">
      <c r="A348" s="15"/>
      <c r="B348" s="209"/>
      <c r="C348" s="15"/>
      <c r="D348" s="194" t="s">
        <v>155</v>
      </c>
      <c r="E348" s="210" t="s">
        <v>1</v>
      </c>
      <c r="F348" s="211" t="s">
        <v>164</v>
      </c>
      <c r="G348" s="15"/>
      <c r="H348" s="212">
        <v>39.616</v>
      </c>
      <c r="I348" s="213"/>
      <c r="J348" s="15"/>
      <c r="K348" s="15"/>
      <c r="L348" s="209"/>
      <c r="M348" s="214"/>
      <c r="N348" s="215"/>
      <c r="O348" s="215"/>
      <c r="P348" s="215"/>
      <c r="Q348" s="215"/>
      <c r="R348" s="215"/>
      <c r="S348" s="215"/>
      <c r="T348" s="216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10" t="s">
        <v>155</v>
      </c>
      <c r="AU348" s="210" t="s">
        <v>86</v>
      </c>
      <c r="AV348" s="15" t="s">
        <v>153</v>
      </c>
      <c r="AW348" s="15" t="s">
        <v>32</v>
      </c>
      <c r="AX348" s="15" t="s">
        <v>84</v>
      </c>
      <c r="AY348" s="210" t="s">
        <v>146</v>
      </c>
    </row>
    <row r="349" s="2" customFormat="1" ht="24.15" customHeight="1">
      <c r="A349" s="38"/>
      <c r="B349" s="179"/>
      <c r="C349" s="180" t="s">
        <v>513</v>
      </c>
      <c r="D349" s="180" t="s">
        <v>148</v>
      </c>
      <c r="E349" s="181" t="s">
        <v>627</v>
      </c>
      <c r="F349" s="182" t="s">
        <v>628</v>
      </c>
      <c r="G349" s="183" t="s">
        <v>266</v>
      </c>
      <c r="H349" s="184">
        <v>39.616</v>
      </c>
      <c r="I349" s="185"/>
      <c r="J349" s="186">
        <f>ROUND(I349*H349,2)</f>
        <v>0</v>
      </c>
      <c r="K349" s="182" t="s">
        <v>152</v>
      </c>
      <c r="L349" s="39"/>
      <c r="M349" s="187" t="s">
        <v>1</v>
      </c>
      <c r="N349" s="188" t="s">
        <v>42</v>
      </c>
      <c r="O349" s="77"/>
      <c r="P349" s="189">
        <f>O349*H349</f>
        <v>0</v>
      </c>
      <c r="Q349" s="189">
        <v>0</v>
      </c>
      <c r="R349" s="189">
        <f>Q349*H349</f>
        <v>0</v>
      </c>
      <c r="S349" s="189">
        <v>0</v>
      </c>
      <c r="T349" s="190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191" t="s">
        <v>153</v>
      </c>
      <c r="AT349" s="191" t="s">
        <v>148</v>
      </c>
      <c r="AU349" s="191" t="s">
        <v>86</v>
      </c>
      <c r="AY349" s="19" t="s">
        <v>146</v>
      </c>
      <c r="BE349" s="192">
        <f>IF(N349="základní",J349,0)</f>
        <v>0</v>
      </c>
      <c r="BF349" s="192">
        <f>IF(N349="snížená",J349,0)</f>
        <v>0</v>
      </c>
      <c r="BG349" s="192">
        <f>IF(N349="zákl. přenesená",J349,0)</f>
        <v>0</v>
      </c>
      <c r="BH349" s="192">
        <f>IF(N349="sníž. přenesená",J349,0)</f>
        <v>0</v>
      </c>
      <c r="BI349" s="192">
        <f>IF(N349="nulová",J349,0)</f>
        <v>0</v>
      </c>
      <c r="BJ349" s="19" t="s">
        <v>84</v>
      </c>
      <c r="BK349" s="192">
        <f>ROUND(I349*H349,2)</f>
        <v>0</v>
      </c>
      <c r="BL349" s="19" t="s">
        <v>153</v>
      </c>
      <c r="BM349" s="191" t="s">
        <v>1077</v>
      </c>
    </row>
    <row r="350" s="13" customFormat="1">
      <c r="A350" s="13"/>
      <c r="B350" s="193"/>
      <c r="C350" s="13"/>
      <c r="D350" s="194" t="s">
        <v>155</v>
      </c>
      <c r="E350" s="195" t="s">
        <v>1</v>
      </c>
      <c r="F350" s="196" t="s">
        <v>630</v>
      </c>
      <c r="G350" s="13"/>
      <c r="H350" s="195" t="s">
        <v>1</v>
      </c>
      <c r="I350" s="197"/>
      <c r="J350" s="13"/>
      <c r="K350" s="13"/>
      <c r="L350" s="193"/>
      <c r="M350" s="198"/>
      <c r="N350" s="199"/>
      <c r="O350" s="199"/>
      <c r="P350" s="199"/>
      <c r="Q350" s="199"/>
      <c r="R350" s="199"/>
      <c r="S350" s="199"/>
      <c r="T350" s="200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195" t="s">
        <v>155</v>
      </c>
      <c r="AU350" s="195" t="s">
        <v>86</v>
      </c>
      <c r="AV350" s="13" t="s">
        <v>84</v>
      </c>
      <c r="AW350" s="13" t="s">
        <v>32</v>
      </c>
      <c r="AX350" s="13" t="s">
        <v>77</v>
      </c>
      <c r="AY350" s="195" t="s">
        <v>146</v>
      </c>
    </row>
    <row r="351" s="14" customFormat="1">
      <c r="A351" s="14"/>
      <c r="B351" s="201"/>
      <c r="C351" s="14"/>
      <c r="D351" s="194" t="s">
        <v>155</v>
      </c>
      <c r="E351" s="202" t="s">
        <v>1</v>
      </c>
      <c r="F351" s="203" t="s">
        <v>1075</v>
      </c>
      <c r="G351" s="14"/>
      <c r="H351" s="204">
        <v>22.736000000000001</v>
      </c>
      <c r="I351" s="205"/>
      <c r="J351" s="14"/>
      <c r="K351" s="14"/>
      <c r="L351" s="201"/>
      <c r="M351" s="206"/>
      <c r="N351" s="207"/>
      <c r="O351" s="207"/>
      <c r="P351" s="207"/>
      <c r="Q351" s="207"/>
      <c r="R351" s="207"/>
      <c r="S351" s="207"/>
      <c r="T351" s="208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02" t="s">
        <v>155</v>
      </c>
      <c r="AU351" s="202" t="s">
        <v>86</v>
      </c>
      <c r="AV351" s="14" t="s">
        <v>86</v>
      </c>
      <c r="AW351" s="14" t="s">
        <v>32</v>
      </c>
      <c r="AX351" s="14" t="s">
        <v>77</v>
      </c>
      <c r="AY351" s="202" t="s">
        <v>146</v>
      </c>
    </row>
    <row r="352" s="14" customFormat="1">
      <c r="A352" s="14"/>
      <c r="B352" s="201"/>
      <c r="C352" s="14"/>
      <c r="D352" s="194" t="s">
        <v>155</v>
      </c>
      <c r="E352" s="202" t="s">
        <v>1</v>
      </c>
      <c r="F352" s="203" t="s">
        <v>1076</v>
      </c>
      <c r="G352" s="14"/>
      <c r="H352" s="204">
        <v>16.879999999999999</v>
      </c>
      <c r="I352" s="205"/>
      <c r="J352" s="14"/>
      <c r="K352" s="14"/>
      <c r="L352" s="201"/>
      <c r="M352" s="206"/>
      <c r="N352" s="207"/>
      <c r="O352" s="207"/>
      <c r="P352" s="207"/>
      <c r="Q352" s="207"/>
      <c r="R352" s="207"/>
      <c r="S352" s="207"/>
      <c r="T352" s="208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02" t="s">
        <v>155</v>
      </c>
      <c r="AU352" s="202" t="s">
        <v>86</v>
      </c>
      <c r="AV352" s="14" t="s">
        <v>86</v>
      </c>
      <c r="AW352" s="14" t="s">
        <v>32</v>
      </c>
      <c r="AX352" s="14" t="s">
        <v>77</v>
      </c>
      <c r="AY352" s="202" t="s">
        <v>146</v>
      </c>
    </row>
    <row r="353" s="15" customFormat="1">
      <c r="A353" s="15"/>
      <c r="B353" s="209"/>
      <c r="C353" s="15"/>
      <c r="D353" s="194" t="s">
        <v>155</v>
      </c>
      <c r="E353" s="210" t="s">
        <v>1</v>
      </c>
      <c r="F353" s="211" t="s">
        <v>164</v>
      </c>
      <c r="G353" s="15"/>
      <c r="H353" s="212">
        <v>39.616</v>
      </c>
      <c r="I353" s="213"/>
      <c r="J353" s="15"/>
      <c r="K353" s="15"/>
      <c r="L353" s="209"/>
      <c r="M353" s="214"/>
      <c r="N353" s="215"/>
      <c r="O353" s="215"/>
      <c r="P353" s="215"/>
      <c r="Q353" s="215"/>
      <c r="R353" s="215"/>
      <c r="S353" s="215"/>
      <c r="T353" s="216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10" t="s">
        <v>155</v>
      </c>
      <c r="AU353" s="210" t="s">
        <v>86</v>
      </c>
      <c r="AV353" s="15" t="s">
        <v>153</v>
      </c>
      <c r="AW353" s="15" t="s">
        <v>32</v>
      </c>
      <c r="AX353" s="15" t="s">
        <v>84</v>
      </c>
      <c r="AY353" s="210" t="s">
        <v>146</v>
      </c>
    </row>
    <row r="354" s="12" customFormat="1" ht="22.8" customHeight="1">
      <c r="A354" s="12"/>
      <c r="B354" s="166"/>
      <c r="C354" s="12"/>
      <c r="D354" s="167" t="s">
        <v>76</v>
      </c>
      <c r="E354" s="177" t="s">
        <v>631</v>
      </c>
      <c r="F354" s="177" t="s">
        <v>632</v>
      </c>
      <c r="G354" s="12"/>
      <c r="H354" s="12"/>
      <c r="I354" s="169"/>
      <c r="J354" s="178">
        <f>BK354</f>
        <v>0</v>
      </c>
      <c r="K354" s="12"/>
      <c r="L354" s="166"/>
      <c r="M354" s="171"/>
      <c r="N354" s="172"/>
      <c r="O354" s="172"/>
      <c r="P354" s="173">
        <f>P355</f>
        <v>0</v>
      </c>
      <c r="Q354" s="172"/>
      <c r="R354" s="173">
        <f>R355</f>
        <v>0</v>
      </c>
      <c r="S354" s="172"/>
      <c r="T354" s="174">
        <f>T355</f>
        <v>0</v>
      </c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R354" s="167" t="s">
        <v>84</v>
      </c>
      <c r="AT354" s="175" t="s">
        <v>76</v>
      </c>
      <c r="AU354" s="175" t="s">
        <v>84</v>
      </c>
      <c r="AY354" s="167" t="s">
        <v>146</v>
      </c>
      <c r="BK354" s="176">
        <f>BK355</f>
        <v>0</v>
      </c>
    </row>
    <row r="355" s="2" customFormat="1" ht="37.8" customHeight="1">
      <c r="A355" s="38"/>
      <c r="B355" s="179"/>
      <c r="C355" s="180" t="s">
        <v>517</v>
      </c>
      <c r="D355" s="180" t="s">
        <v>148</v>
      </c>
      <c r="E355" s="181" t="s">
        <v>1078</v>
      </c>
      <c r="F355" s="182" t="s">
        <v>1079</v>
      </c>
      <c r="G355" s="183" t="s">
        <v>266</v>
      </c>
      <c r="H355" s="184">
        <v>622.02599999999995</v>
      </c>
      <c r="I355" s="185"/>
      <c r="J355" s="186">
        <f>ROUND(I355*H355,2)</f>
        <v>0</v>
      </c>
      <c r="K355" s="182" t="s">
        <v>152</v>
      </c>
      <c r="L355" s="39"/>
      <c r="M355" s="239" t="s">
        <v>1</v>
      </c>
      <c r="N355" s="240" t="s">
        <v>42</v>
      </c>
      <c r="O355" s="241"/>
      <c r="P355" s="242">
        <f>O355*H355</f>
        <v>0</v>
      </c>
      <c r="Q355" s="242">
        <v>0</v>
      </c>
      <c r="R355" s="242">
        <f>Q355*H355</f>
        <v>0</v>
      </c>
      <c r="S355" s="242">
        <v>0</v>
      </c>
      <c r="T355" s="243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191" t="s">
        <v>153</v>
      </c>
      <c r="AT355" s="191" t="s">
        <v>148</v>
      </c>
      <c r="AU355" s="191" t="s">
        <v>86</v>
      </c>
      <c r="AY355" s="19" t="s">
        <v>146</v>
      </c>
      <c r="BE355" s="192">
        <f>IF(N355="základní",J355,0)</f>
        <v>0</v>
      </c>
      <c r="BF355" s="192">
        <f>IF(N355="snížená",J355,0)</f>
        <v>0</v>
      </c>
      <c r="BG355" s="192">
        <f>IF(N355="zákl. přenesená",J355,0)</f>
        <v>0</v>
      </c>
      <c r="BH355" s="192">
        <f>IF(N355="sníž. přenesená",J355,0)</f>
        <v>0</v>
      </c>
      <c r="BI355" s="192">
        <f>IF(N355="nulová",J355,0)</f>
        <v>0</v>
      </c>
      <c r="BJ355" s="19" t="s">
        <v>84</v>
      </c>
      <c r="BK355" s="192">
        <f>ROUND(I355*H355,2)</f>
        <v>0</v>
      </c>
      <c r="BL355" s="19" t="s">
        <v>153</v>
      </c>
      <c r="BM355" s="191" t="s">
        <v>1080</v>
      </c>
    </row>
    <row r="356" s="2" customFormat="1" ht="6.96" customHeight="1">
      <c r="A356" s="38"/>
      <c r="B356" s="60"/>
      <c r="C356" s="61"/>
      <c r="D356" s="61"/>
      <c r="E356" s="61"/>
      <c r="F356" s="61"/>
      <c r="G356" s="61"/>
      <c r="H356" s="61"/>
      <c r="I356" s="61"/>
      <c r="J356" s="61"/>
      <c r="K356" s="61"/>
      <c r="L356" s="39"/>
      <c r="M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</row>
  </sheetData>
  <autoFilter ref="C129:K35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.667969" style="1" customWidth="1"/>
    <col min="13" max="13" width="10.83203" style="1" customWidth="1"/>
    <col min="15" max="15" width="14.16016" style="1" customWidth="1"/>
    <col min="16" max="16" width="14.16016" style="1" customWidth="1"/>
    <col min="17" max="17" width="14.16016" style="1" customWidth="1"/>
    <col min="18" max="18" width="14.16016" style="1" customWidth="1"/>
    <col min="19" max="19" width="14.16016" style="1" customWidth="1"/>
    <col min="20" max="20" width="14.16016" style="1" customWidth="1"/>
    <col min="21" max="21" width="16.33203" style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103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113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Mladá Boleslav, obnova vodovodu a kanalizace - etapa A</v>
      </c>
      <c r="F7" s="32"/>
      <c r="G7" s="32"/>
      <c r="H7" s="32"/>
      <c r="L7" s="22"/>
    </row>
    <row r="8" s="1" customFormat="1" ht="12" customHeight="1">
      <c r="B8" s="22"/>
      <c r="D8" s="32" t="s">
        <v>114</v>
      </c>
      <c r="L8" s="22"/>
    </row>
    <row r="9" s="2" customFormat="1" ht="16.5" customHeight="1">
      <c r="A9" s="38"/>
      <c r="B9" s="39"/>
      <c r="C9" s="38"/>
      <c r="D9" s="38"/>
      <c r="E9" s="129" t="s">
        <v>852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653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30" customHeight="1">
      <c r="A11" s="38"/>
      <c r="B11" s="39"/>
      <c r="C11" s="38"/>
      <c r="D11" s="38"/>
      <c r="E11" s="67" t="s">
        <v>1081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28. 1. 2026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">
        <v>1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">
        <v>26</v>
      </c>
      <c r="F17" s="38"/>
      <c r="G17" s="38"/>
      <c r="H17" s="38"/>
      <c r="I17" s="32" t="s">
        <v>27</v>
      </c>
      <c r="J17" s="27" t="s">
        <v>1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28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27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30</v>
      </c>
      <c r="E22" s="38"/>
      <c r="F22" s="38"/>
      <c r="G22" s="38"/>
      <c r="H22" s="38"/>
      <c r="I22" s="32" t="s">
        <v>25</v>
      </c>
      <c r="J22" s="27" t="s">
        <v>1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">
        <v>31</v>
      </c>
      <c r="F23" s="38"/>
      <c r="G23" s="38"/>
      <c r="H23" s="38"/>
      <c r="I23" s="32" t="s">
        <v>27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33</v>
      </c>
      <c r="E25" s="38"/>
      <c r="F25" s="38"/>
      <c r="G25" s="38"/>
      <c r="H25" s="38"/>
      <c r="I25" s="32" t="s">
        <v>25</v>
      </c>
      <c r="J25" s="27" t="s">
        <v>1</v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">
        <v>34</v>
      </c>
      <c r="F26" s="38"/>
      <c r="G26" s="38"/>
      <c r="H26" s="38"/>
      <c r="I26" s="32" t="s">
        <v>27</v>
      </c>
      <c r="J26" s="27" t="s">
        <v>1</v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35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71.25" customHeight="1">
      <c r="A29" s="130"/>
      <c r="B29" s="131"/>
      <c r="C29" s="130"/>
      <c r="D29" s="130"/>
      <c r="E29" s="36" t="s">
        <v>36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37</v>
      </c>
      <c r="E32" s="38"/>
      <c r="F32" s="38"/>
      <c r="G32" s="38"/>
      <c r="H32" s="38"/>
      <c r="I32" s="38"/>
      <c r="J32" s="96">
        <f>ROUND(J130,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39</v>
      </c>
      <c r="G34" s="38"/>
      <c r="H34" s="38"/>
      <c r="I34" s="43" t="s">
        <v>38</v>
      </c>
      <c r="J34" s="43" t="s">
        <v>40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41</v>
      </c>
      <c r="E35" s="32" t="s">
        <v>42</v>
      </c>
      <c r="F35" s="135">
        <f>ROUND((SUM(BE130:BE324)),  2)</f>
        <v>0</v>
      </c>
      <c r="G35" s="38"/>
      <c r="H35" s="38"/>
      <c r="I35" s="136">
        <v>0.20999999999999999</v>
      </c>
      <c r="J35" s="135">
        <f>ROUND(((SUM(BE130:BE324))*I35),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43</v>
      </c>
      <c r="F36" s="135">
        <f>ROUND((SUM(BF130:BF324)),  2)</f>
        <v>0</v>
      </c>
      <c r="G36" s="38"/>
      <c r="H36" s="38"/>
      <c r="I36" s="136">
        <v>0.12</v>
      </c>
      <c r="J36" s="135">
        <f>ROUND(((SUM(BF130:BF324))*I36),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44</v>
      </c>
      <c r="F37" s="135">
        <f>ROUND((SUM(BG130:BG324)),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45</v>
      </c>
      <c r="F38" s="135">
        <f>ROUND((SUM(BH130:BH324)),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46</v>
      </c>
      <c r="F39" s="135">
        <f>ROUND((SUM(BI130:BI324)),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47</v>
      </c>
      <c r="E41" s="81"/>
      <c r="F41" s="81"/>
      <c r="G41" s="139" t="s">
        <v>48</v>
      </c>
      <c r="H41" s="140" t="s">
        <v>49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50</v>
      </c>
      <c r="E50" s="57"/>
      <c r="F50" s="57"/>
      <c r="G50" s="56" t="s">
        <v>51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52</v>
      </c>
      <c r="E61" s="41"/>
      <c r="F61" s="143" t="s">
        <v>53</v>
      </c>
      <c r="G61" s="58" t="s">
        <v>52</v>
      </c>
      <c r="H61" s="41"/>
      <c r="I61" s="41"/>
      <c r="J61" s="144" t="s">
        <v>53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54</v>
      </c>
      <c r="E65" s="59"/>
      <c r="F65" s="59"/>
      <c r="G65" s="56" t="s">
        <v>55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52</v>
      </c>
      <c r="E76" s="41"/>
      <c r="F76" s="143" t="s">
        <v>53</v>
      </c>
      <c r="G76" s="58" t="s">
        <v>52</v>
      </c>
      <c r="H76" s="41"/>
      <c r="I76" s="41"/>
      <c r="J76" s="144" t="s">
        <v>53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116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Mladá Boleslav, obnova vodovodu a kanalizace - etapa A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114</v>
      </c>
      <c r="L86" s="22"/>
    </row>
    <row r="87" s="2" customFormat="1" ht="16.5" customHeight="1">
      <c r="A87" s="38"/>
      <c r="B87" s="39"/>
      <c r="C87" s="38"/>
      <c r="D87" s="38"/>
      <c r="E87" s="129" t="s">
        <v>852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653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30" customHeight="1">
      <c r="A89" s="38"/>
      <c r="B89" s="39"/>
      <c r="C89" s="38"/>
      <c r="D89" s="38"/>
      <c r="E89" s="67" t="str">
        <f>E11</f>
        <v>02 - Stoka BJ - část 2 (od ul S.K.Neumana po ul Smetanova)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>Mladá Boleslav</v>
      </c>
      <c r="G91" s="38"/>
      <c r="H91" s="38"/>
      <c r="I91" s="32" t="s">
        <v>22</v>
      </c>
      <c r="J91" s="69" t="str">
        <f>IF(J14="","",J14)</f>
        <v>28. 1. 2026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38"/>
      <c r="E93" s="38"/>
      <c r="F93" s="27" t="str">
        <f>E17</f>
        <v>VAK Mladá Boleslav a.s.</v>
      </c>
      <c r="G93" s="38"/>
      <c r="H93" s="38"/>
      <c r="I93" s="32" t="s">
        <v>30</v>
      </c>
      <c r="J93" s="36" t="str">
        <f>E23</f>
        <v>ŠINDLAR s.ro., Hradec Králové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38"/>
      <c r="E94" s="38"/>
      <c r="F94" s="27" t="str">
        <f>IF(E20="","",E20)</f>
        <v>Vyplň údaj</v>
      </c>
      <c r="G94" s="38"/>
      <c r="H94" s="38"/>
      <c r="I94" s="32" t="s">
        <v>33</v>
      </c>
      <c r="J94" s="36" t="str">
        <f>E26</f>
        <v>Roman Bárta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117</v>
      </c>
      <c r="D96" s="137"/>
      <c r="E96" s="137"/>
      <c r="F96" s="137"/>
      <c r="G96" s="137"/>
      <c r="H96" s="137"/>
      <c r="I96" s="137"/>
      <c r="J96" s="146" t="s">
        <v>118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119</v>
      </c>
      <c r="D98" s="38"/>
      <c r="E98" s="38"/>
      <c r="F98" s="38"/>
      <c r="G98" s="38"/>
      <c r="H98" s="38"/>
      <c r="I98" s="38"/>
      <c r="J98" s="96">
        <f>J130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120</v>
      </c>
    </row>
    <row r="99" s="9" customFormat="1" ht="24.96" customHeight="1">
      <c r="A99" s="9"/>
      <c r="B99" s="148"/>
      <c r="C99" s="9"/>
      <c r="D99" s="149" t="s">
        <v>121</v>
      </c>
      <c r="E99" s="150"/>
      <c r="F99" s="150"/>
      <c r="G99" s="150"/>
      <c r="H99" s="150"/>
      <c r="I99" s="150"/>
      <c r="J99" s="151">
        <f>J131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122</v>
      </c>
      <c r="E100" s="154"/>
      <c r="F100" s="154"/>
      <c r="G100" s="154"/>
      <c r="H100" s="154"/>
      <c r="I100" s="154"/>
      <c r="J100" s="155">
        <f>J132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123</v>
      </c>
      <c r="E101" s="154"/>
      <c r="F101" s="154"/>
      <c r="G101" s="154"/>
      <c r="H101" s="154"/>
      <c r="I101" s="154"/>
      <c r="J101" s="155">
        <f>J206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854</v>
      </c>
      <c r="E102" s="154"/>
      <c r="F102" s="154"/>
      <c r="G102" s="154"/>
      <c r="H102" s="154"/>
      <c r="I102" s="154"/>
      <c r="J102" s="155">
        <f>J211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124</v>
      </c>
      <c r="E103" s="154"/>
      <c r="F103" s="154"/>
      <c r="G103" s="154"/>
      <c r="H103" s="154"/>
      <c r="I103" s="154"/>
      <c r="J103" s="155">
        <f>J214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2"/>
      <c r="C104" s="10"/>
      <c r="D104" s="153" t="s">
        <v>125</v>
      </c>
      <c r="E104" s="154"/>
      <c r="F104" s="154"/>
      <c r="G104" s="154"/>
      <c r="H104" s="154"/>
      <c r="I104" s="154"/>
      <c r="J104" s="155">
        <f>J234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2"/>
      <c r="C105" s="10"/>
      <c r="D105" s="153" t="s">
        <v>855</v>
      </c>
      <c r="E105" s="154"/>
      <c r="F105" s="154"/>
      <c r="G105" s="154"/>
      <c r="H105" s="154"/>
      <c r="I105" s="154"/>
      <c r="J105" s="155">
        <f>J252</f>
        <v>0</v>
      </c>
      <c r="K105" s="10"/>
      <c r="L105" s="15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2"/>
      <c r="C106" s="10"/>
      <c r="D106" s="153" t="s">
        <v>127</v>
      </c>
      <c r="E106" s="154"/>
      <c r="F106" s="154"/>
      <c r="G106" s="154"/>
      <c r="H106" s="154"/>
      <c r="I106" s="154"/>
      <c r="J106" s="155">
        <f>J295</f>
        <v>0</v>
      </c>
      <c r="K106" s="10"/>
      <c r="L106" s="15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2"/>
      <c r="C107" s="10"/>
      <c r="D107" s="153" t="s">
        <v>128</v>
      </c>
      <c r="E107" s="154"/>
      <c r="F107" s="154"/>
      <c r="G107" s="154"/>
      <c r="H107" s="154"/>
      <c r="I107" s="154"/>
      <c r="J107" s="155">
        <f>J304</f>
        <v>0</v>
      </c>
      <c r="K107" s="10"/>
      <c r="L107" s="15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2"/>
      <c r="C108" s="10"/>
      <c r="D108" s="153" t="s">
        <v>129</v>
      </c>
      <c r="E108" s="154"/>
      <c r="F108" s="154"/>
      <c r="G108" s="154"/>
      <c r="H108" s="154"/>
      <c r="I108" s="154"/>
      <c r="J108" s="155">
        <f>J323</f>
        <v>0</v>
      </c>
      <c r="K108" s="10"/>
      <c r="L108" s="15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8"/>
      <c r="B109" s="39"/>
      <c r="C109" s="38"/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60"/>
      <c r="C110" s="61"/>
      <c r="D110" s="61"/>
      <c r="E110" s="61"/>
      <c r="F110" s="61"/>
      <c r="G110" s="61"/>
      <c r="H110" s="61"/>
      <c r="I110" s="61"/>
      <c r="J110" s="61"/>
      <c r="K110" s="61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4" s="2" customFormat="1" ht="6.96" customHeight="1">
      <c r="A114" s="38"/>
      <c r="B114" s="62"/>
      <c r="C114" s="63"/>
      <c r="D114" s="63"/>
      <c r="E114" s="63"/>
      <c r="F114" s="63"/>
      <c r="G114" s="63"/>
      <c r="H114" s="63"/>
      <c r="I114" s="63"/>
      <c r="J114" s="63"/>
      <c r="K114" s="63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131</v>
      </c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16</v>
      </c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38"/>
      <c r="D118" s="38"/>
      <c r="E118" s="129" t="str">
        <f>E7</f>
        <v>Mladá Boleslav, obnova vodovodu a kanalizace - etapa A</v>
      </c>
      <c r="F118" s="32"/>
      <c r="G118" s="32"/>
      <c r="H118" s="32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" customFormat="1" ht="12" customHeight="1">
      <c r="B119" s="22"/>
      <c r="C119" s="32" t="s">
        <v>114</v>
      </c>
      <c r="L119" s="22"/>
    </row>
    <row r="120" s="2" customFormat="1" ht="16.5" customHeight="1">
      <c r="A120" s="38"/>
      <c r="B120" s="39"/>
      <c r="C120" s="38"/>
      <c r="D120" s="38"/>
      <c r="E120" s="129" t="s">
        <v>852</v>
      </c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653</v>
      </c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30" customHeight="1">
      <c r="A122" s="38"/>
      <c r="B122" s="39"/>
      <c r="C122" s="38"/>
      <c r="D122" s="38"/>
      <c r="E122" s="67" t="str">
        <f>E11</f>
        <v>02 - Stoka BJ - část 2 (od ul S.K.Neumana po ul Smetanova)</v>
      </c>
      <c r="F122" s="38"/>
      <c r="G122" s="38"/>
      <c r="H122" s="38"/>
      <c r="I122" s="38"/>
      <c r="J122" s="38"/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38"/>
      <c r="D123" s="38"/>
      <c r="E123" s="38"/>
      <c r="F123" s="38"/>
      <c r="G123" s="38"/>
      <c r="H123" s="38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20</v>
      </c>
      <c r="D124" s="38"/>
      <c r="E124" s="38"/>
      <c r="F124" s="27" t="str">
        <f>F14</f>
        <v>Mladá Boleslav</v>
      </c>
      <c r="G124" s="38"/>
      <c r="H124" s="38"/>
      <c r="I124" s="32" t="s">
        <v>22</v>
      </c>
      <c r="J124" s="69" t="str">
        <f>IF(J14="","",J14)</f>
        <v>28. 1. 2026</v>
      </c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38"/>
      <c r="D125" s="38"/>
      <c r="E125" s="38"/>
      <c r="F125" s="38"/>
      <c r="G125" s="38"/>
      <c r="H125" s="38"/>
      <c r="I125" s="38"/>
      <c r="J125" s="38"/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25.65" customHeight="1">
      <c r="A126" s="38"/>
      <c r="B126" s="39"/>
      <c r="C126" s="32" t="s">
        <v>24</v>
      </c>
      <c r="D126" s="38"/>
      <c r="E126" s="38"/>
      <c r="F126" s="27" t="str">
        <f>E17</f>
        <v>VAK Mladá Boleslav a.s.</v>
      </c>
      <c r="G126" s="38"/>
      <c r="H126" s="38"/>
      <c r="I126" s="32" t="s">
        <v>30</v>
      </c>
      <c r="J126" s="36" t="str">
        <f>E23</f>
        <v>ŠINDLAR s.ro., Hradec Králové</v>
      </c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5.15" customHeight="1">
      <c r="A127" s="38"/>
      <c r="B127" s="39"/>
      <c r="C127" s="32" t="s">
        <v>28</v>
      </c>
      <c r="D127" s="38"/>
      <c r="E127" s="38"/>
      <c r="F127" s="27" t="str">
        <f>IF(E20="","",E20)</f>
        <v>Vyplň údaj</v>
      </c>
      <c r="G127" s="38"/>
      <c r="H127" s="38"/>
      <c r="I127" s="32" t="s">
        <v>33</v>
      </c>
      <c r="J127" s="36" t="str">
        <f>E26</f>
        <v>Roman Bárta</v>
      </c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0.32" customHeight="1">
      <c r="A128" s="38"/>
      <c r="B128" s="39"/>
      <c r="C128" s="38"/>
      <c r="D128" s="38"/>
      <c r="E128" s="38"/>
      <c r="F128" s="38"/>
      <c r="G128" s="38"/>
      <c r="H128" s="38"/>
      <c r="I128" s="38"/>
      <c r="J128" s="38"/>
      <c r="K128" s="38"/>
      <c r="L128" s="55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11" customFormat="1" ht="29.28" customHeight="1">
      <c r="A129" s="156"/>
      <c r="B129" s="157"/>
      <c r="C129" s="158" t="s">
        <v>132</v>
      </c>
      <c r="D129" s="159" t="s">
        <v>62</v>
      </c>
      <c r="E129" s="159" t="s">
        <v>58</v>
      </c>
      <c r="F129" s="159" t="s">
        <v>59</v>
      </c>
      <c r="G129" s="159" t="s">
        <v>133</v>
      </c>
      <c r="H129" s="159" t="s">
        <v>134</v>
      </c>
      <c r="I129" s="159" t="s">
        <v>135</v>
      </c>
      <c r="J129" s="159" t="s">
        <v>118</v>
      </c>
      <c r="K129" s="160" t="s">
        <v>136</v>
      </c>
      <c r="L129" s="161"/>
      <c r="M129" s="86" t="s">
        <v>1</v>
      </c>
      <c r="N129" s="87" t="s">
        <v>41</v>
      </c>
      <c r="O129" s="87" t="s">
        <v>137</v>
      </c>
      <c r="P129" s="87" t="s">
        <v>138</v>
      </c>
      <c r="Q129" s="87" t="s">
        <v>139</v>
      </c>
      <c r="R129" s="87" t="s">
        <v>140</v>
      </c>
      <c r="S129" s="87" t="s">
        <v>141</v>
      </c>
      <c r="T129" s="88" t="s">
        <v>142</v>
      </c>
      <c r="U129" s="156"/>
      <c r="V129" s="156"/>
      <c r="W129" s="156"/>
      <c r="X129" s="156"/>
      <c r="Y129" s="156"/>
      <c r="Z129" s="156"/>
      <c r="AA129" s="156"/>
      <c r="AB129" s="156"/>
      <c r="AC129" s="156"/>
      <c r="AD129" s="156"/>
      <c r="AE129" s="156"/>
    </row>
    <row r="130" s="2" customFormat="1" ht="22.8" customHeight="1">
      <c r="A130" s="38"/>
      <c r="B130" s="39"/>
      <c r="C130" s="93" t="s">
        <v>143</v>
      </c>
      <c r="D130" s="38"/>
      <c r="E130" s="38"/>
      <c r="F130" s="38"/>
      <c r="G130" s="38"/>
      <c r="H130" s="38"/>
      <c r="I130" s="38"/>
      <c r="J130" s="162">
        <f>BK130</f>
        <v>0</v>
      </c>
      <c r="K130" s="38"/>
      <c r="L130" s="39"/>
      <c r="M130" s="89"/>
      <c r="N130" s="73"/>
      <c r="O130" s="90"/>
      <c r="P130" s="163">
        <f>P131</f>
        <v>0</v>
      </c>
      <c r="Q130" s="90"/>
      <c r="R130" s="163">
        <f>R131</f>
        <v>493.9314176100001</v>
      </c>
      <c r="S130" s="90"/>
      <c r="T130" s="164">
        <f>T131</f>
        <v>168.30455000000001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9" t="s">
        <v>76</v>
      </c>
      <c r="AU130" s="19" t="s">
        <v>120</v>
      </c>
      <c r="BK130" s="165">
        <f>BK131</f>
        <v>0</v>
      </c>
    </row>
    <row r="131" s="12" customFormat="1" ht="25.92" customHeight="1">
      <c r="A131" s="12"/>
      <c r="B131" s="166"/>
      <c r="C131" s="12"/>
      <c r="D131" s="167" t="s">
        <v>76</v>
      </c>
      <c r="E131" s="168" t="s">
        <v>144</v>
      </c>
      <c r="F131" s="168" t="s">
        <v>145</v>
      </c>
      <c r="G131" s="12"/>
      <c r="H131" s="12"/>
      <c r="I131" s="169"/>
      <c r="J131" s="170">
        <f>BK131</f>
        <v>0</v>
      </c>
      <c r="K131" s="12"/>
      <c r="L131" s="166"/>
      <c r="M131" s="171"/>
      <c r="N131" s="172"/>
      <c r="O131" s="172"/>
      <c r="P131" s="173">
        <f>P132+P206+P211+P214+P234+P252+P295+P304+P323</f>
        <v>0</v>
      </c>
      <c r="Q131" s="172"/>
      <c r="R131" s="173">
        <f>R132+R206+R211+R214+R234+R252+R295+R304+R323</f>
        <v>493.9314176100001</v>
      </c>
      <c r="S131" s="172"/>
      <c r="T131" s="174">
        <f>T132+T206+T211+T214+T234+T252+T295+T304+T323</f>
        <v>168.30455000000001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7" t="s">
        <v>84</v>
      </c>
      <c r="AT131" s="175" t="s">
        <v>76</v>
      </c>
      <c r="AU131" s="175" t="s">
        <v>77</v>
      </c>
      <c r="AY131" s="167" t="s">
        <v>146</v>
      </c>
      <c r="BK131" s="176">
        <f>BK132+BK206+BK211+BK214+BK234+BK252+BK295+BK304+BK323</f>
        <v>0</v>
      </c>
    </row>
    <row r="132" s="12" customFormat="1" ht="22.8" customHeight="1">
      <c r="A132" s="12"/>
      <c r="B132" s="166"/>
      <c r="C132" s="12"/>
      <c r="D132" s="167" t="s">
        <v>76</v>
      </c>
      <c r="E132" s="177" t="s">
        <v>84</v>
      </c>
      <c r="F132" s="177" t="s">
        <v>147</v>
      </c>
      <c r="G132" s="12"/>
      <c r="H132" s="12"/>
      <c r="I132" s="169"/>
      <c r="J132" s="178">
        <f>BK132</f>
        <v>0</v>
      </c>
      <c r="K132" s="12"/>
      <c r="L132" s="166"/>
      <c r="M132" s="171"/>
      <c r="N132" s="172"/>
      <c r="O132" s="172"/>
      <c r="P132" s="173">
        <f>SUM(P133:P205)</f>
        <v>0</v>
      </c>
      <c r="Q132" s="172"/>
      <c r="R132" s="173">
        <f>SUM(R133:R205)</f>
        <v>411.37347950000003</v>
      </c>
      <c r="S132" s="172"/>
      <c r="T132" s="174">
        <f>SUM(T133:T205)</f>
        <v>124.91875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7" t="s">
        <v>84</v>
      </c>
      <c r="AT132" s="175" t="s">
        <v>76</v>
      </c>
      <c r="AU132" s="175" t="s">
        <v>84</v>
      </c>
      <c r="AY132" s="167" t="s">
        <v>146</v>
      </c>
      <c r="BK132" s="176">
        <f>SUM(BK133:BK205)</f>
        <v>0</v>
      </c>
    </row>
    <row r="133" s="2" customFormat="1" ht="62.7" customHeight="1">
      <c r="A133" s="38"/>
      <c r="B133" s="179"/>
      <c r="C133" s="180" t="s">
        <v>84</v>
      </c>
      <c r="D133" s="180" t="s">
        <v>148</v>
      </c>
      <c r="E133" s="181" t="s">
        <v>158</v>
      </c>
      <c r="F133" s="182" t="s">
        <v>159</v>
      </c>
      <c r="G133" s="183" t="s">
        <v>151</v>
      </c>
      <c r="H133" s="184">
        <v>143.75</v>
      </c>
      <c r="I133" s="185"/>
      <c r="J133" s="186">
        <f>ROUND(I133*H133,2)</f>
        <v>0</v>
      </c>
      <c r="K133" s="182" t="s">
        <v>152</v>
      </c>
      <c r="L133" s="39"/>
      <c r="M133" s="187" t="s">
        <v>1</v>
      </c>
      <c r="N133" s="188" t="s">
        <v>42</v>
      </c>
      <c r="O133" s="77"/>
      <c r="P133" s="189">
        <f>O133*H133</f>
        <v>0</v>
      </c>
      <c r="Q133" s="189">
        <v>0</v>
      </c>
      <c r="R133" s="189">
        <f>Q133*H133</f>
        <v>0</v>
      </c>
      <c r="S133" s="189">
        <v>0.17000000000000001</v>
      </c>
      <c r="T133" s="190">
        <f>S133*H133</f>
        <v>24.4375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1" t="s">
        <v>153</v>
      </c>
      <c r="AT133" s="191" t="s">
        <v>148</v>
      </c>
      <c r="AU133" s="191" t="s">
        <v>86</v>
      </c>
      <c r="AY133" s="19" t="s">
        <v>146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9" t="s">
        <v>84</v>
      </c>
      <c r="BK133" s="192">
        <f>ROUND(I133*H133,2)</f>
        <v>0</v>
      </c>
      <c r="BL133" s="19" t="s">
        <v>153</v>
      </c>
      <c r="BM133" s="191" t="s">
        <v>1082</v>
      </c>
    </row>
    <row r="134" s="13" customFormat="1">
      <c r="A134" s="13"/>
      <c r="B134" s="193"/>
      <c r="C134" s="13"/>
      <c r="D134" s="194" t="s">
        <v>155</v>
      </c>
      <c r="E134" s="195" t="s">
        <v>1</v>
      </c>
      <c r="F134" s="196" t="s">
        <v>857</v>
      </c>
      <c r="G134" s="13"/>
      <c r="H134" s="195" t="s">
        <v>1</v>
      </c>
      <c r="I134" s="197"/>
      <c r="J134" s="13"/>
      <c r="K134" s="13"/>
      <c r="L134" s="193"/>
      <c r="M134" s="198"/>
      <c r="N134" s="199"/>
      <c r="O134" s="199"/>
      <c r="P134" s="199"/>
      <c r="Q134" s="199"/>
      <c r="R134" s="199"/>
      <c r="S134" s="199"/>
      <c r="T134" s="20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5" t="s">
        <v>155</v>
      </c>
      <c r="AU134" s="195" t="s">
        <v>86</v>
      </c>
      <c r="AV134" s="13" t="s">
        <v>84</v>
      </c>
      <c r="AW134" s="13" t="s">
        <v>32</v>
      </c>
      <c r="AX134" s="13" t="s">
        <v>77</v>
      </c>
      <c r="AY134" s="195" t="s">
        <v>146</v>
      </c>
    </row>
    <row r="135" s="13" customFormat="1">
      <c r="A135" s="13"/>
      <c r="B135" s="193"/>
      <c r="C135" s="13"/>
      <c r="D135" s="194" t="s">
        <v>155</v>
      </c>
      <c r="E135" s="195" t="s">
        <v>1</v>
      </c>
      <c r="F135" s="196" t="s">
        <v>161</v>
      </c>
      <c r="G135" s="13"/>
      <c r="H135" s="195" t="s">
        <v>1</v>
      </c>
      <c r="I135" s="197"/>
      <c r="J135" s="13"/>
      <c r="K135" s="13"/>
      <c r="L135" s="193"/>
      <c r="M135" s="198"/>
      <c r="N135" s="199"/>
      <c r="O135" s="199"/>
      <c r="P135" s="199"/>
      <c r="Q135" s="199"/>
      <c r="R135" s="199"/>
      <c r="S135" s="199"/>
      <c r="T135" s="20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5" t="s">
        <v>155</v>
      </c>
      <c r="AU135" s="195" t="s">
        <v>86</v>
      </c>
      <c r="AV135" s="13" t="s">
        <v>84</v>
      </c>
      <c r="AW135" s="13" t="s">
        <v>32</v>
      </c>
      <c r="AX135" s="13" t="s">
        <v>77</v>
      </c>
      <c r="AY135" s="195" t="s">
        <v>146</v>
      </c>
    </row>
    <row r="136" s="14" customFormat="1">
      <c r="A136" s="14"/>
      <c r="B136" s="201"/>
      <c r="C136" s="14"/>
      <c r="D136" s="194" t="s">
        <v>155</v>
      </c>
      <c r="E136" s="202" t="s">
        <v>1</v>
      </c>
      <c r="F136" s="203" t="s">
        <v>1083</v>
      </c>
      <c r="G136" s="14"/>
      <c r="H136" s="204">
        <v>143.75</v>
      </c>
      <c r="I136" s="205"/>
      <c r="J136" s="14"/>
      <c r="K136" s="14"/>
      <c r="L136" s="201"/>
      <c r="M136" s="206"/>
      <c r="N136" s="207"/>
      <c r="O136" s="207"/>
      <c r="P136" s="207"/>
      <c r="Q136" s="207"/>
      <c r="R136" s="207"/>
      <c r="S136" s="207"/>
      <c r="T136" s="208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02" t="s">
        <v>155</v>
      </c>
      <c r="AU136" s="202" t="s">
        <v>86</v>
      </c>
      <c r="AV136" s="14" t="s">
        <v>86</v>
      </c>
      <c r="AW136" s="14" t="s">
        <v>32</v>
      </c>
      <c r="AX136" s="14" t="s">
        <v>77</v>
      </c>
      <c r="AY136" s="202" t="s">
        <v>146</v>
      </c>
    </row>
    <row r="137" s="15" customFormat="1">
      <c r="A137" s="15"/>
      <c r="B137" s="209"/>
      <c r="C137" s="15"/>
      <c r="D137" s="194" t="s">
        <v>155</v>
      </c>
      <c r="E137" s="210" t="s">
        <v>1</v>
      </c>
      <c r="F137" s="211" t="s">
        <v>164</v>
      </c>
      <c r="G137" s="15"/>
      <c r="H137" s="212">
        <v>143.75</v>
      </c>
      <c r="I137" s="213"/>
      <c r="J137" s="15"/>
      <c r="K137" s="15"/>
      <c r="L137" s="209"/>
      <c r="M137" s="214"/>
      <c r="N137" s="215"/>
      <c r="O137" s="215"/>
      <c r="P137" s="215"/>
      <c r="Q137" s="215"/>
      <c r="R137" s="215"/>
      <c r="S137" s="215"/>
      <c r="T137" s="216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10" t="s">
        <v>155</v>
      </c>
      <c r="AU137" s="210" t="s">
        <v>86</v>
      </c>
      <c r="AV137" s="15" t="s">
        <v>153</v>
      </c>
      <c r="AW137" s="15" t="s">
        <v>32</v>
      </c>
      <c r="AX137" s="15" t="s">
        <v>84</v>
      </c>
      <c r="AY137" s="210" t="s">
        <v>146</v>
      </c>
    </row>
    <row r="138" s="2" customFormat="1" ht="66.75" customHeight="1">
      <c r="A138" s="38"/>
      <c r="B138" s="179"/>
      <c r="C138" s="180" t="s">
        <v>86</v>
      </c>
      <c r="D138" s="180" t="s">
        <v>148</v>
      </c>
      <c r="E138" s="181" t="s">
        <v>166</v>
      </c>
      <c r="F138" s="182" t="s">
        <v>167</v>
      </c>
      <c r="G138" s="183" t="s">
        <v>151</v>
      </c>
      <c r="H138" s="184">
        <v>143.75</v>
      </c>
      <c r="I138" s="185"/>
      <c r="J138" s="186">
        <f>ROUND(I138*H138,2)</f>
        <v>0</v>
      </c>
      <c r="K138" s="182" t="s">
        <v>152</v>
      </c>
      <c r="L138" s="39"/>
      <c r="M138" s="187" t="s">
        <v>1</v>
      </c>
      <c r="N138" s="188" t="s">
        <v>42</v>
      </c>
      <c r="O138" s="77"/>
      <c r="P138" s="189">
        <f>O138*H138</f>
        <v>0</v>
      </c>
      <c r="Q138" s="189">
        <v>0</v>
      </c>
      <c r="R138" s="189">
        <f>Q138*H138</f>
        <v>0</v>
      </c>
      <c r="S138" s="189">
        <v>0.44</v>
      </c>
      <c r="T138" s="190">
        <f>S138*H138</f>
        <v>63.25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1" t="s">
        <v>153</v>
      </c>
      <c r="AT138" s="191" t="s">
        <v>148</v>
      </c>
      <c r="AU138" s="191" t="s">
        <v>86</v>
      </c>
      <c r="AY138" s="19" t="s">
        <v>146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9" t="s">
        <v>84</v>
      </c>
      <c r="BK138" s="192">
        <f>ROUND(I138*H138,2)</f>
        <v>0</v>
      </c>
      <c r="BL138" s="19" t="s">
        <v>153</v>
      </c>
      <c r="BM138" s="191" t="s">
        <v>1084</v>
      </c>
    </row>
    <row r="139" s="13" customFormat="1">
      <c r="A139" s="13"/>
      <c r="B139" s="193"/>
      <c r="C139" s="13"/>
      <c r="D139" s="194" t="s">
        <v>155</v>
      </c>
      <c r="E139" s="195" t="s">
        <v>1</v>
      </c>
      <c r="F139" s="196" t="s">
        <v>857</v>
      </c>
      <c r="G139" s="13"/>
      <c r="H139" s="195" t="s">
        <v>1</v>
      </c>
      <c r="I139" s="197"/>
      <c r="J139" s="13"/>
      <c r="K139" s="13"/>
      <c r="L139" s="193"/>
      <c r="M139" s="198"/>
      <c r="N139" s="199"/>
      <c r="O139" s="199"/>
      <c r="P139" s="199"/>
      <c r="Q139" s="199"/>
      <c r="R139" s="199"/>
      <c r="S139" s="199"/>
      <c r="T139" s="20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5" t="s">
        <v>155</v>
      </c>
      <c r="AU139" s="195" t="s">
        <v>86</v>
      </c>
      <c r="AV139" s="13" t="s">
        <v>84</v>
      </c>
      <c r="AW139" s="13" t="s">
        <v>32</v>
      </c>
      <c r="AX139" s="13" t="s">
        <v>77</v>
      </c>
      <c r="AY139" s="195" t="s">
        <v>146</v>
      </c>
    </row>
    <row r="140" s="14" customFormat="1">
      <c r="A140" s="14"/>
      <c r="B140" s="201"/>
      <c r="C140" s="14"/>
      <c r="D140" s="194" t="s">
        <v>155</v>
      </c>
      <c r="E140" s="202" t="s">
        <v>1</v>
      </c>
      <c r="F140" s="203" t="s">
        <v>1083</v>
      </c>
      <c r="G140" s="14"/>
      <c r="H140" s="204">
        <v>143.75</v>
      </c>
      <c r="I140" s="205"/>
      <c r="J140" s="14"/>
      <c r="K140" s="14"/>
      <c r="L140" s="201"/>
      <c r="M140" s="206"/>
      <c r="N140" s="207"/>
      <c r="O140" s="207"/>
      <c r="P140" s="207"/>
      <c r="Q140" s="207"/>
      <c r="R140" s="207"/>
      <c r="S140" s="207"/>
      <c r="T140" s="208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2" t="s">
        <v>155</v>
      </c>
      <c r="AU140" s="202" t="s">
        <v>86</v>
      </c>
      <c r="AV140" s="14" t="s">
        <v>86</v>
      </c>
      <c r="AW140" s="14" t="s">
        <v>32</v>
      </c>
      <c r="AX140" s="14" t="s">
        <v>84</v>
      </c>
      <c r="AY140" s="202" t="s">
        <v>146</v>
      </c>
    </row>
    <row r="141" s="2" customFormat="1" ht="55.5" customHeight="1">
      <c r="A141" s="38"/>
      <c r="B141" s="179"/>
      <c r="C141" s="180" t="s">
        <v>165</v>
      </c>
      <c r="D141" s="180" t="s">
        <v>148</v>
      </c>
      <c r="E141" s="181" t="s">
        <v>174</v>
      </c>
      <c r="F141" s="182" t="s">
        <v>175</v>
      </c>
      <c r="G141" s="183" t="s">
        <v>151</v>
      </c>
      <c r="H141" s="184">
        <v>143.75</v>
      </c>
      <c r="I141" s="185"/>
      <c r="J141" s="186">
        <f>ROUND(I141*H141,2)</f>
        <v>0</v>
      </c>
      <c r="K141" s="182" t="s">
        <v>152</v>
      </c>
      <c r="L141" s="39"/>
      <c r="M141" s="187" t="s">
        <v>1</v>
      </c>
      <c r="N141" s="188" t="s">
        <v>42</v>
      </c>
      <c r="O141" s="77"/>
      <c r="P141" s="189">
        <f>O141*H141</f>
        <v>0</v>
      </c>
      <c r="Q141" s="189">
        <v>0</v>
      </c>
      <c r="R141" s="189">
        <f>Q141*H141</f>
        <v>0</v>
      </c>
      <c r="S141" s="189">
        <v>0.098000000000000004</v>
      </c>
      <c r="T141" s="190">
        <f>S141*H141</f>
        <v>14.0875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1" t="s">
        <v>153</v>
      </c>
      <c r="AT141" s="191" t="s">
        <v>148</v>
      </c>
      <c r="AU141" s="191" t="s">
        <v>86</v>
      </c>
      <c r="AY141" s="19" t="s">
        <v>146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84</v>
      </c>
      <c r="BK141" s="192">
        <f>ROUND(I141*H141,2)</f>
        <v>0</v>
      </c>
      <c r="BL141" s="19" t="s">
        <v>153</v>
      </c>
      <c r="BM141" s="191" t="s">
        <v>1085</v>
      </c>
    </row>
    <row r="142" s="13" customFormat="1">
      <c r="A142" s="13"/>
      <c r="B142" s="193"/>
      <c r="C142" s="13"/>
      <c r="D142" s="194" t="s">
        <v>155</v>
      </c>
      <c r="E142" s="195" t="s">
        <v>1</v>
      </c>
      <c r="F142" s="196" t="s">
        <v>857</v>
      </c>
      <c r="G142" s="13"/>
      <c r="H142" s="195" t="s">
        <v>1</v>
      </c>
      <c r="I142" s="197"/>
      <c r="J142" s="13"/>
      <c r="K142" s="13"/>
      <c r="L142" s="193"/>
      <c r="M142" s="198"/>
      <c r="N142" s="199"/>
      <c r="O142" s="199"/>
      <c r="P142" s="199"/>
      <c r="Q142" s="199"/>
      <c r="R142" s="199"/>
      <c r="S142" s="199"/>
      <c r="T142" s="20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5" t="s">
        <v>155</v>
      </c>
      <c r="AU142" s="195" t="s">
        <v>86</v>
      </c>
      <c r="AV142" s="13" t="s">
        <v>84</v>
      </c>
      <c r="AW142" s="13" t="s">
        <v>32</v>
      </c>
      <c r="AX142" s="13" t="s">
        <v>77</v>
      </c>
      <c r="AY142" s="195" t="s">
        <v>146</v>
      </c>
    </row>
    <row r="143" s="13" customFormat="1">
      <c r="A143" s="13"/>
      <c r="B143" s="193"/>
      <c r="C143" s="13"/>
      <c r="D143" s="194" t="s">
        <v>155</v>
      </c>
      <c r="E143" s="195" t="s">
        <v>1</v>
      </c>
      <c r="F143" s="196" t="s">
        <v>161</v>
      </c>
      <c r="G143" s="13"/>
      <c r="H143" s="195" t="s">
        <v>1</v>
      </c>
      <c r="I143" s="197"/>
      <c r="J143" s="13"/>
      <c r="K143" s="13"/>
      <c r="L143" s="193"/>
      <c r="M143" s="198"/>
      <c r="N143" s="199"/>
      <c r="O143" s="199"/>
      <c r="P143" s="199"/>
      <c r="Q143" s="199"/>
      <c r="R143" s="199"/>
      <c r="S143" s="199"/>
      <c r="T143" s="20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95" t="s">
        <v>155</v>
      </c>
      <c r="AU143" s="195" t="s">
        <v>86</v>
      </c>
      <c r="AV143" s="13" t="s">
        <v>84</v>
      </c>
      <c r="AW143" s="13" t="s">
        <v>32</v>
      </c>
      <c r="AX143" s="13" t="s">
        <v>77</v>
      </c>
      <c r="AY143" s="195" t="s">
        <v>146</v>
      </c>
    </row>
    <row r="144" s="14" customFormat="1">
      <c r="A144" s="14"/>
      <c r="B144" s="201"/>
      <c r="C144" s="14"/>
      <c r="D144" s="194" t="s">
        <v>155</v>
      </c>
      <c r="E144" s="202" t="s">
        <v>1</v>
      </c>
      <c r="F144" s="203" t="s">
        <v>1083</v>
      </c>
      <c r="G144" s="14"/>
      <c r="H144" s="204">
        <v>143.75</v>
      </c>
      <c r="I144" s="205"/>
      <c r="J144" s="14"/>
      <c r="K144" s="14"/>
      <c r="L144" s="201"/>
      <c r="M144" s="206"/>
      <c r="N144" s="207"/>
      <c r="O144" s="207"/>
      <c r="P144" s="207"/>
      <c r="Q144" s="207"/>
      <c r="R144" s="207"/>
      <c r="S144" s="207"/>
      <c r="T144" s="208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02" t="s">
        <v>155</v>
      </c>
      <c r="AU144" s="202" t="s">
        <v>86</v>
      </c>
      <c r="AV144" s="14" t="s">
        <v>86</v>
      </c>
      <c r="AW144" s="14" t="s">
        <v>32</v>
      </c>
      <c r="AX144" s="14" t="s">
        <v>84</v>
      </c>
      <c r="AY144" s="202" t="s">
        <v>146</v>
      </c>
    </row>
    <row r="145" s="2" customFormat="1" ht="44.25" customHeight="1">
      <c r="A145" s="38"/>
      <c r="B145" s="179"/>
      <c r="C145" s="180" t="s">
        <v>153</v>
      </c>
      <c r="D145" s="180" t="s">
        <v>148</v>
      </c>
      <c r="E145" s="181" t="s">
        <v>178</v>
      </c>
      <c r="F145" s="182" t="s">
        <v>179</v>
      </c>
      <c r="G145" s="183" t="s">
        <v>151</v>
      </c>
      <c r="H145" s="184">
        <v>143.75</v>
      </c>
      <c r="I145" s="185"/>
      <c r="J145" s="186">
        <f>ROUND(I145*H145,2)</f>
        <v>0</v>
      </c>
      <c r="K145" s="182" t="s">
        <v>152</v>
      </c>
      <c r="L145" s="39"/>
      <c r="M145" s="187" t="s">
        <v>1</v>
      </c>
      <c r="N145" s="188" t="s">
        <v>42</v>
      </c>
      <c r="O145" s="77"/>
      <c r="P145" s="189">
        <f>O145*H145</f>
        <v>0</v>
      </c>
      <c r="Q145" s="189">
        <v>2.0000000000000002E-05</v>
      </c>
      <c r="R145" s="189">
        <f>Q145*H145</f>
        <v>0.0028750000000000004</v>
      </c>
      <c r="S145" s="189">
        <v>0.161</v>
      </c>
      <c r="T145" s="190">
        <f>S145*H145</f>
        <v>23.143750000000001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1" t="s">
        <v>153</v>
      </c>
      <c r="AT145" s="191" t="s">
        <v>148</v>
      </c>
      <c r="AU145" s="191" t="s">
        <v>86</v>
      </c>
      <c r="AY145" s="19" t="s">
        <v>146</v>
      </c>
      <c r="BE145" s="192">
        <f>IF(N145="základní",J145,0)</f>
        <v>0</v>
      </c>
      <c r="BF145" s="192">
        <f>IF(N145="snížená",J145,0)</f>
        <v>0</v>
      </c>
      <c r="BG145" s="192">
        <f>IF(N145="zákl. přenesená",J145,0)</f>
        <v>0</v>
      </c>
      <c r="BH145" s="192">
        <f>IF(N145="sníž. přenesená",J145,0)</f>
        <v>0</v>
      </c>
      <c r="BI145" s="192">
        <f>IF(N145="nulová",J145,0)</f>
        <v>0</v>
      </c>
      <c r="BJ145" s="19" t="s">
        <v>84</v>
      </c>
      <c r="BK145" s="192">
        <f>ROUND(I145*H145,2)</f>
        <v>0</v>
      </c>
      <c r="BL145" s="19" t="s">
        <v>153</v>
      </c>
      <c r="BM145" s="191" t="s">
        <v>1086</v>
      </c>
    </row>
    <row r="146" s="13" customFormat="1">
      <c r="A146" s="13"/>
      <c r="B146" s="193"/>
      <c r="C146" s="13"/>
      <c r="D146" s="194" t="s">
        <v>155</v>
      </c>
      <c r="E146" s="195" t="s">
        <v>1</v>
      </c>
      <c r="F146" s="196" t="s">
        <v>857</v>
      </c>
      <c r="G146" s="13"/>
      <c r="H146" s="195" t="s">
        <v>1</v>
      </c>
      <c r="I146" s="197"/>
      <c r="J146" s="13"/>
      <c r="K146" s="13"/>
      <c r="L146" s="193"/>
      <c r="M146" s="198"/>
      <c r="N146" s="199"/>
      <c r="O146" s="199"/>
      <c r="P146" s="199"/>
      <c r="Q146" s="199"/>
      <c r="R146" s="199"/>
      <c r="S146" s="199"/>
      <c r="T146" s="20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5" t="s">
        <v>155</v>
      </c>
      <c r="AU146" s="195" t="s">
        <v>86</v>
      </c>
      <c r="AV146" s="13" t="s">
        <v>84</v>
      </c>
      <c r="AW146" s="13" t="s">
        <v>32</v>
      </c>
      <c r="AX146" s="13" t="s">
        <v>77</v>
      </c>
      <c r="AY146" s="195" t="s">
        <v>146</v>
      </c>
    </row>
    <row r="147" s="14" customFormat="1">
      <c r="A147" s="14"/>
      <c r="B147" s="201"/>
      <c r="C147" s="14"/>
      <c r="D147" s="194" t="s">
        <v>155</v>
      </c>
      <c r="E147" s="202" t="s">
        <v>1</v>
      </c>
      <c r="F147" s="203" t="s">
        <v>1083</v>
      </c>
      <c r="G147" s="14"/>
      <c r="H147" s="204">
        <v>143.75</v>
      </c>
      <c r="I147" s="205"/>
      <c r="J147" s="14"/>
      <c r="K147" s="14"/>
      <c r="L147" s="201"/>
      <c r="M147" s="206"/>
      <c r="N147" s="207"/>
      <c r="O147" s="207"/>
      <c r="P147" s="207"/>
      <c r="Q147" s="207"/>
      <c r="R147" s="207"/>
      <c r="S147" s="207"/>
      <c r="T147" s="208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02" t="s">
        <v>155</v>
      </c>
      <c r="AU147" s="202" t="s">
        <v>86</v>
      </c>
      <c r="AV147" s="14" t="s">
        <v>86</v>
      </c>
      <c r="AW147" s="14" t="s">
        <v>32</v>
      </c>
      <c r="AX147" s="14" t="s">
        <v>84</v>
      </c>
      <c r="AY147" s="202" t="s">
        <v>146</v>
      </c>
    </row>
    <row r="148" s="2" customFormat="1" ht="24.15" customHeight="1">
      <c r="A148" s="38"/>
      <c r="B148" s="179"/>
      <c r="C148" s="180" t="s">
        <v>173</v>
      </c>
      <c r="D148" s="180" t="s">
        <v>148</v>
      </c>
      <c r="E148" s="181" t="s">
        <v>187</v>
      </c>
      <c r="F148" s="182" t="s">
        <v>188</v>
      </c>
      <c r="G148" s="183" t="s">
        <v>189</v>
      </c>
      <c r="H148" s="184">
        <v>100</v>
      </c>
      <c r="I148" s="185"/>
      <c r="J148" s="186">
        <f>ROUND(I148*H148,2)</f>
        <v>0</v>
      </c>
      <c r="K148" s="182" t="s">
        <v>152</v>
      </c>
      <c r="L148" s="39"/>
      <c r="M148" s="187" t="s">
        <v>1</v>
      </c>
      <c r="N148" s="188" t="s">
        <v>42</v>
      </c>
      <c r="O148" s="77"/>
      <c r="P148" s="189">
        <f>O148*H148</f>
        <v>0</v>
      </c>
      <c r="Q148" s="189">
        <v>3.0000000000000001E-05</v>
      </c>
      <c r="R148" s="189">
        <f>Q148*H148</f>
        <v>0.0030000000000000001</v>
      </c>
      <c r="S148" s="189">
        <v>0</v>
      </c>
      <c r="T148" s="19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1" t="s">
        <v>153</v>
      </c>
      <c r="AT148" s="191" t="s">
        <v>148</v>
      </c>
      <c r="AU148" s="191" t="s">
        <v>86</v>
      </c>
      <c r="AY148" s="19" t="s">
        <v>146</v>
      </c>
      <c r="BE148" s="192">
        <f>IF(N148="základní",J148,0)</f>
        <v>0</v>
      </c>
      <c r="BF148" s="192">
        <f>IF(N148="snížená",J148,0)</f>
        <v>0</v>
      </c>
      <c r="BG148" s="192">
        <f>IF(N148="zákl. přenesená",J148,0)</f>
        <v>0</v>
      </c>
      <c r="BH148" s="192">
        <f>IF(N148="sníž. přenesená",J148,0)</f>
        <v>0</v>
      </c>
      <c r="BI148" s="192">
        <f>IF(N148="nulová",J148,0)</f>
        <v>0</v>
      </c>
      <c r="BJ148" s="19" t="s">
        <v>84</v>
      </c>
      <c r="BK148" s="192">
        <f>ROUND(I148*H148,2)</f>
        <v>0</v>
      </c>
      <c r="BL148" s="19" t="s">
        <v>153</v>
      </c>
      <c r="BM148" s="191" t="s">
        <v>1087</v>
      </c>
    </row>
    <row r="149" s="14" customFormat="1">
      <c r="A149" s="14"/>
      <c r="B149" s="201"/>
      <c r="C149" s="14"/>
      <c r="D149" s="194" t="s">
        <v>155</v>
      </c>
      <c r="E149" s="202" t="s">
        <v>1</v>
      </c>
      <c r="F149" s="203" t="s">
        <v>191</v>
      </c>
      <c r="G149" s="14"/>
      <c r="H149" s="204">
        <v>100</v>
      </c>
      <c r="I149" s="205"/>
      <c r="J149" s="14"/>
      <c r="K149" s="14"/>
      <c r="L149" s="201"/>
      <c r="M149" s="206"/>
      <c r="N149" s="207"/>
      <c r="O149" s="207"/>
      <c r="P149" s="207"/>
      <c r="Q149" s="207"/>
      <c r="R149" s="207"/>
      <c r="S149" s="207"/>
      <c r="T149" s="20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02" t="s">
        <v>155</v>
      </c>
      <c r="AU149" s="202" t="s">
        <v>86</v>
      </c>
      <c r="AV149" s="14" t="s">
        <v>86</v>
      </c>
      <c r="AW149" s="14" t="s">
        <v>32</v>
      </c>
      <c r="AX149" s="14" t="s">
        <v>84</v>
      </c>
      <c r="AY149" s="202" t="s">
        <v>146</v>
      </c>
    </row>
    <row r="150" s="2" customFormat="1" ht="33" customHeight="1">
      <c r="A150" s="38"/>
      <c r="B150" s="179"/>
      <c r="C150" s="180" t="s">
        <v>177</v>
      </c>
      <c r="D150" s="180" t="s">
        <v>148</v>
      </c>
      <c r="E150" s="181" t="s">
        <v>864</v>
      </c>
      <c r="F150" s="182" t="s">
        <v>865</v>
      </c>
      <c r="G150" s="183" t="s">
        <v>189</v>
      </c>
      <c r="H150" s="184">
        <v>552</v>
      </c>
      <c r="I150" s="185"/>
      <c r="J150" s="186">
        <f>ROUND(I150*H150,2)</f>
        <v>0</v>
      </c>
      <c r="K150" s="182" t="s">
        <v>1</v>
      </c>
      <c r="L150" s="39"/>
      <c r="M150" s="187" t="s">
        <v>1</v>
      </c>
      <c r="N150" s="188" t="s">
        <v>42</v>
      </c>
      <c r="O150" s="77"/>
      <c r="P150" s="189">
        <f>O150*H150</f>
        <v>0</v>
      </c>
      <c r="Q150" s="189">
        <v>4.0000000000000003E-05</v>
      </c>
      <c r="R150" s="189">
        <f>Q150*H150</f>
        <v>0.022080000000000002</v>
      </c>
      <c r="S150" s="189">
        <v>0</v>
      </c>
      <c r="T150" s="19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1" t="s">
        <v>153</v>
      </c>
      <c r="AT150" s="191" t="s">
        <v>148</v>
      </c>
      <c r="AU150" s="191" t="s">
        <v>86</v>
      </c>
      <c r="AY150" s="19" t="s">
        <v>146</v>
      </c>
      <c r="BE150" s="192">
        <f>IF(N150="základní",J150,0)</f>
        <v>0</v>
      </c>
      <c r="BF150" s="192">
        <f>IF(N150="snížená",J150,0)</f>
        <v>0</v>
      </c>
      <c r="BG150" s="192">
        <f>IF(N150="zákl. přenesená",J150,0)</f>
        <v>0</v>
      </c>
      <c r="BH150" s="192">
        <f>IF(N150="sníž. přenesená",J150,0)</f>
        <v>0</v>
      </c>
      <c r="BI150" s="192">
        <f>IF(N150="nulová",J150,0)</f>
        <v>0</v>
      </c>
      <c r="BJ150" s="19" t="s">
        <v>84</v>
      </c>
      <c r="BK150" s="192">
        <f>ROUND(I150*H150,2)</f>
        <v>0</v>
      </c>
      <c r="BL150" s="19" t="s">
        <v>153</v>
      </c>
      <c r="BM150" s="191" t="s">
        <v>1088</v>
      </c>
    </row>
    <row r="151" s="14" customFormat="1">
      <c r="A151" s="14"/>
      <c r="B151" s="201"/>
      <c r="C151" s="14"/>
      <c r="D151" s="194" t="s">
        <v>155</v>
      </c>
      <c r="E151" s="202" t="s">
        <v>1</v>
      </c>
      <c r="F151" s="203" t="s">
        <v>1089</v>
      </c>
      <c r="G151" s="14"/>
      <c r="H151" s="204">
        <v>552</v>
      </c>
      <c r="I151" s="205"/>
      <c r="J151" s="14"/>
      <c r="K151" s="14"/>
      <c r="L151" s="201"/>
      <c r="M151" s="206"/>
      <c r="N151" s="207"/>
      <c r="O151" s="207"/>
      <c r="P151" s="207"/>
      <c r="Q151" s="207"/>
      <c r="R151" s="207"/>
      <c r="S151" s="207"/>
      <c r="T151" s="208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02" t="s">
        <v>155</v>
      </c>
      <c r="AU151" s="202" t="s">
        <v>86</v>
      </c>
      <c r="AV151" s="14" t="s">
        <v>86</v>
      </c>
      <c r="AW151" s="14" t="s">
        <v>32</v>
      </c>
      <c r="AX151" s="14" t="s">
        <v>84</v>
      </c>
      <c r="AY151" s="202" t="s">
        <v>146</v>
      </c>
    </row>
    <row r="152" s="2" customFormat="1" ht="90" customHeight="1">
      <c r="A152" s="38"/>
      <c r="B152" s="179"/>
      <c r="C152" s="180" t="s">
        <v>181</v>
      </c>
      <c r="D152" s="180" t="s">
        <v>148</v>
      </c>
      <c r="E152" s="181" t="s">
        <v>193</v>
      </c>
      <c r="F152" s="182" t="s">
        <v>194</v>
      </c>
      <c r="G152" s="183" t="s">
        <v>184</v>
      </c>
      <c r="H152" s="184">
        <v>8.75</v>
      </c>
      <c r="I152" s="185"/>
      <c r="J152" s="186">
        <f>ROUND(I152*H152,2)</f>
        <v>0</v>
      </c>
      <c r="K152" s="182" t="s">
        <v>152</v>
      </c>
      <c r="L152" s="39"/>
      <c r="M152" s="187" t="s">
        <v>1</v>
      </c>
      <c r="N152" s="188" t="s">
        <v>42</v>
      </c>
      <c r="O152" s="77"/>
      <c r="P152" s="189">
        <f>O152*H152</f>
        <v>0</v>
      </c>
      <c r="Q152" s="189">
        <v>0.036900000000000002</v>
      </c>
      <c r="R152" s="189">
        <f>Q152*H152</f>
        <v>0.32287500000000002</v>
      </c>
      <c r="S152" s="189">
        <v>0</v>
      </c>
      <c r="T152" s="19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1" t="s">
        <v>153</v>
      </c>
      <c r="AT152" s="191" t="s">
        <v>148</v>
      </c>
      <c r="AU152" s="191" t="s">
        <v>86</v>
      </c>
      <c r="AY152" s="19" t="s">
        <v>146</v>
      </c>
      <c r="BE152" s="192">
        <f>IF(N152="základní",J152,0)</f>
        <v>0</v>
      </c>
      <c r="BF152" s="192">
        <f>IF(N152="snížená",J152,0)</f>
        <v>0</v>
      </c>
      <c r="BG152" s="192">
        <f>IF(N152="zákl. přenesená",J152,0)</f>
        <v>0</v>
      </c>
      <c r="BH152" s="192">
        <f>IF(N152="sníž. přenesená",J152,0)</f>
        <v>0</v>
      </c>
      <c r="BI152" s="192">
        <f>IF(N152="nulová",J152,0)</f>
        <v>0</v>
      </c>
      <c r="BJ152" s="19" t="s">
        <v>84</v>
      </c>
      <c r="BK152" s="192">
        <f>ROUND(I152*H152,2)</f>
        <v>0</v>
      </c>
      <c r="BL152" s="19" t="s">
        <v>153</v>
      </c>
      <c r="BM152" s="191" t="s">
        <v>1090</v>
      </c>
    </row>
    <row r="153" s="14" customFormat="1">
      <c r="A153" s="14"/>
      <c r="B153" s="201"/>
      <c r="C153" s="14"/>
      <c r="D153" s="194" t="s">
        <v>155</v>
      </c>
      <c r="E153" s="202" t="s">
        <v>1</v>
      </c>
      <c r="F153" s="203" t="s">
        <v>1091</v>
      </c>
      <c r="G153" s="14"/>
      <c r="H153" s="204">
        <v>8.75</v>
      </c>
      <c r="I153" s="205"/>
      <c r="J153" s="14"/>
      <c r="K153" s="14"/>
      <c r="L153" s="201"/>
      <c r="M153" s="206"/>
      <c r="N153" s="207"/>
      <c r="O153" s="207"/>
      <c r="P153" s="207"/>
      <c r="Q153" s="207"/>
      <c r="R153" s="207"/>
      <c r="S153" s="207"/>
      <c r="T153" s="208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02" t="s">
        <v>155</v>
      </c>
      <c r="AU153" s="202" t="s">
        <v>86</v>
      </c>
      <c r="AV153" s="14" t="s">
        <v>86</v>
      </c>
      <c r="AW153" s="14" t="s">
        <v>32</v>
      </c>
      <c r="AX153" s="14" t="s">
        <v>84</v>
      </c>
      <c r="AY153" s="202" t="s">
        <v>146</v>
      </c>
    </row>
    <row r="154" s="2" customFormat="1" ht="90" customHeight="1">
      <c r="A154" s="38"/>
      <c r="B154" s="179"/>
      <c r="C154" s="180" t="s">
        <v>186</v>
      </c>
      <c r="D154" s="180" t="s">
        <v>148</v>
      </c>
      <c r="E154" s="181" t="s">
        <v>198</v>
      </c>
      <c r="F154" s="182" t="s">
        <v>199</v>
      </c>
      <c r="G154" s="183" t="s">
        <v>184</v>
      </c>
      <c r="H154" s="184">
        <v>11.25</v>
      </c>
      <c r="I154" s="185"/>
      <c r="J154" s="186">
        <f>ROUND(I154*H154,2)</f>
        <v>0</v>
      </c>
      <c r="K154" s="182" t="s">
        <v>152</v>
      </c>
      <c r="L154" s="39"/>
      <c r="M154" s="187" t="s">
        <v>1</v>
      </c>
      <c r="N154" s="188" t="s">
        <v>42</v>
      </c>
      <c r="O154" s="77"/>
      <c r="P154" s="189">
        <f>O154*H154</f>
        <v>0</v>
      </c>
      <c r="Q154" s="189">
        <v>0.036900000000000002</v>
      </c>
      <c r="R154" s="189">
        <f>Q154*H154</f>
        <v>0.41512500000000002</v>
      </c>
      <c r="S154" s="189">
        <v>0</v>
      </c>
      <c r="T154" s="19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1" t="s">
        <v>153</v>
      </c>
      <c r="AT154" s="191" t="s">
        <v>148</v>
      </c>
      <c r="AU154" s="191" t="s">
        <v>86</v>
      </c>
      <c r="AY154" s="19" t="s">
        <v>146</v>
      </c>
      <c r="BE154" s="192">
        <f>IF(N154="základní",J154,0)</f>
        <v>0</v>
      </c>
      <c r="BF154" s="192">
        <f>IF(N154="snížená",J154,0)</f>
        <v>0</v>
      </c>
      <c r="BG154" s="192">
        <f>IF(N154="zákl. přenesená",J154,0)</f>
        <v>0</v>
      </c>
      <c r="BH154" s="192">
        <f>IF(N154="sníž. přenesená",J154,0)</f>
        <v>0</v>
      </c>
      <c r="BI154" s="192">
        <f>IF(N154="nulová",J154,0)</f>
        <v>0</v>
      </c>
      <c r="BJ154" s="19" t="s">
        <v>84</v>
      </c>
      <c r="BK154" s="192">
        <f>ROUND(I154*H154,2)</f>
        <v>0</v>
      </c>
      <c r="BL154" s="19" t="s">
        <v>153</v>
      </c>
      <c r="BM154" s="191" t="s">
        <v>1092</v>
      </c>
    </row>
    <row r="155" s="14" customFormat="1">
      <c r="A155" s="14"/>
      <c r="B155" s="201"/>
      <c r="C155" s="14"/>
      <c r="D155" s="194" t="s">
        <v>155</v>
      </c>
      <c r="E155" s="202" t="s">
        <v>1</v>
      </c>
      <c r="F155" s="203" t="s">
        <v>1093</v>
      </c>
      <c r="G155" s="14"/>
      <c r="H155" s="204">
        <v>11.25</v>
      </c>
      <c r="I155" s="205"/>
      <c r="J155" s="14"/>
      <c r="K155" s="14"/>
      <c r="L155" s="201"/>
      <c r="M155" s="206"/>
      <c r="N155" s="207"/>
      <c r="O155" s="207"/>
      <c r="P155" s="207"/>
      <c r="Q155" s="207"/>
      <c r="R155" s="207"/>
      <c r="S155" s="207"/>
      <c r="T155" s="20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2" t="s">
        <v>155</v>
      </c>
      <c r="AU155" s="202" t="s">
        <v>86</v>
      </c>
      <c r="AV155" s="14" t="s">
        <v>86</v>
      </c>
      <c r="AW155" s="14" t="s">
        <v>32</v>
      </c>
      <c r="AX155" s="14" t="s">
        <v>84</v>
      </c>
      <c r="AY155" s="202" t="s">
        <v>146</v>
      </c>
    </row>
    <row r="156" s="2" customFormat="1" ht="37.8" customHeight="1">
      <c r="A156" s="38"/>
      <c r="B156" s="179"/>
      <c r="C156" s="180" t="s">
        <v>192</v>
      </c>
      <c r="D156" s="180" t="s">
        <v>148</v>
      </c>
      <c r="E156" s="181" t="s">
        <v>203</v>
      </c>
      <c r="F156" s="182" t="s">
        <v>204</v>
      </c>
      <c r="G156" s="183" t="s">
        <v>205</v>
      </c>
      <c r="H156" s="184">
        <v>62.200000000000003</v>
      </c>
      <c r="I156" s="185"/>
      <c r="J156" s="186">
        <f>ROUND(I156*H156,2)</f>
        <v>0</v>
      </c>
      <c r="K156" s="182" t="s">
        <v>152</v>
      </c>
      <c r="L156" s="39"/>
      <c r="M156" s="187" t="s">
        <v>1</v>
      </c>
      <c r="N156" s="188" t="s">
        <v>42</v>
      </c>
      <c r="O156" s="77"/>
      <c r="P156" s="189">
        <f>O156*H156</f>
        <v>0</v>
      </c>
      <c r="Q156" s="189">
        <v>0</v>
      </c>
      <c r="R156" s="189">
        <f>Q156*H156</f>
        <v>0</v>
      </c>
      <c r="S156" s="189">
        <v>0</v>
      </c>
      <c r="T156" s="19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1" t="s">
        <v>153</v>
      </c>
      <c r="AT156" s="191" t="s">
        <v>148</v>
      </c>
      <c r="AU156" s="191" t="s">
        <v>86</v>
      </c>
      <c r="AY156" s="19" t="s">
        <v>146</v>
      </c>
      <c r="BE156" s="192">
        <f>IF(N156="základní",J156,0)</f>
        <v>0</v>
      </c>
      <c r="BF156" s="192">
        <f>IF(N156="snížená",J156,0)</f>
        <v>0</v>
      </c>
      <c r="BG156" s="192">
        <f>IF(N156="zákl. přenesená",J156,0)</f>
        <v>0</v>
      </c>
      <c r="BH156" s="192">
        <f>IF(N156="sníž. přenesená",J156,0)</f>
        <v>0</v>
      </c>
      <c r="BI156" s="192">
        <f>IF(N156="nulová",J156,0)</f>
        <v>0</v>
      </c>
      <c r="BJ156" s="19" t="s">
        <v>84</v>
      </c>
      <c r="BK156" s="192">
        <f>ROUND(I156*H156,2)</f>
        <v>0</v>
      </c>
      <c r="BL156" s="19" t="s">
        <v>153</v>
      </c>
      <c r="BM156" s="191" t="s">
        <v>1094</v>
      </c>
    </row>
    <row r="157" s="14" customFormat="1">
      <c r="A157" s="14"/>
      <c r="B157" s="201"/>
      <c r="C157" s="14"/>
      <c r="D157" s="194" t="s">
        <v>155</v>
      </c>
      <c r="E157" s="202" t="s">
        <v>1</v>
      </c>
      <c r="F157" s="203" t="s">
        <v>1095</v>
      </c>
      <c r="G157" s="14"/>
      <c r="H157" s="204">
        <v>62.200000000000003</v>
      </c>
      <c r="I157" s="205"/>
      <c r="J157" s="14"/>
      <c r="K157" s="14"/>
      <c r="L157" s="201"/>
      <c r="M157" s="206"/>
      <c r="N157" s="207"/>
      <c r="O157" s="207"/>
      <c r="P157" s="207"/>
      <c r="Q157" s="207"/>
      <c r="R157" s="207"/>
      <c r="S157" s="207"/>
      <c r="T157" s="20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02" t="s">
        <v>155</v>
      </c>
      <c r="AU157" s="202" t="s">
        <v>86</v>
      </c>
      <c r="AV157" s="14" t="s">
        <v>86</v>
      </c>
      <c r="AW157" s="14" t="s">
        <v>32</v>
      </c>
      <c r="AX157" s="14" t="s">
        <v>84</v>
      </c>
      <c r="AY157" s="202" t="s">
        <v>146</v>
      </c>
    </row>
    <row r="158" s="2" customFormat="1" ht="49.05" customHeight="1">
      <c r="A158" s="38"/>
      <c r="B158" s="179"/>
      <c r="C158" s="180" t="s">
        <v>197</v>
      </c>
      <c r="D158" s="180" t="s">
        <v>148</v>
      </c>
      <c r="E158" s="181" t="s">
        <v>208</v>
      </c>
      <c r="F158" s="182" t="s">
        <v>209</v>
      </c>
      <c r="G158" s="183" t="s">
        <v>205</v>
      </c>
      <c r="H158" s="184">
        <v>360.16399999999999</v>
      </c>
      <c r="I158" s="185"/>
      <c r="J158" s="186">
        <f>ROUND(I158*H158,2)</f>
        <v>0</v>
      </c>
      <c r="K158" s="182" t="s">
        <v>152</v>
      </c>
      <c r="L158" s="39"/>
      <c r="M158" s="187" t="s">
        <v>1</v>
      </c>
      <c r="N158" s="188" t="s">
        <v>42</v>
      </c>
      <c r="O158" s="77"/>
      <c r="P158" s="189">
        <f>O158*H158</f>
        <v>0</v>
      </c>
      <c r="Q158" s="189">
        <v>0</v>
      </c>
      <c r="R158" s="189">
        <f>Q158*H158</f>
        <v>0</v>
      </c>
      <c r="S158" s="189">
        <v>0</v>
      </c>
      <c r="T158" s="19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1" t="s">
        <v>153</v>
      </c>
      <c r="AT158" s="191" t="s">
        <v>148</v>
      </c>
      <c r="AU158" s="191" t="s">
        <v>86</v>
      </c>
      <c r="AY158" s="19" t="s">
        <v>146</v>
      </c>
      <c r="BE158" s="192">
        <f>IF(N158="základní",J158,0)</f>
        <v>0</v>
      </c>
      <c r="BF158" s="192">
        <f>IF(N158="snížená",J158,0)</f>
        <v>0</v>
      </c>
      <c r="BG158" s="192">
        <f>IF(N158="zákl. přenesená",J158,0)</f>
        <v>0</v>
      </c>
      <c r="BH158" s="192">
        <f>IF(N158="sníž. přenesená",J158,0)</f>
        <v>0</v>
      </c>
      <c r="BI158" s="192">
        <f>IF(N158="nulová",J158,0)</f>
        <v>0</v>
      </c>
      <c r="BJ158" s="19" t="s">
        <v>84</v>
      </c>
      <c r="BK158" s="192">
        <f>ROUND(I158*H158,2)</f>
        <v>0</v>
      </c>
      <c r="BL158" s="19" t="s">
        <v>153</v>
      </c>
      <c r="BM158" s="191" t="s">
        <v>1096</v>
      </c>
    </row>
    <row r="159" s="13" customFormat="1">
      <c r="A159" s="13"/>
      <c r="B159" s="193"/>
      <c r="C159" s="13"/>
      <c r="D159" s="194" t="s">
        <v>155</v>
      </c>
      <c r="E159" s="195" t="s">
        <v>1</v>
      </c>
      <c r="F159" s="196" t="s">
        <v>857</v>
      </c>
      <c r="G159" s="13"/>
      <c r="H159" s="195" t="s">
        <v>1</v>
      </c>
      <c r="I159" s="197"/>
      <c r="J159" s="13"/>
      <c r="K159" s="13"/>
      <c r="L159" s="193"/>
      <c r="M159" s="198"/>
      <c r="N159" s="199"/>
      <c r="O159" s="199"/>
      <c r="P159" s="199"/>
      <c r="Q159" s="199"/>
      <c r="R159" s="199"/>
      <c r="S159" s="199"/>
      <c r="T159" s="20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95" t="s">
        <v>155</v>
      </c>
      <c r="AU159" s="195" t="s">
        <v>86</v>
      </c>
      <c r="AV159" s="13" t="s">
        <v>84</v>
      </c>
      <c r="AW159" s="13" t="s">
        <v>32</v>
      </c>
      <c r="AX159" s="13" t="s">
        <v>77</v>
      </c>
      <c r="AY159" s="195" t="s">
        <v>146</v>
      </c>
    </row>
    <row r="160" s="13" customFormat="1">
      <c r="A160" s="13"/>
      <c r="B160" s="193"/>
      <c r="C160" s="13"/>
      <c r="D160" s="194" t="s">
        <v>155</v>
      </c>
      <c r="E160" s="195" t="s">
        <v>1</v>
      </c>
      <c r="F160" s="196" t="s">
        <v>211</v>
      </c>
      <c r="G160" s="13"/>
      <c r="H160" s="195" t="s">
        <v>1</v>
      </c>
      <c r="I160" s="197"/>
      <c r="J160" s="13"/>
      <c r="K160" s="13"/>
      <c r="L160" s="193"/>
      <c r="M160" s="198"/>
      <c r="N160" s="199"/>
      <c r="O160" s="199"/>
      <c r="P160" s="199"/>
      <c r="Q160" s="199"/>
      <c r="R160" s="199"/>
      <c r="S160" s="199"/>
      <c r="T160" s="20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95" t="s">
        <v>155</v>
      </c>
      <c r="AU160" s="195" t="s">
        <v>86</v>
      </c>
      <c r="AV160" s="13" t="s">
        <v>84</v>
      </c>
      <c r="AW160" s="13" t="s">
        <v>32</v>
      </c>
      <c r="AX160" s="13" t="s">
        <v>77</v>
      </c>
      <c r="AY160" s="195" t="s">
        <v>146</v>
      </c>
    </row>
    <row r="161" s="13" customFormat="1">
      <c r="A161" s="13"/>
      <c r="B161" s="193"/>
      <c r="C161" s="13"/>
      <c r="D161" s="194" t="s">
        <v>155</v>
      </c>
      <c r="E161" s="195" t="s">
        <v>1</v>
      </c>
      <c r="F161" s="196" t="s">
        <v>212</v>
      </c>
      <c r="G161" s="13"/>
      <c r="H161" s="195" t="s">
        <v>1</v>
      </c>
      <c r="I161" s="197"/>
      <c r="J161" s="13"/>
      <c r="K161" s="13"/>
      <c r="L161" s="193"/>
      <c r="M161" s="198"/>
      <c r="N161" s="199"/>
      <c r="O161" s="199"/>
      <c r="P161" s="199"/>
      <c r="Q161" s="199"/>
      <c r="R161" s="199"/>
      <c r="S161" s="199"/>
      <c r="T161" s="20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95" t="s">
        <v>155</v>
      </c>
      <c r="AU161" s="195" t="s">
        <v>86</v>
      </c>
      <c r="AV161" s="13" t="s">
        <v>84</v>
      </c>
      <c r="AW161" s="13" t="s">
        <v>32</v>
      </c>
      <c r="AX161" s="13" t="s">
        <v>77</v>
      </c>
      <c r="AY161" s="195" t="s">
        <v>146</v>
      </c>
    </row>
    <row r="162" s="14" customFormat="1">
      <c r="A162" s="14"/>
      <c r="B162" s="201"/>
      <c r="C162" s="14"/>
      <c r="D162" s="194" t="s">
        <v>155</v>
      </c>
      <c r="E162" s="202" t="s">
        <v>1</v>
      </c>
      <c r="F162" s="203" t="s">
        <v>1097</v>
      </c>
      <c r="G162" s="14"/>
      <c r="H162" s="204">
        <v>340.75799999999998</v>
      </c>
      <c r="I162" s="205"/>
      <c r="J162" s="14"/>
      <c r="K162" s="14"/>
      <c r="L162" s="201"/>
      <c r="M162" s="206"/>
      <c r="N162" s="207"/>
      <c r="O162" s="207"/>
      <c r="P162" s="207"/>
      <c r="Q162" s="207"/>
      <c r="R162" s="207"/>
      <c r="S162" s="207"/>
      <c r="T162" s="208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02" t="s">
        <v>155</v>
      </c>
      <c r="AU162" s="202" t="s">
        <v>86</v>
      </c>
      <c r="AV162" s="14" t="s">
        <v>86</v>
      </c>
      <c r="AW162" s="14" t="s">
        <v>32</v>
      </c>
      <c r="AX162" s="14" t="s">
        <v>77</v>
      </c>
      <c r="AY162" s="202" t="s">
        <v>146</v>
      </c>
    </row>
    <row r="163" s="14" customFormat="1">
      <c r="A163" s="14"/>
      <c r="B163" s="201"/>
      <c r="C163" s="14"/>
      <c r="D163" s="194" t="s">
        <v>155</v>
      </c>
      <c r="E163" s="202" t="s">
        <v>1</v>
      </c>
      <c r="F163" s="203" t="s">
        <v>1098</v>
      </c>
      <c r="G163" s="14"/>
      <c r="H163" s="204">
        <v>19.405999999999999</v>
      </c>
      <c r="I163" s="205"/>
      <c r="J163" s="14"/>
      <c r="K163" s="14"/>
      <c r="L163" s="201"/>
      <c r="M163" s="206"/>
      <c r="N163" s="207"/>
      <c r="O163" s="207"/>
      <c r="P163" s="207"/>
      <c r="Q163" s="207"/>
      <c r="R163" s="207"/>
      <c r="S163" s="207"/>
      <c r="T163" s="208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02" t="s">
        <v>155</v>
      </c>
      <c r="AU163" s="202" t="s">
        <v>86</v>
      </c>
      <c r="AV163" s="14" t="s">
        <v>86</v>
      </c>
      <c r="AW163" s="14" t="s">
        <v>32</v>
      </c>
      <c r="AX163" s="14" t="s">
        <v>77</v>
      </c>
      <c r="AY163" s="202" t="s">
        <v>146</v>
      </c>
    </row>
    <row r="164" s="15" customFormat="1">
      <c r="A164" s="15"/>
      <c r="B164" s="209"/>
      <c r="C164" s="15"/>
      <c r="D164" s="194" t="s">
        <v>155</v>
      </c>
      <c r="E164" s="210" t="s">
        <v>1</v>
      </c>
      <c r="F164" s="211" t="s">
        <v>164</v>
      </c>
      <c r="G164" s="15"/>
      <c r="H164" s="212">
        <v>360.16399999999999</v>
      </c>
      <c r="I164" s="213"/>
      <c r="J164" s="15"/>
      <c r="K164" s="15"/>
      <c r="L164" s="209"/>
      <c r="M164" s="214"/>
      <c r="N164" s="215"/>
      <c r="O164" s="215"/>
      <c r="P164" s="215"/>
      <c r="Q164" s="215"/>
      <c r="R164" s="215"/>
      <c r="S164" s="215"/>
      <c r="T164" s="216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10" t="s">
        <v>155</v>
      </c>
      <c r="AU164" s="210" t="s">
        <v>86</v>
      </c>
      <c r="AV164" s="15" t="s">
        <v>153</v>
      </c>
      <c r="AW164" s="15" t="s">
        <v>32</v>
      </c>
      <c r="AX164" s="15" t="s">
        <v>84</v>
      </c>
      <c r="AY164" s="210" t="s">
        <v>146</v>
      </c>
    </row>
    <row r="165" s="2" customFormat="1" ht="49.05" customHeight="1">
      <c r="A165" s="38"/>
      <c r="B165" s="179"/>
      <c r="C165" s="180" t="s">
        <v>202</v>
      </c>
      <c r="D165" s="180" t="s">
        <v>148</v>
      </c>
      <c r="E165" s="181" t="s">
        <v>216</v>
      </c>
      <c r="F165" s="182" t="s">
        <v>217</v>
      </c>
      <c r="G165" s="183" t="s">
        <v>205</v>
      </c>
      <c r="H165" s="184">
        <v>40.018000000000001</v>
      </c>
      <c r="I165" s="185"/>
      <c r="J165" s="186">
        <f>ROUND(I165*H165,2)</f>
        <v>0</v>
      </c>
      <c r="K165" s="182" t="s">
        <v>152</v>
      </c>
      <c r="L165" s="39"/>
      <c r="M165" s="187" t="s">
        <v>1</v>
      </c>
      <c r="N165" s="188" t="s">
        <v>42</v>
      </c>
      <c r="O165" s="77"/>
      <c r="P165" s="189">
        <f>O165*H165</f>
        <v>0</v>
      </c>
      <c r="Q165" s="189">
        <v>0</v>
      </c>
      <c r="R165" s="189">
        <f>Q165*H165</f>
        <v>0</v>
      </c>
      <c r="S165" s="189">
        <v>0</v>
      </c>
      <c r="T165" s="19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1" t="s">
        <v>153</v>
      </c>
      <c r="AT165" s="191" t="s">
        <v>148</v>
      </c>
      <c r="AU165" s="191" t="s">
        <v>86</v>
      </c>
      <c r="AY165" s="19" t="s">
        <v>146</v>
      </c>
      <c r="BE165" s="192">
        <f>IF(N165="základní",J165,0)</f>
        <v>0</v>
      </c>
      <c r="BF165" s="192">
        <f>IF(N165="snížená",J165,0)</f>
        <v>0</v>
      </c>
      <c r="BG165" s="192">
        <f>IF(N165="zákl. přenesená",J165,0)</f>
        <v>0</v>
      </c>
      <c r="BH165" s="192">
        <f>IF(N165="sníž. přenesená",J165,0)</f>
        <v>0</v>
      </c>
      <c r="BI165" s="192">
        <f>IF(N165="nulová",J165,0)</f>
        <v>0</v>
      </c>
      <c r="BJ165" s="19" t="s">
        <v>84</v>
      </c>
      <c r="BK165" s="192">
        <f>ROUND(I165*H165,2)</f>
        <v>0</v>
      </c>
      <c r="BL165" s="19" t="s">
        <v>153</v>
      </c>
      <c r="BM165" s="191" t="s">
        <v>1099</v>
      </c>
    </row>
    <row r="166" s="13" customFormat="1">
      <c r="A166" s="13"/>
      <c r="B166" s="193"/>
      <c r="C166" s="13"/>
      <c r="D166" s="194" t="s">
        <v>155</v>
      </c>
      <c r="E166" s="195" t="s">
        <v>1</v>
      </c>
      <c r="F166" s="196" t="s">
        <v>857</v>
      </c>
      <c r="G166" s="13"/>
      <c r="H166" s="195" t="s">
        <v>1</v>
      </c>
      <c r="I166" s="197"/>
      <c r="J166" s="13"/>
      <c r="K166" s="13"/>
      <c r="L166" s="193"/>
      <c r="M166" s="198"/>
      <c r="N166" s="199"/>
      <c r="O166" s="199"/>
      <c r="P166" s="199"/>
      <c r="Q166" s="199"/>
      <c r="R166" s="199"/>
      <c r="S166" s="199"/>
      <c r="T166" s="20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95" t="s">
        <v>155</v>
      </c>
      <c r="AU166" s="195" t="s">
        <v>86</v>
      </c>
      <c r="AV166" s="13" t="s">
        <v>84</v>
      </c>
      <c r="AW166" s="13" t="s">
        <v>32</v>
      </c>
      <c r="AX166" s="13" t="s">
        <v>77</v>
      </c>
      <c r="AY166" s="195" t="s">
        <v>146</v>
      </c>
    </row>
    <row r="167" s="13" customFormat="1">
      <c r="A167" s="13"/>
      <c r="B167" s="193"/>
      <c r="C167" s="13"/>
      <c r="D167" s="194" t="s">
        <v>155</v>
      </c>
      <c r="E167" s="195" t="s">
        <v>1</v>
      </c>
      <c r="F167" s="196" t="s">
        <v>211</v>
      </c>
      <c r="G167" s="13"/>
      <c r="H167" s="195" t="s">
        <v>1</v>
      </c>
      <c r="I167" s="197"/>
      <c r="J167" s="13"/>
      <c r="K167" s="13"/>
      <c r="L167" s="193"/>
      <c r="M167" s="198"/>
      <c r="N167" s="199"/>
      <c r="O167" s="199"/>
      <c r="P167" s="199"/>
      <c r="Q167" s="199"/>
      <c r="R167" s="199"/>
      <c r="S167" s="199"/>
      <c r="T167" s="20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5" t="s">
        <v>155</v>
      </c>
      <c r="AU167" s="195" t="s">
        <v>86</v>
      </c>
      <c r="AV167" s="13" t="s">
        <v>84</v>
      </c>
      <c r="AW167" s="13" t="s">
        <v>32</v>
      </c>
      <c r="AX167" s="13" t="s">
        <v>77</v>
      </c>
      <c r="AY167" s="195" t="s">
        <v>146</v>
      </c>
    </row>
    <row r="168" s="13" customFormat="1">
      <c r="A168" s="13"/>
      <c r="B168" s="193"/>
      <c r="C168" s="13"/>
      <c r="D168" s="194" t="s">
        <v>155</v>
      </c>
      <c r="E168" s="195" t="s">
        <v>1</v>
      </c>
      <c r="F168" s="196" t="s">
        <v>219</v>
      </c>
      <c r="G168" s="13"/>
      <c r="H168" s="195" t="s">
        <v>1</v>
      </c>
      <c r="I168" s="197"/>
      <c r="J168" s="13"/>
      <c r="K168" s="13"/>
      <c r="L168" s="193"/>
      <c r="M168" s="198"/>
      <c r="N168" s="199"/>
      <c r="O168" s="199"/>
      <c r="P168" s="199"/>
      <c r="Q168" s="199"/>
      <c r="R168" s="199"/>
      <c r="S168" s="199"/>
      <c r="T168" s="20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95" t="s">
        <v>155</v>
      </c>
      <c r="AU168" s="195" t="s">
        <v>86</v>
      </c>
      <c r="AV168" s="13" t="s">
        <v>84</v>
      </c>
      <c r="AW168" s="13" t="s">
        <v>32</v>
      </c>
      <c r="AX168" s="13" t="s">
        <v>77</v>
      </c>
      <c r="AY168" s="195" t="s">
        <v>146</v>
      </c>
    </row>
    <row r="169" s="14" customFormat="1">
      <c r="A169" s="14"/>
      <c r="B169" s="201"/>
      <c r="C169" s="14"/>
      <c r="D169" s="194" t="s">
        <v>155</v>
      </c>
      <c r="E169" s="202" t="s">
        <v>1</v>
      </c>
      <c r="F169" s="203" t="s">
        <v>1100</v>
      </c>
      <c r="G169" s="14"/>
      <c r="H169" s="204">
        <v>37.862000000000002</v>
      </c>
      <c r="I169" s="205"/>
      <c r="J169" s="14"/>
      <c r="K169" s="14"/>
      <c r="L169" s="201"/>
      <c r="M169" s="206"/>
      <c r="N169" s="207"/>
      <c r="O169" s="207"/>
      <c r="P169" s="207"/>
      <c r="Q169" s="207"/>
      <c r="R169" s="207"/>
      <c r="S169" s="207"/>
      <c r="T169" s="208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02" t="s">
        <v>155</v>
      </c>
      <c r="AU169" s="202" t="s">
        <v>86</v>
      </c>
      <c r="AV169" s="14" t="s">
        <v>86</v>
      </c>
      <c r="AW169" s="14" t="s">
        <v>32</v>
      </c>
      <c r="AX169" s="14" t="s">
        <v>77</v>
      </c>
      <c r="AY169" s="202" t="s">
        <v>146</v>
      </c>
    </row>
    <row r="170" s="14" customFormat="1">
      <c r="A170" s="14"/>
      <c r="B170" s="201"/>
      <c r="C170" s="14"/>
      <c r="D170" s="194" t="s">
        <v>155</v>
      </c>
      <c r="E170" s="202" t="s">
        <v>1</v>
      </c>
      <c r="F170" s="203" t="s">
        <v>1101</v>
      </c>
      <c r="G170" s="14"/>
      <c r="H170" s="204">
        <v>2.1560000000000001</v>
      </c>
      <c r="I170" s="205"/>
      <c r="J170" s="14"/>
      <c r="K170" s="14"/>
      <c r="L170" s="201"/>
      <c r="M170" s="206"/>
      <c r="N170" s="207"/>
      <c r="O170" s="207"/>
      <c r="P170" s="207"/>
      <c r="Q170" s="207"/>
      <c r="R170" s="207"/>
      <c r="S170" s="207"/>
      <c r="T170" s="208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02" t="s">
        <v>155</v>
      </c>
      <c r="AU170" s="202" t="s">
        <v>86</v>
      </c>
      <c r="AV170" s="14" t="s">
        <v>86</v>
      </c>
      <c r="AW170" s="14" t="s">
        <v>32</v>
      </c>
      <c r="AX170" s="14" t="s">
        <v>77</v>
      </c>
      <c r="AY170" s="202" t="s">
        <v>146</v>
      </c>
    </row>
    <row r="171" s="15" customFormat="1">
      <c r="A171" s="15"/>
      <c r="B171" s="209"/>
      <c r="C171" s="15"/>
      <c r="D171" s="194" t="s">
        <v>155</v>
      </c>
      <c r="E171" s="210" t="s">
        <v>1</v>
      </c>
      <c r="F171" s="211" t="s">
        <v>164</v>
      </c>
      <c r="G171" s="15"/>
      <c r="H171" s="212">
        <v>40.018000000000001</v>
      </c>
      <c r="I171" s="213"/>
      <c r="J171" s="15"/>
      <c r="K171" s="15"/>
      <c r="L171" s="209"/>
      <c r="M171" s="214"/>
      <c r="N171" s="215"/>
      <c r="O171" s="215"/>
      <c r="P171" s="215"/>
      <c r="Q171" s="215"/>
      <c r="R171" s="215"/>
      <c r="S171" s="215"/>
      <c r="T171" s="216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10" t="s">
        <v>155</v>
      </c>
      <c r="AU171" s="210" t="s">
        <v>86</v>
      </c>
      <c r="AV171" s="15" t="s">
        <v>153</v>
      </c>
      <c r="AW171" s="15" t="s">
        <v>32</v>
      </c>
      <c r="AX171" s="15" t="s">
        <v>84</v>
      </c>
      <c r="AY171" s="210" t="s">
        <v>146</v>
      </c>
    </row>
    <row r="172" s="2" customFormat="1" ht="37.8" customHeight="1">
      <c r="A172" s="38"/>
      <c r="B172" s="179"/>
      <c r="C172" s="180" t="s">
        <v>8</v>
      </c>
      <c r="D172" s="180" t="s">
        <v>148</v>
      </c>
      <c r="E172" s="181" t="s">
        <v>883</v>
      </c>
      <c r="F172" s="182" t="s">
        <v>884</v>
      </c>
      <c r="G172" s="183" t="s">
        <v>151</v>
      </c>
      <c r="H172" s="184">
        <v>680.54999999999995</v>
      </c>
      <c r="I172" s="185"/>
      <c r="J172" s="186">
        <f>ROUND(I172*H172,2)</f>
        <v>0</v>
      </c>
      <c r="K172" s="182" t="s">
        <v>152</v>
      </c>
      <c r="L172" s="39"/>
      <c r="M172" s="187" t="s">
        <v>1</v>
      </c>
      <c r="N172" s="188" t="s">
        <v>42</v>
      </c>
      <c r="O172" s="77"/>
      <c r="P172" s="189">
        <f>O172*H172</f>
        <v>0</v>
      </c>
      <c r="Q172" s="189">
        <v>0.00059000000000000003</v>
      </c>
      <c r="R172" s="189">
        <f>Q172*H172</f>
        <v>0.40152450000000001</v>
      </c>
      <c r="S172" s="189">
        <v>0</v>
      </c>
      <c r="T172" s="19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1" t="s">
        <v>153</v>
      </c>
      <c r="AT172" s="191" t="s">
        <v>148</v>
      </c>
      <c r="AU172" s="191" t="s">
        <v>86</v>
      </c>
      <c r="AY172" s="19" t="s">
        <v>146</v>
      </c>
      <c r="BE172" s="192">
        <f>IF(N172="základní",J172,0)</f>
        <v>0</v>
      </c>
      <c r="BF172" s="192">
        <f>IF(N172="snížená",J172,0)</f>
        <v>0</v>
      </c>
      <c r="BG172" s="192">
        <f>IF(N172="zákl. přenesená",J172,0)</f>
        <v>0</v>
      </c>
      <c r="BH172" s="192">
        <f>IF(N172="sníž. přenesená",J172,0)</f>
        <v>0</v>
      </c>
      <c r="BI172" s="192">
        <f>IF(N172="nulová",J172,0)</f>
        <v>0</v>
      </c>
      <c r="BJ172" s="19" t="s">
        <v>84</v>
      </c>
      <c r="BK172" s="192">
        <f>ROUND(I172*H172,2)</f>
        <v>0</v>
      </c>
      <c r="BL172" s="19" t="s">
        <v>153</v>
      </c>
      <c r="BM172" s="191" t="s">
        <v>1102</v>
      </c>
    </row>
    <row r="173" s="13" customFormat="1">
      <c r="A173" s="13"/>
      <c r="B173" s="193"/>
      <c r="C173" s="13"/>
      <c r="D173" s="194" t="s">
        <v>155</v>
      </c>
      <c r="E173" s="195" t="s">
        <v>1</v>
      </c>
      <c r="F173" s="196" t="s">
        <v>857</v>
      </c>
      <c r="G173" s="13"/>
      <c r="H173" s="195" t="s">
        <v>1</v>
      </c>
      <c r="I173" s="197"/>
      <c r="J173" s="13"/>
      <c r="K173" s="13"/>
      <c r="L173" s="193"/>
      <c r="M173" s="198"/>
      <c r="N173" s="199"/>
      <c r="O173" s="199"/>
      <c r="P173" s="199"/>
      <c r="Q173" s="199"/>
      <c r="R173" s="199"/>
      <c r="S173" s="199"/>
      <c r="T173" s="20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95" t="s">
        <v>155</v>
      </c>
      <c r="AU173" s="195" t="s">
        <v>86</v>
      </c>
      <c r="AV173" s="13" t="s">
        <v>84</v>
      </c>
      <c r="AW173" s="13" t="s">
        <v>32</v>
      </c>
      <c r="AX173" s="13" t="s">
        <v>77</v>
      </c>
      <c r="AY173" s="195" t="s">
        <v>146</v>
      </c>
    </row>
    <row r="174" s="13" customFormat="1">
      <c r="A174" s="13"/>
      <c r="B174" s="193"/>
      <c r="C174" s="13"/>
      <c r="D174" s="194" t="s">
        <v>155</v>
      </c>
      <c r="E174" s="195" t="s">
        <v>1</v>
      </c>
      <c r="F174" s="196" t="s">
        <v>211</v>
      </c>
      <c r="G174" s="13"/>
      <c r="H174" s="195" t="s">
        <v>1</v>
      </c>
      <c r="I174" s="197"/>
      <c r="J174" s="13"/>
      <c r="K174" s="13"/>
      <c r="L174" s="193"/>
      <c r="M174" s="198"/>
      <c r="N174" s="199"/>
      <c r="O174" s="199"/>
      <c r="P174" s="199"/>
      <c r="Q174" s="199"/>
      <c r="R174" s="199"/>
      <c r="S174" s="199"/>
      <c r="T174" s="20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95" t="s">
        <v>155</v>
      </c>
      <c r="AU174" s="195" t="s">
        <v>86</v>
      </c>
      <c r="AV174" s="13" t="s">
        <v>84</v>
      </c>
      <c r="AW174" s="13" t="s">
        <v>32</v>
      </c>
      <c r="AX174" s="13" t="s">
        <v>77</v>
      </c>
      <c r="AY174" s="195" t="s">
        <v>146</v>
      </c>
    </row>
    <row r="175" s="14" customFormat="1">
      <c r="A175" s="14"/>
      <c r="B175" s="201"/>
      <c r="C175" s="14"/>
      <c r="D175" s="194" t="s">
        <v>155</v>
      </c>
      <c r="E175" s="202" t="s">
        <v>1</v>
      </c>
      <c r="F175" s="203" t="s">
        <v>1103</v>
      </c>
      <c r="G175" s="14"/>
      <c r="H175" s="204">
        <v>680.54999999999995</v>
      </c>
      <c r="I175" s="205"/>
      <c r="J175" s="14"/>
      <c r="K175" s="14"/>
      <c r="L175" s="201"/>
      <c r="M175" s="206"/>
      <c r="N175" s="207"/>
      <c r="O175" s="207"/>
      <c r="P175" s="207"/>
      <c r="Q175" s="207"/>
      <c r="R175" s="207"/>
      <c r="S175" s="207"/>
      <c r="T175" s="208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02" t="s">
        <v>155</v>
      </c>
      <c r="AU175" s="202" t="s">
        <v>86</v>
      </c>
      <c r="AV175" s="14" t="s">
        <v>86</v>
      </c>
      <c r="AW175" s="14" t="s">
        <v>32</v>
      </c>
      <c r="AX175" s="14" t="s">
        <v>84</v>
      </c>
      <c r="AY175" s="202" t="s">
        <v>146</v>
      </c>
    </row>
    <row r="176" s="2" customFormat="1" ht="37.8" customHeight="1">
      <c r="A176" s="38"/>
      <c r="B176" s="179"/>
      <c r="C176" s="180" t="s">
        <v>215</v>
      </c>
      <c r="D176" s="180" t="s">
        <v>148</v>
      </c>
      <c r="E176" s="181" t="s">
        <v>887</v>
      </c>
      <c r="F176" s="182" t="s">
        <v>888</v>
      </c>
      <c r="G176" s="183" t="s">
        <v>151</v>
      </c>
      <c r="H176" s="184">
        <v>680.54999999999995</v>
      </c>
      <c r="I176" s="185"/>
      <c r="J176" s="186">
        <f>ROUND(I176*H176,2)</f>
        <v>0</v>
      </c>
      <c r="K176" s="182" t="s">
        <v>152</v>
      </c>
      <c r="L176" s="39"/>
      <c r="M176" s="187" t="s">
        <v>1</v>
      </c>
      <c r="N176" s="188" t="s">
        <v>42</v>
      </c>
      <c r="O176" s="77"/>
      <c r="P176" s="189">
        <f>O176*H176</f>
        <v>0</v>
      </c>
      <c r="Q176" s="189">
        <v>0</v>
      </c>
      <c r="R176" s="189">
        <f>Q176*H176</f>
        <v>0</v>
      </c>
      <c r="S176" s="189">
        <v>0</v>
      </c>
      <c r="T176" s="19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1" t="s">
        <v>153</v>
      </c>
      <c r="AT176" s="191" t="s">
        <v>148</v>
      </c>
      <c r="AU176" s="191" t="s">
        <v>86</v>
      </c>
      <c r="AY176" s="19" t="s">
        <v>146</v>
      </c>
      <c r="BE176" s="192">
        <f>IF(N176="základní",J176,0)</f>
        <v>0</v>
      </c>
      <c r="BF176" s="192">
        <f>IF(N176="snížená",J176,0)</f>
        <v>0</v>
      </c>
      <c r="BG176" s="192">
        <f>IF(N176="zákl. přenesená",J176,0)</f>
        <v>0</v>
      </c>
      <c r="BH176" s="192">
        <f>IF(N176="sníž. přenesená",J176,0)</f>
        <v>0</v>
      </c>
      <c r="BI176" s="192">
        <f>IF(N176="nulová",J176,0)</f>
        <v>0</v>
      </c>
      <c r="BJ176" s="19" t="s">
        <v>84</v>
      </c>
      <c r="BK176" s="192">
        <f>ROUND(I176*H176,2)</f>
        <v>0</v>
      </c>
      <c r="BL176" s="19" t="s">
        <v>153</v>
      </c>
      <c r="BM176" s="191" t="s">
        <v>1104</v>
      </c>
    </row>
    <row r="177" s="13" customFormat="1">
      <c r="A177" s="13"/>
      <c r="B177" s="193"/>
      <c r="C177" s="13"/>
      <c r="D177" s="194" t="s">
        <v>155</v>
      </c>
      <c r="E177" s="195" t="s">
        <v>1</v>
      </c>
      <c r="F177" s="196" t="s">
        <v>238</v>
      </c>
      <c r="G177" s="13"/>
      <c r="H177" s="195" t="s">
        <v>1</v>
      </c>
      <c r="I177" s="197"/>
      <c r="J177" s="13"/>
      <c r="K177" s="13"/>
      <c r="L177" s="193"/>
      <c r="M177" s="198"/>
      <c r="N177" s="199"/>
      <c r="O177" s="199"/>
      <c r="P177" s="199"/>
      <c r="Q177" s="199"/>
      <c r="R177" s="199"/>
      <c r="S177" s="199"/>
      <c r="T177" s="20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95" t="s">
        <v>155</v>
      </c>
      <c r="AU177" s="195" t="s">
        <v>86</v>
      </c>
      <c r="AV177" s="13" t="s">
        <v>84</v>
      </c>
      <c r="AW177" s="13" t="s">
        <v>32</v>
      </c>
      <c r="AX177" s="13" t="s">
        <v>77</v>
      </c>
      <c r="AY177" s="195" t="s">
        <v>146</v>
      </c>
    </row>
    <row r="178" s="14" customFormat="1">
      <c r="A178" s="14"/>
      <c r="B178" s="201"/>
      <c r="C178" s="14"/>
      <c r="D178" s="194" t="s">
        <v>155</v>
      </c>
      <c r="E178" s="202" t="s">
        <v>1</v>
      </c>
      <c r="F178" s="203" t="s">
        <v>1103</v>
      </c>
      <c r="G178" s="14"/>
      <c r="H178" s="204">
        <v>680.54999999999995</v>
      </c>
      <c r="I178" s="205"/>
      <c r="J178" s="14"/>
      <c r="K178" s="14"/>
      <c r="L178" s="201"/>
      <c r="M178" s="206"/>
      <c r="N178" s="207"/>
      <c r="O178" s="207"/>
      <c r="P178" s="207"/>
      <c r="Q178" s="207"/>
      <c r="R178" s="207"/>
      <c r="S178" s="207"/>
      <c r="T178" s="208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02" t="s">
        <v>155</v>
      </c>
      <c r="AU178" s="202" t="s">
        <v>86</v>
      </c>
      <c r="AV178" s="14" t="s">
        <v>86</v>
      </c>
      <c r="AW178" s="14" t="s">
        <v>32</v>
      </c>
      <c r="AX178" s="14" t="s">
        <v>84</v>
      </c>
      <c r="AY178" s="202" t="s">
        <v>146</v>
      </c>
    </row>
    <row r="179" s="2" customFormat="1" ht="24.15" customHeight="1">
      <c r="A179" s="38"/>
      <c r="B179" s="179"/>
      <c r="C179" s="180" t="s">
        <v>222</v>
      </c>
      <c r="D179" s="180" t="s">
        <v>148</v>
      </c>
      <c r="E179" s="181" t="s">
        <v>240</v>
      </c>
      <c r="F179" s="182" t="s">
        <v>241</v>
      </c>
      <c r="G179" s="183" t="s">
        <v>205</v>
      </c>
      <c r="H179" s="184">
        <v>267.50200000000001</v>
      </c>
      <c r="I179" s="185"/>
      <c r="J179" s="186">
        <f>ROUND(I179*H179,2)</f>
        <v>0</v>
      </c>
      <c r="K179" s="182" t="s">
        <v>1</v>
      </c>
      <c r="L179" s="39"/>
      <c r="M179" s="187" t="s">
        <v>1</v>
      </c>
      <c r="N179" s="188" t="s">
        <v>42</v>
      </c>
      <c r="O179" s="77"/>
      <c r="P179" s="189">
        <f>O179*H179</f>
        <v>0</v>
      </c>
      <c r="Q179" s="189">
        <v>0</v>
      </c>
      <c r="R179" s="189">
        <f>Q179*H179</f>
        <v>0</v>
      </c>
      <c r="S179" s="189">
        <v>0</v>
      </c>
      <c r="T179" s="19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1" t="s">
        <v>153</v>
      </c>
      <c r="AT179" s="191" t="s">
        <v>148</v>
      </c>
      <c r="AU179" s="191" t="s">
        <v>86</v>
      </c>
      <c r="AY179" s="19" t="s">
        <v>146</v>
      </c>
      <c r="BE179" s="192">
        <f>IF(N179="základní",J179,0)</f>
        <v>0</v>
      </c>
      <c r="BF179" s="192">
        <f>IF(N179="snížená",J179,0)</f>
        <v>0</v>
      </c>
      <c r="BG179" s="192">
        <f>IF(N179="zákl. přenesená",J179,0)</f>
        <v>0</v>
      </c>
      <c r="BH179" s="192">
        <f>IF(N179="sníž. přenesená",J179,0)</f>
        <v>0</v>
      </c>
      <c r="BI179" s="192">
        <f>IF(N179="nulová",J179,0)</f>
        <v>0</v>
      </c>
      <c r="BJ179" s="19" t="s">
        <v>84</v>
      </c>
      <c r="BK179" s="192">
        <f>ROUND(I179*H179,2)</f>
        <v>0</v>
      </c>
      <c r="BL179" s="19" t="s">
        <v>153</v>
      </c>
      <c r="BM179" s="191" t="s">
        <v>1105</v>
      </c>
    </row>
    <row r="180" s="13" customFormat="1">
      <c r="A180" s="13"/>
      <c r="B180" s="193"/>
      <c r="C180" s="13"/>
      <c r="D180" s="194" t="s">
        <v>155</v>
      </c>
      <c r="E180" s="195" t="s">
        <v>1</v>
      </c>
      <c r="F180" s="196" t="s">
        <v>243</v>
      </c>
      <c r="G180" s="13"/>
      <c r="H180" s="195" t="s">
        <v>1</v>
      </c>
      <c r="I180" s="197"/>
      <c r="J180" s="13"/>
      <c r="K180" s="13"/>
      <c r="L180" s="193"/>
      <c r="M180" s="198"/>
      <c r="N180" s="199"/>
      <c r="O180" s="199"/>
      <c r="P180" s="199"/>
      <c r="Q180" s="199"/>
      <c r="R180" s="199"/>
      <c r="S180" s="199"/>
      <c r="T180" s="20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95" t="s">
        <v>155</v>
      </c>
      <c r="AU180" s="195" t="s">
        <v>86</v>
      </c>
      <c r="AV180" s="13" t="s">
        <v>84</v>
      </c>
      <c r="AW180" s="13" t="s">
        <v>32</v>
      </c>
      <c r="AX180" s="13" t="s">
        <v>77</v>
      </c>
      <c r="AY180" s="195" t="s">
        <v>146</v>
      </c>
    </row>
    <row r="181" s="13" customFormat="1">
      <c r="A181" s="13"/>
      <c r="B181" s="193"/>
      <c r="C181" s="13"/>
      <c r="D181" s="194" t="s">
        <v>155</v>
      </c>
      <c r="E181" s="195" t="s">
        <v>1</v>
      </c>
      <c r="F181" s="196" t="s">
        <v>244</v>
      </c>
      <c r="G181" s="13"/>
      <c r="H181" s="195" t="s">
        <v>1</v>
      </c>
      <c r="I181" s="197"/>
      <c r="J181" s="13"/>
      <c r="K181" s="13"/>
      <c r="L181" s="193"/>
      <c r="M181" s="198"/>
      <c r="N181" s="199"/>
      <c r="O181" s="199"/>
      <c r="P181" s="199"/>
      <c r="Q181" s="199"/>
      <c r="R181" s="199"/>
      <c r="S181" s="199"/>
      <c r="T181" s="20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95" t="s">
        <v>155</v>
      </c>
      <c r="AU181" s="195" t="s">
        <v>86</v>
      </c>
      <c r="AV181" s="13" t="s">
        <v>84</v>
      </c>
      <c r="AW181" s="13" t="s">
        <v>32</v>
      </c>
      <c r="AX181" s="13" t="s">
        <v>77</v>
      </c>
      <c r="AY181" s="195" t="s">
        <v>146</v>
      </c>
    </row>
    <row r="182" s="14" customFormat="1">
      <c r="A182" s="14"/>
      <c r="B182" s="201"/>
      <c r="C182" s="14"/>
      <c r="D182" s="194" t="s">
        <v>155</v>
      </c>
      <c r="E182" s="202" t="s">
        <v>1</v>
      </c>
      <c r="F182" s="203" t="s">
        <v>1106</v>
      </c>
      <c r="G182" s="14"/>
      <c r="H182" s="204">
        <v>400.18200000000002</v>
      </c>
      <c r="I182" s="205"/>
      <c r="J182" s="14"/>
      <c r="K182" s="14"/>
      <c r="L182" s="201"/>
      <c r="M182" s="206"/>
      <c r="N182" s="207"/>
      <c r="O182" s="207"/>
      <c r="P182" s="207"/>
      <c r="Q182" s="207"/>
      <c r="R182" s="207"/>
      <c r="S182" s="207"/>
      <c r="T182" s="208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02" t="s">
        <v>155</v>
      </c>
      <c r="AU182" s="202" t="s">
        <v>86</v>
      </c>
      <c r="AV182" s="14" t="s">
        <v>86</v>
      </c>
      <c r="AW182" s="14" t="s">
        <v>32</v>
      </c>
      <c r="AX182" s="14" t="s">
        <v>77</v>
      </c>
      <c r="AY182" s="202" t="s">
        <v>146</v>
      </c>
    </row>
    <row r="183" s="14" customFormat="1">
      <c r="A183" s="14"/>
      <c r="B183" s="201"/>
      <c r="C183" s="14"/>
      <c r="D183" s="194" t="s">
        <v>155</v>
      </c>
      <c r="E183" s="202" t="s">
        <v>1</v>
      </c>
      <c r="F183" s="203" t="s">
        <v>1107</v>
      </c>
      <c r="G183" s="14"/>
      <c r="H183" s="204">
        <v>-132.68000000000001</v>
      </c>
      <c r="I183" s="205"/>
      <c r="J183" s="14"/>
      <c r="K183" s="14"/>
      <c r="L183" s="201"/>
      <c r="M183" s="206"/>
      <c r="N183" s="207"/>
      <c r="O183" s="207"/>
      <c r="P183" s="207"/>
      <c r="Q183" s="207"/>
      <c r="R183" s="207"/>
      <c r="S183" s="207"/>
      <c r="T183" s="208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02" t="s">
        <v>155</v>
      </c>
      <c r="AU183" s="202" t="s">
        <v>86</v>
      </c>
      <c r="AV183" s="14" t="s">
        <v>86</v>
      </c>
      <c r="AW183" s="14" t="s">
        <v>32</v>
      </c>
      <c r="AX183" s="14" t="s">
        <v>77</v>
      </c>
      <c r="AY183" s="202" t="s">
        <v>146</v>
      </c>
    </row>
    <row r="184" s="15" customFormat="1">
      <c r="A184" s="15"/>
      <c r="B184" s="209"/>
      <c r="C184" s="15"/>
      <c r="D184" s="194" t="s">
        <v>155</v>
      </c>
      <c r="E184" s="210" t="s">
        <v>1</v>
      </c>
      <c r="F184" s="211" t="s">
        <v>164</v>
      </c>
      <c r="G184" s="15"/>
      <c r="H184" s="212">
        <v>267.50200000000001</v>
      </c>
      <c r="I184" s="213"/>
      <c r="J184" s="15"/>
      <c r="K184" s="15"/>
      <c r="L184" s="209"/>
      <c r="M184" s="214"/>
      <c r="N184" s="215"/>
      <c r="O184" s="215"/>
      <c r="P184" s="215"/>
      <c r="Q184" s="215"/>
      <c r="R184" s="215"/>
      <c r="S184" s="215"/>
      <c r="T184" s="216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10" t="s">
        <v>155</v>
      </c>
      <c r="AU184" s="210" t="s">
        <v>86</v>
      </c>
      <c r="AV184" s="15" t="s">
        <v>153</v>
      </c>
      <c r="AW184" s="15" t="s">
        <v>32</v>
      </c>
      <c r="AX184" s="15" t="s">
        <v>84</v>
      </c>
      <c r="AY184" s="210" t="s">
        <v>146</v>
      </c>
    </row>
    <row r="185" s="2" customFormat="1" ht="37.8" customHeight="1">
      <c r="A185" s="38"/>
      <c r="B185" s="179"/>
      <c r="C185" s="180" t="s">
        <v>229</v>
      </c>
      <c r="D185" s="180" t="s">
        <v>148</v>
      </c>
      <c r="E185" s="181" t="s">
        <v>248</v>
      </c>
      <c r="F185" s="182" t="s">
        <v>249</v>
      </c>
      <c r="G185" s="183" t="s">
        <v>205</v>
      </c>
      <c r="H185" s="184">
        <v>132.68000000000001</v>
      </c>
      <c r="I185" s="185"/>
      <c r="J185" s="186">
        <f>ROUND(I185*H185,2)</f>
        <v>0</v>
      </c>
      <c r="K185" s="182" t="s">
        <v>1</v>
      </c>
      <c r="L185" s="39"/>
      <c r="M185" s="187" t="s">
        <v>1</v>
      </c>
      <c r="N185" s="188" t="s">
        <v>42</v>
      </c>
      <c r="O185" s="77"/>
      <c r="P185" s="189">
        <f>O185*H185</f>
        <v>0</v>
      </c>
      <c r="Q185" s="189">
        <v>0</v>
      </c>
      <c r="R185" s="189">
        <f>Q185*H185</f>
        <v>0</v>
      </c>
      <c r="S185" s="189">
        <v>0</v>
      </c>
      <c r="T185" s="19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1" t="s">
        <v>153</v>
      </c>
      <c r="AT185" s="191" t="s">
        <v>148</v>
      </c>
      <c r="AU185" s="191" t="s">
        <v>86</v>
      </c>
      <c r="AY185" s="19" t="s">
        <v>146</v>
      </c>
      <c r="BE185" s="192">
        <f>IF(N185="základní",J185,0)</f>
        <v>0</v>
      </c>
      <c r="BF185" s="192">
        <f>IF(N185="snížená",J185,0)</f>
        <v>0</v>
      </c>
      <c r="BG185" s="192">
        <f>IF(N185="zákl. přenesená",J185,0)</f>
        <v>0</v>
      </c>
      <c r="BH185" s="192">
        <f>IF(N185="sníž. přenesená",J185,0)</f>
        <v>0</v>
      </c>
      <c r="BI185" s="192">
        <f>IF(N185="nulová",J185,0)</f>
        <v>0</v>
      </c>
      <c r="BJ185" s="19" t="s">
        <v>84</v>
      </c>
      <c r="BK185" s="192">
        <f>ROUND(I185*H185,2)</f>
        <v>0</v>
      </c>
      <c r="BL185" s="19" t="s">
        <v>153</v>
      </c>
      <c r="BM185" s="191" t="s">
        <v>1108</v>
      </c>
    </row>
    <row r="186" s="13" customFormat="1">
      <c r="A186" s="13"/>
      <c r="B186" s="193"/>
      <c r="C186" s="13"/>
      <c r="D186" s="194" t="s">
        <v>155</v>
      </c>
      <c r="E186" s="195" t="s">
        <v>1</v>
      </c>
      <c r="F186" s="196" t="s">
        <v>251</v>
      </c>
      <c r="G186" s="13"/>
      <c r="H186" s="195" t="s">
        <v>1</v>
      </c>
      <c r="I186" s="197"/>
      <c r="J186" s="13"/>
      <c r="K186" s="13"/>
      <c r="L186" s="193"/>
      <c r="M186" s="198"/>
      <c r="N186" s="199"/>
      <c r="O186" s="199"/>
      <c r="P186" s="199"/>
      <c r="Q186" s="199"/>
      <c r="R186" s="199"/>
      <c r="S186" s="199"/>
      <c r="T186" s="20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95" t="s">
        <v>155</v>
      </c>
      <c r="AU186" s="195" t="s">
        <v>86</v>
      </c>
      <c r="AV186" s="13" t="s">
        <v>84</v>
      </c>
      <c r="AW186" s="13" t="s">
        <v>32</v>
      </c>
      <c r="AX186" s="13" t="s">
        <v>77</v>
      </c>
      <c r="AY186" s="195" t="s">
        <v>146</v>
      </c>
    </row>
    <row r="187" s="14" customFormat="1">
      <c r="A187" s="14"/>
      <c r="B187" s="201"/>
      <c r="C187" s="14"/>
      <c r="D187" s="194" t="s">
        <v>155</v>
      </c>
      <c r="E187" s="202" t="s">
        <v>1</v>
      </c>
      <c r="F187" s="203" t="s">
        <v>1109</v>
      </c>
      <c r="G187" s="14"/>
      <c r="H187" s="204">
        <v>132.68000000000001</v>
      </c>
      <c r="I187" s="205"/>
      <c r="J187" s="14"/>
      <c r="K187" s="14"/>
      <c r="L187" s="201"/>
      <c r="M187" s="206"/>
      <c r="N187" s="207"/>
      <c r="O187" s="207"/>
      <c r="P187" s="207"/>
      <c r="Q187" s="207"/>
      <c r="R187" s="207"/>
      <c r="S187" s="207"/>
      <c r="T187" s="208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02" t="s">
        <v>155</v>
      </c>
      <c r="AU187" s="202" t="s">
        <v>86</v>
      </c>
      <c r="AV187" s="14" t="s">
        <v>86</v>
      </c>
      <c r="AW187" s="14" t="s">
        <v>32</v>
      </c>
      <c r="AX187" s="14" t="s">
        <v>84</v>
      </c>
      <c r="AY187" s="202" t="s">
        <v>146</v>
      </c>
    </row>
    <row r="188" s="2" customFormat="1" ht="44.25" customHeight="1">
      <c r="A188" s="38"/>
      <c r="B188" s="179"/>
      <c r="C188" s="180" t="s">
        <v>234</v>
      </c>
      <c r="D188" s="180" t="s">
        <v>148</v>
      </c>
      <c r="E188" s="181" t="s">
        <v>254</v>
      </c>
      <c r="F188" s="182" t="s">
        <v>255</v>
      </c>
      <c r="G188" s="183" t="s">
        <v>205</v>
      </c>
      <c r="H188" s="184">
        <v>265.36000000000001</v>
      </c>
      <c r="I188" s="185"/>
      <c r="J188" s="186">
        <f>ROUND(I188*H188,2)</f>
        <v>0</v>
      </c>
      <c r="K188" s="182" t="s">
        <v>152</v>
      </c>
      <c r="L188" s="39"/>
      <c r="M188" s="187" t="s">
        <v>1</v>
      </c>
      <c r="N188" s="188" t="s">
        <v>42</v>
      </c>
      <c r="O188" s="77"/>
      <c r="P188" s="189">
        <f>O188*H188</f>
        <v>0</v>
      </c>
      <c r="Q188" s="189">
        <v>0</v>
      </c>
      <c r="R188" s="189">
        <f>Q188*H188</f>
        <v>0</v>
      </c>
      <c r="S188" s="189">
        <v>0</v>
      </c>
      <c r="T188" s="19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1" t="s">
        <v>153</v>
      </c>
      <c r="AT188" s="191" t="s">
        <v>148</v>
      </c>
      <c r="AU188" s="191" t="s">
        <v>86</v>
      </c>
      <c r="AY188" s="19" t="s">
        <v>146</v>
      </c>
      <c r="BE188" s="192">
        <f>IF(N188="základní",J188,0)</f>
        <v>0</v>
      </c>
      <c r="BF188" s="192">
        <f>IF(N188="snížená",J188,0)</f>
        <v>0</v>
      </c>
      <c r="BG188" s="192">
        <f>IF(N188="zákl. přenesená",J188,0)</f>
        <v>0</v>
      </c>
      <c r="BH188" s="192">
        <f>IF(N188="sníž. přenesená",J188,0)</f>
        <v>0</v>
      </c>
      <c r="BI188" s="192">
        <f>IF(N188="nulová",J188,0)</f>
        <v>0</v>
      </c>
      <c r="BJ188" s="19" t="s">
        <v>84</v>
      </c>
      <c r="BK188" s="192">
        <f>ROUND(I188*H188,2)</f>
        <v>0</v>
      </c>
      <c r="BL188" s="19" t="s">
        <v>153</v>
      </c>
      <c r="BM188" s="191" t="s">
        <v>1110</v>
      </c>
    </row>
    <row r="189" s="13" customFormat="1">
      <c r="A189" s="13"/>
      <c r="B189" s="193"/>
      <c r="C189" s="13"/>
      <c r="D189" s="194" t="s">
        <v>155</v>
      </c>
      <c r="E189" s="195" t="s">
        <v>1</v>
      </c>
      <c r="F189" s="196" t="s">
        <v>857</v>
      </c>
      <c r="G189" s="13"/>
      <c r="H189" s="195" t="s">
        <v>1</v>
      </c>
      <c r="I189" s="197"/>
      <c r="J189" s="13"/>
      <c r="K189" s="13"/>
      <c r="L189" s="193"/>
      <c r="M189" s="198"/>
      <c r="N189" s="199"/>
      <c r="O189" s="199"/>
      <c r="P189" s="199"/>
      <c r="Q189" s="199"/>
      <c r="R189" s="199"/>
      <c r="S189" s="199"/>
      <c r="T189" s="20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95" t="s">
        <v>155</v>
      </c>
      <c r="AU189" s="195" t="s">
        <v>86</v>
      </c>
      <c r="AV189" s="13" t="s">
        <v>84</v>
      </c>
      <c r="AW189" s="13" t="s">
        <v>32</v>
      </c>
      <c r="AX189" s="13" t="s">
        <v>77</v>
      </c>
      <c r="AY189" s="195" t="s">
        <v>146</v>
      </c>
    </row>
    <row r="190" s="13" customFormat="1">
      <c r="A190" s="13"/>
      <c r="B190" s="193"/>
      <c r="C190" s="13"/>
      <c r="D190" s="194" t="s">
        <v>155</v>
      </c>
      <c r="E190" s="195" t="s">
        <v>1</v>
      </c>
      <c r="F190" s="196" t="s">
        <v>211</v>
      </c>
      <c r="G190" s="13"/>
      <c r="H190" s="195" t="s">
        <v>1</v>
      </c>
      <c r="I190" s="197"/>
      <c r="J190" s="13"/>
      <c r="K190" s="13"/>
      <c r="L190" s="193"/>
      <c r="M190" s="198"/>
      <c r="N190" s="199"/>
      <c r="O190" s="199"/>
      <c r="P190" s="199"/>
      <c r="Q190" s="199"/>
      <c r="R190" s="199"/>
      <c r="S190" s="199"/>
      <c r="T190" s="20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95" t="s">
        <v>155</v>
      </c>
      <c r="AU190" s="195" t="s">
        <v>86</v>
      </c>
      <c r="AV190" s="13" t="s">
        <v>84</v>
      </c>
      <c r="AW190" s="13" t="s">
        <v>32</v>
      </c>
      <c r="AX190" s="13" t="s">
        <v>77</v>
      </c>
      <c r="AY190" s="195" t="s">
        <v>146</v>
      </c>
    </row>
    <row r="191" s="14" customFormat="1">
      <c r="A191" s="14"/>
      <c r="B191" s="201"/>
      <c r="C191" s="14"/>
      <c r="D191" s="194" t="s">
        <v>155</v>
      </c>
      <c r="E191" s="202" t="s">
        <v>1</v>
      </c>
      <c r="F191" s="203" t="s">
        <v>1111</v>
      </c>
      <c r="G191" s="14"/>
      <c r="H191" s="204">
        <v>132.68000000000001</v>
      </c>
      <c r="I191" s="205"/>
      <c r="J191" s="14"/>
      <c r="K191" s="14"/>
      <c r="L191" s="201"/>
      <c r="M191" s="206"/>
      <c r="N191" s="207"/>
      <c r="O191" s="207"/>
      <c r="P191" s="207"/>
      <c r="Q191" s="207"/>
      <c r="R191" s="207"/>
      <c r="S191" s="207"/>
      <c r="T191" s="20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02" t="s">
        <v>155</v>
      </c>
      <c r="AU191" s="202" t="s">
        <v>86</v>
      </c>
      <c r="AV191" s="14" t="s">
        <v>86</v>
      </c>
      <c r="AW191" s="14" t="s">
        <v>32</v>
      </c>
      <c r="AX191" s="14" t="s">
        <v>77</v>
      </c>
      <c r="AY191" s="202" t="s">
        <v>146</v>
      </c>
    </row>
    <row r="192" s="14" customFormat="1">
      <c r="A192" s="14"/>
      <c r="B192" s="201"/>
      <c r="C192" s="14"/>
      <c r="D192" s="194" t="s">
        <v>155</v>
      </c>
      <c r="E192" s="202" t="s">
        <v>1</v>
      </c>
      <c r="F192" s="203" t="s">
        <v>1112</v>
      </c>
      <c r="G192" s="14"/>
      <c r="H192" s="204">
        <v>132.68000000000001</v>
      </c>
      <c r="I192" s="205"/>
      <c r="J192" s="14"/>
      <c r="K192" s="14"/>
      <c r="L192" s="201"/>
      <c r="M192" s="206"/>
      <c r="N192" s="207"/>
      <c r="O192" s="207"/>
      <c r="P192" s="207"/>
      <c r="Q192" s="207"/>
      <c r="R192" s="207"/>
      <c r="S192" s="207"/>
      <c r="T192" s="208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02" t="s">
        <v>155</v>
      </c>
      <c r="AU192" s="202" t="s">
        <v>86</v>
      </c>
      <c r="AV192" s="14" t="s">
        <v>86</v>
      </c>
      <c r="AW192" s="14" t="s">
        <v>32</v>
      </c>
      <c r="AX192" s="14" t="s">
        <v>77</v>
      </c>
      <c r="AY192" s="202" t="s">
        <v>146</v>
      </c>
    </row>
    <row r="193" s="15" customFormat="1">
      <c r="A193" s="15"/>
      <c r="B193" s="209"/>
      <c r="C193" s="15"/>
      <c r="D193" s="194" t="s">
        <v>155</v>
      </c>
      <c r="E193" s="210" t="s">
        <v>1</v>
      </c>
      <c r="F193" s="211" t="s">
        <v>164</v>
      </c>
      <c r="G193" s="15"/>
      <c r="H193" s="212">
        <v>265.36000000000001</v>
      </c>
      <c r="I193" s="213"/>
      <c r="J193" s="15"/>
      <c r="K193" s="15"/>
      <c r="L193" s="209"/>
      <c r="M193" s="214"/>
      <c r="N193" s="215"/>
      <c r="O193" s="215"/>
      <c r="P193" s="215"/>
      <c r="Q193" s="215"/>
      <c r="R193" s="215"/>
      <c r="S193" s="215"/>
      <c r="T193" s="216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10" t="s">
        <v>155</v>
      </c>
      <c r="AU193" s="210" t="s">
        <v>86</v>
      </c>
      <c r="AV193" s="15" t="s">
        <v>153</v>
      </c>
      <c r="AW193" s="15" t="s">
        <v>32</v>
      </c>
      <c r="AX193" s="15" t="s">
        <v>84</v>
      </c>
      <c r="AY193" s="210" t="s">
        <v>146</v>
      </c>
    </row>
    <row r="194" s="2" customFormat="1" ht="16.5" customHeight="1">
      <c r="A194" s="38"/>
      <c r="B194" s="179"/>
      <c r="C194" s="225" t="s">
        <v>239</v>
      </c>
      <c r="D194" s="225" t="s">
        <v>263</v>
      </c>
      <c r="E194" s="226" t="s">
        <v>264</v>
      </c>
      <c r="F194" s="227" t="s">
        <v>265</v>
      </c>
      <c r="G194" s="228" t="s">
        <v>266</v>
      </c>
      <c r="H194" s="229">
        <v>265.36000000000001</v>
      </c>
      <c r="I194" s="230"/>
      <c r="J194" s="231">
        <f>ROUND(I194*H194,2)</f>
        <v>0</v>
      </c>
      <c r="K194" s="227" t="s">
        <v>1</v>
      </c>
      <c r="L194" s="232"/>
      <c r="M194" s="233" t="s">
        <v>1</v>
      </c>
      <c r="N194" s="234" t="s">
        <v>42</v>
      </c>
      <c r="O194" s="77"/>
      <c r="P194" s="189">
        <f>O194*H194</f>
        <v>0</v>
      </c>
      <c r="Q194" s="189">
        <v>1</v>
      </c>
      <c r="R194" s="189">
        <f>Q194*H194</f>
        <v>265.36000000000001</v>
      </c>
      <c r="S194" s="189">
        <v>0</v>
      </c>
      <c r="T194" s="19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91" t="s">
        <v>186</v>
      </c>
      <c r="AT194" s="191" t="s">
        <v>263</v>
      </c>
      <c r="AU194" s="191" t="s">
        <v>86</v>
      </c>
      <c r="AY194" s="19" t="s">
        <v>146</v>
      </c>
      <c r="BE194" s="192">
        <f>IF(N194="základní",J194,0)</f>
        <v>0</v>
      </c>
      <c r="BF194" s="192">
        <f>IF(N194="snížená",J194,0)</f>
        <v>0</v>
      </c>
      <c r="BG194" s="192">
        <f>IF(N194="zákl. přenesená",J194,0)</f>
        <v>0</v>
      </c>
      <c r="BH194" s="192">
        <f>IF(N194="sníž. přenesená",J194,0)</f>
        <v>0</v>
      </c>
      <c r="BI194" s="192">
        <f>IF(N194="nulová",J194,0)</f>
        <v>0</v>
      </c>
      <c r="BJ194" s="19" t="s">
        <v>84</v>
      </c>
      <c r="BK194" s="192">
        <f>ROUND(I194*H194,2)</f>
        <v>0</v>
      </c>
      <c r="BL194" s="19" t="s">
        <v>153</v>
      </c>
      <c r="BM194" s="191" t="s">
        <v>1113</v>
      </c>
    </row>
    <row r="195" s="2" customFormat="1">
      <c r="A195" s="38"/>
      <c r="B195" s="39"/>
      <c r="C195" s="38"/>
      <c r="D195" s="194" t="s">
        <v>268</v>
      </c>
      <c r="E195" s="38"/>
      <c r="F195" s="235" t="s">
        <v>269</v>
      </c>
      <c r="G195" s="38"/>
      <c r="H195" s="38"/>
      <c r="I195" s="236"/>
      <c r="J195" s="38"/>
      <c r="K195" s="38"/>
      <c r="L195" s="39"/>
      <c r="M195" s="237"/>
      <c r="N195" s="238"/>
      <c r="O195" s="77"/>
      <c r="P195" s="77"/>
      <c r="Q195" s="77"/>
      <c r="R195" s="77"/>
      <c r="S195" s="77"/>
      <c r="T195" s="7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9" t="s">
        <v>268</v>
      </c>
      <c r="AU195" s="19" t="s">
        <v>86</v>
      </c>
    </row>
    <row r="196" s="14" customFormat="1">
      <c r="A196" s="14"/>
      <c r="B196" s="201"/>
      <c r="C196" s="14"/>
      <c r="D196" s="194" t="s">
        <v>155</v>
      </c>
      <c r="E196" s="202" t="s">
        <v>1</v>
      </c>
      <c r="F196" s="203" t="s">
        <v>1114</v>
      </c>
      <c r="G196" s="14"/>
      <c r="H196" s="204">
        <v>265.36000000000001</v>
      </c>
      <c r="I196" s="205"/>
      <c r="J196" s="14"/>
      <c r="K196" s="14"/>
      <c r="L196" s="201"/>
      <c r="M196" s="206"/>
      <c r="N196" s="207"/>
      <c r="O196" s="207"/>
      <c r="P196" s="207"/>
      <c r="Q196" s="207"/>
      <c r="R196" s="207"/>
      <c r="S196" s="207"/>
      <c r="T196" s="208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02" t="s">
        <v>155</v>
      </c>
      <c r="AU196" s="202" t="s">
        <v>86</v>
      </c>
      <c r="AV196" s="14" t="s">
        <v>86</v>
      </c>
      <c r="AW196" s="14" t="s">
        <v>32</v>
      </c>
      <c r="AX196" s="14" t="s">
        <v>84</v>
      </c>
      <c r="AY196" s="202" t="s">
        <v>146</v>
      </c>
    </row>
    <row r="197" s="2" customFormat="1" ht="66.75" customHeight="1">
      <c r="A197" s="38"/>
      <c r="B197" s="179"/>
      <c r="C197" s="180" t="s">
        <v>247</v>
      </c>
      <c r="D197" s="180" t="s">
        <v>148</v>
      </c>
      <c r="E197" s="181" t="s">
        <v>271</v>
      </c>
      <c r="F197" s="182" t="s">
        <v>272</v>
      </c>
      <c r="G197" s="183" t="s">
        <v>205</v>
      </c>
      <c r="H197" s="184">
        <v>72.423000000000002</v>
      </c>
      <c r="I197" s="185"/>
      <c r="J197" s="186">
        <f>ROUND(I197*H197,2)</f>
        <v>0</v>
      </c>
      <c r="K197" s="182" t="s">
        <v>152</v>
      </c>
      <c r="L197" s="39"/>
      <c r="M197" s="187" t="s">
        <v>1</v>
      </c>
      <c r="N197" s="188" t="s">
        <v>42</v>
      </c>
      <c r="O197" s="77"/>
      <c r="P197" s="189">
        <f>O197*H197</f>
        <v>0</v>
      </c>
      <c r="Q197" s="189">
        <v>0</v>
      </c>
      <c r="R197" s="189">
        <f>Q197*H197</f>
        <v>0</v>
      </c>
      <c r="S197" s="189">
        <v>0</v>
      </c>
      <c r="T197" s="19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91" t="s">
        <v>153</v>
      </c>
      <c r="AT197" s="191" t="s">
        <v>148</v>
      </c>
      <c r="AU197" s="191" t="s">
        <v>86</v>
      </c>
      <c r="AY197" s="19" t="s">
        <v>146</v>
      </c>
      <c r="BE197" s="192">
        <f>IF(N197="základní",J197,0)</f>
        <v>0</v>
      </c>
      <c r="BF197" s="192">
        <f>IF(N197="snížená",J197,0)</f>
        <v>0</v>
      </c>
      <c r="BG197" s="192">
        <f>IF(N197="zákl. přenesená",J197,0)</f>
        <v>0</v>
      </c>
      <c r="BH197" s="192">
        <f>IF(N197="sníž. přenesená",J197,0)</f>
        <v>0</v>
      </c>
      <c r="BI197" s="192">
        <f>IF(N197="nulová",J197,0)</f>
        <v>0</v>
      </c>
      <c r="BJ197" s="19" t="s">
        <v>84</v>
      </c>
      <c r="BK197" s="192">
        <f>ROUND(I197*H197,2)</f>
        <v>0</v>
      </c>
      <c r="BL197" s="19" t="s">
        <v>153</v>
      </c>
      <c r="BM197" s="191" t="s">
        <v>1115</v>
      </c>
    </row>
    <row r="198" s="13" customFormat="1">
      <c r="A198" s="13"/>
      <c r="B198" s="193"/>
      <c r="C198" s="13"/>
      <c r="D198" s="194" t="s">
        <v>155</v>
      </c>
      <c r="E198" s="195" t="s">
        <v>1</v>
      </c>
      <c r="F198" s="196" t="s">
        <v>857</v>
      </c>
      <c r="G198" s="13"/>
      <c r="H198" s="195" t="s">
        <v>1</v>
      </c>
      <c r="I198" s="197"/>
      <c r="J198" s="13"/>
      <c r="K198" s="13"/>
      <c r="L198" s="193"/>
      <c r="M198" s="198"/>
      <c r="N198" s="199"/>
      <c r="O198" s="199"/>
      <c r="P198" s="199"/>
      <c r="Q198" s="199"/>
      <c r="R198" s="199"/>
      <c r="S198" s="199"/>
      <c r="T198" s="20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95" t="s">
        <v>155</v>
      </c>
      <c r="AU198" s="195" t="s">
        <v>86</v>
      </c>
      <c r="AV198" s="13" t="s">
        <v>84</v>
      </c>
      <c r="AW198" s="13" t="s">
        <v>32</v>
      </c>
      <c r="AX198" s="13" t="s">
        <v>77</v>
      </c>
      <c r="AY198" s="195" t="s">
        <v>146</v>
      </c>
    </row>
    <row r="199" s="13" customFormat="1">
      <c r="A199" s="13"/>
      <c r="B199" s="193"/>
      <c r="C199" s="13"/>
      <c r="D199" s="194" t="s">
        <v>155</v>
      </c>
      <c r="E199" s="195" t="s">
        <v>1</v>
      </c>
      <c r="F199" s="196" t="s">
        <v>211</v>
      </c>
      <c r="G199" s="13"/>
      <c r="H199" s="195" t="s">
        <v>1</v>
      </c>
      <c r="I199" s="197"/>
      <c r="J199" s="13"/>
      <c r="K199" s="13"/>
      <c r="L199" s="193"/>
      <c r="M199" s="198"/>
      <c r="N199" s="199"/>
      <c r="O199" s="199"/>
      <c r="P199" s="199"/>
      <c r="Q199" s="199"/>
      <c r="R199" s="199"/>
      <c r="S199" s="199"/>
      <c r="T199" s="20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95" t="s">
        <v>155</v>
      </c>
      <c r="AU199" s="195" t="s">
        <v>86</v>
      </c>
      <c r="AV199" s="13" t="s">
        <v>84</v>
      </c>
      <c r="AW199" s="13" t="s">
        <v>32</v>
      </c>
      <c r="AX199" s="13" t="s">
        <v>77</v>
      </c>
      <c r="AY199" s="195" t="s">
        <v>146</v>
      </c>
    </row>
    <row r="200" s="14" customFormat="1">
      <c r="A200" s="14"/>
      <c r="B200" s="201"/>
      <c r="C200" s="14"/>
      <c r="D200" s="194" t="s">
        <v>155</v>
      </c>
      <c r="E200" s="202" t="s">
        <v>1</v>
      </c>
      <c r="F200" s="203" t="s">
        <v>1116</v>
      </c>
      <c r="G200" s="14"/>
      <c r="H200" s="204">
        <v>80.650000000000006</v>
      </c>
      <c r="I200" s="205"/>
      <c r="J200" s="14"/>
      <c r="K200" s="14"/>
      <c r="L200" s="201"/>
      <c r="M200" s="206"/>
      <c r="N200" s="207"/>
      <c r="O200" s="207"/>
      <c r="P200" s="207"/>
      <c r="Q200" s="207"/>
      <c r="R200" s="207"/>
      <c r="S200" s="207"/>
      <c r="T200" s="208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02" t="s">
        <v>155</v>
      </c>
      <c r="AU200" s="202" t="s">
        <v>86</v>
      </c>
      <c r="AV200" s="14" t="s">
        <v>86</v>
      </c>
      <c r="AW200" s="14" t="s">
        <v>32</v>
      </c>
      <c r="AX200" s="14" t="s">
        <v>77</v>
      </c>
      <c r="AY200" s="202" t="s">
        <v>146</v>
      </c>
    </row>
    <row r="201" s="14" customFormat="1">
      <c r="A201" s="14"/>
      <c r="B201" s="201"/>
      <c r="C201" s="14"/>
      <c r="D201" s="194" t="s">
        <v>155</v>
      </c>
      <c r="E201" s="202" t="s">
        <v>1</v>
      </c>
      <c r="F201" s="203" t="s">
        <v>1117</v>
      </c>
      <c r="G201" s="14"/>
      <c r="H201" s="204">
        <v>-8.2270000000000003</v>
      </c>
      <c r="I201" s="205"/>
      <c r="J201" s="14"/>
      <c r="K201" s="14"/>
      <c r="L201" s="201"/>
      <c r="M201" s="206"/>
      <c r="N201" s="207"/>
      <c r="O201" s="207"/>
      <c r="P201" s="207"/>
      <c r="Q201" s="207"/>
      <c r="R201" s="207"/>
      <c r="S201" s="207"/>
      <c r="T201" s="208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02" t="s">
        <v>155</v>
      </c>
      <c r="AU201" s="202" t="s">
        <v>86</v>
      </c>
      <c r="AV201" s="14" t="s">
        <v>86</v>
      </c>
      <c r="AW201" s="14" t="s">
        <v>32</v>
      </c>
      <c r="AX201" s="14" t="s">
        <v>77</v>
      </c>
      <c r="AY201" s="202" t="s">
        <v>146</v>
      </c>
    </row>
    <row r="202" s="15" customFormat="1">
      <c r="A202" s="15"/>
      <c r="B202" s="209"/>
      <c r="C202" s="15"/>
      <c r="D202" s="194" t="s">
        <v>155</v>
      </c>
      <c r="E202" s="210" t="s">
        <v>1</v>
      </c>
      <c r="F202" s="211" t="s">
        <v>164</v>
      </c>
      <c r="G202" s="15"/>
      <c r="H202" s="212">
        <v>72.423000000000002</v>
      </c>
      <c r="I202" s="213"/>
      <c r="J202" s="15"/>
      <c r="K202" s="15"/>
      <c r="L202" s="209"/>
      <c r="M202" s="214"/>
      <c r="N202" s="215"/>
      <c r="O202" s="215"/>
      <c r="P202" s="215"/>
      <c r="Q202" s="215"/>
      <c r="R202" s="215"/>
      <c r="S202" s="215"/>
      <c r="T202" s="216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10" t="s">
        <v>155</v>
      </c>
      <c r="AU202" s="210" t="s">
        <v>86</v>
      </c>
      <c r="AV202" s="15" t="s">
        <v>153</v>
      </c>
      <c r="AW202" s="15" t="s">
        <v>32</v>
      </c>
      <c r="AX202" s="15" t="s">
        <v>84</v>
      </c>
      <c r="AY202" s="210" t="s">
        <v>146</v>
      </c>
    </row>
    <row r="203" s="2" customFormat="1" ht="16.5" customHeight="1">
      <c r="A203" s="38"/>
      <c r="B203" s="179"/>
      <c r="C203" s="225" t="s">
        <v>253</v>
      </c>
      <c r="D203" s="225" t="s">
        <v>263</v>
      </c>
      <c r="E203" s="226" t="s">
        <v>276</v>
      </c>
      <c r="F203" s="227" t="s">
        <v>277</v>
      </c>
      <c r="G203" s="228" t="s">
        <v>266</v>
      </c>
      <c r="H203" s="229">
        <v>144.846</v>
      </c>
      <c r="I203" s="230"/>
      <c r="J203" s="231">
        <f>ROUND(I203*H203,2)</f>
        <v>0</v>
      </c>
      <c r="K203" s="227" t="s">
        <v>152</v>
      </c>
      <c r="L203" s="232"/>
      <c r="M203" s="233" t="s">
        <v>1</v>
      </c>
      <c r="N203" s="234" t="s">
        <v>42</v>
      </c>
      <c r="O203" s="77"/>
      <c r="P203" s="189">
        <f>O203*H203</f>
        <v>0</v>
      </c>
      <c r="Q203" s="189">
        <v>1</v>
      </c>
      <c r="R203" s="189">
        <f>Q203*H203</f>
        <v>144.846</v>
      </c>
      <c r="S203" s="189">
        <v>0</v>
      </c>
      <c r="T203" s="190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91" t="s">
        <v>186</v>
      </c>
      <c r="AT203" s="191" t="s">
        <v>263</v>
      </c>
      <c r="AU203" s="191" t="s">
        <v>86</v>
      </c>
      <c r="AY203" s="19" t="s">
        <v>146</v>
      </c>
      <c r="BE203" s="192">
        <f>IF(N203="základní",J203,0)</f>
        <v>0</v>
      </c>
      <c r="BF203" s="192">
        <f>IF(N203="snížená",J203,0)</f>
        <v>0</v>
      </c>
      <c r="BG203" s="192">
        <f>IF(N203="zákl. přenesená",J203,0)</f>
        <v>0</v>
      </c>
      <c r="BH203" s="192">
        <f>IF(N203="sníž. přenesená",J203,0)</f>
        <v>0</v>
      </c>
      <c r="BI203" s="192">
        <f>IF(N203="nulová",J203,0)</f>
        <v>0</v>
      </c>
      <c r="BJ203" s="19" t="s">
        <v>84</v>
      </c>
      <c r="BK203" s="192">
        <f>ROUND(I203*H203,2)</f>
        <v>0</v>
      </c>
      <c r="BL203" s="19" t="s">
        <v>153</v>
      </c>
      <c r="BM203" s="191" t="s">
        <v>1118</v>
      </c>
    </row>
    <row r="204" s="2" customFormat="1">
      <c r="A204" s="38"/>
      <c r="B204" s="39"/>
      <c r="C204" s="38"/>
      <c r="D204" s="194" t="s">
        <v>268</v>
      </c>
      <c r="E204" s="38"/>
      <c r="F204" s="235" t="s">
        <v>269</v>
      </c>
      <c r="G204" s="38"/>
      <c r="H204" s="38"/>
      <c r="I204" s="236"/>
      <c r="J204" s="38"/>
      <c r="K204" s="38"/>
      <c r="L204" s="39"/>
      <c r="M204" s="237"/>
      <c r="N204" s="238"/>
      <c r="O204" s="77"/>
      <c r="P204" s="77"/>
      <c r="Q204" s="77"/>
      <c r="R204" s="77"/>
      <c r="S204" s="77"/>
      <c r="T204" s="7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9" t="s">
        <v>268</v>
      </c>
      <c r="AU204" s="19" t="s">
        <v>86</v>
      </c>
    </row>
    <row r="205" s="14" customFormat="1">
      <c r="A205" s="14"/>
      <c r="B205" s="201"/>
      <c r="C205" s="14"/>
      <c r="D205" s="194" t="s">
        <v>155</v>
      </c>
      <c r="E205" s="14"/>
      <c r="F205" s="203" t="s">
        <v>1119</v>
      </c>
      <c r="G205" s="14"/>
      <c r="H205" s="204">
        <v>144.846</v>
      </c>
      <c r="I205" s="205"/>
      <c r="J205" s="14"/>
      <c r="K205" s="14"/>
      <c r="L205" s="201"/>
      <c r="M205" s="206"/>
      <c r="N205" s="207"/>
      <c r="O205" s="207"/>
      <c r="P205" s="207"/>
      <c r="Q205" s="207"/>
      <c r="R205" s="207"/>
      <c r="S205" s="207"/>
      <c r="T205" s="208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02" t="s">
        <v>155</v>
      </c>
      <c r="AU205" s="202" t="s">
        <v>86</v>
      </c>
      <c r="AV205" s="14" t="s">
        <v>86</v>
      </c>
      <c r="AW205" s="14" t="s">
        <v>3</v>
      </c>
      <c r="AX205" s="14" t="s">
        <v>84</v>
      </c>
      <c r="AY205" s="202" t="s">
        <v>146</v>
      </c>
    </row>
    <row r="206" s="12" customFormat="1" ht="22.8" customHeight="1">
      <c r="A206" s="12"/>
      <c r="B206" s="166"/>
      <c r="C206" s="12"/>
      <c r="D206" s="167" t="s">
        <v>76</v>
      </c>
      <c r="E206" s="177" t="s">
        <v>86</v>
      </c>
      <c r="F206" s="177" t="s">
        <v>280</v>
      </c>
      <c r="G206" s="12"/>
      <c r="H206" s="12"/>
      <c r="I206" s="169"/>
      <c r="J206" s="178">
        <f>BK206</f>
        <v>0</v>
      </c>
      <c r="K206" s="12"/>
      <c r="L206" s="166"/>
      <c r="M206" s="171"/>
      <c r="N206" s="172"/>
      <c r="O206" s="172"/>
      <c r="P206" s="173">
        <f>SUM(P207:P210)</f>
        <v>0</v>
      </c>
      <c r="Q206" s="172"/>
      <c r="R206" s="173">
        <f>SUM(R207:R210)</f>
        <v>62.515389999999996</v>
      </c>
      <c r="S206" s="172"/>
      <c r="T206" s="174">
        <f>SUM(T207:T210)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167" t="s">
        <v>84</v>
      </c>
      <c r="AT206" s="175" t="s">
        <v>76</v>
      </c>
      <c r="AU206" s="175" t="s">
        <v>84</v>
      </c>
      <c r="AY206" s="167" t="s">
        <v>146</v>
      </c>
      <c r="BK206" s="176">
        <f>SUM(BK207:BK210)</f>
        <v>0</v>
      </c>
    </row>
    <row r="207" s="2" customFormat="1" ht="44.25" customHeight="1">
      <c r="A207" s="38"/>
      <c r="B207" s="179"/>
      <c r="C207" s="180" t="s">
        <v>262</v>
      </c>
      <c r="D207" s="180" t="s">
        <v>148</v>
      </c>
      <c r="E207" s="181" t="s">
        <v>282</v>
      </c>
      <c r="F207" s="182" t="s">
        <v>283</v>
      </c>
      <c r="G207" s="183" t="s">
        <v>205</v>
      </c>
      <c r="H207" s="184">
        <v>21.562999999999999</v>
      </c>
      <c r="I207" s="185"/>
      <c r="J207" s="186">
        <f>ROUND(I207*H207,2)</f>
        <v>0</v>
      </c>
      <c r="K207" s="182" t="s">
        <v>152</v>
      </c>
      <c r="L207" s="39"/>
      <c r="M207" s="187" t="s">
        <v>1</v>
      </c>
      <c r="N207" s="188" t="s">
        <v>42</v>
      </c>
      <c r="O207" s="77"/>
      <c r="P207" s="189">
        <f>O207*H207</f>
        <v>0</v>
      </c>
      <c r="Q207" s="189">
        <v>1.6299999999999999</v>
      </c>
      <c r="R207" s="189">
        <f>Q207*H207</f>
        <v>35.147689999999997</v>
      </c>
      <c r="S207" s="189">
        <v>0</v>
      </c>
      <c r="T207" s="19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191" t="s">
        <v>153</v>
      </c>
      <c r="AT207" s="191" t="s">
        <v>148</v>
      </c>
      <c r="AU207" s="191" t="s">
        <v>86</v>
      </c>
      <c r="AY207" s="19" t="s">
        <v>146</v>
      </c>
      <c r="BE207" s="192">
        <f>IF(N207="základní",J207,0)</f>
        <v>0</v>
      </c>
      <c r="BF207" s="192">
        <f>IF(N207="snížená",J207,0)</f>
        <v>0</v>
      </c>
      <c r="BG207" s="192">
        <f>IF(N207="zákl. přenesená",J207,0)</f>
        <v>0</v>
      </c>
      <c r="BH207" s="192">
        <f>IF(N207="sníž. přenesená",J207,0)</f>
        <v>0</v>
      </c>
      <c r="BI207" s="192">
        <f>IF(N207="nulová",J207,0)</f>
        <v>0</v>
      </c>
      <c r="BJ207" s="19" t="s">
        <v>84</v>
      </c>
      <c r="BK207" s="192">
        <f>ROUND(I207*H207,2)</f>
        <v>0</v>
      </c>
      <c r="BL207" s="19" t="s">
        <v>153</v>
      </c>
      <c r="BM207" s="191" t="s">
        <v>1120</v>
      </c>
    </row>
    <row r="208" s="13" customFormat="1">
      <c r="A208" s="13"/>
      <c r="B208" s="193"/>
      <c r="C208" s="13"/>
      <c r="D208" s="194" t="s">
        <v>155</v>
      </c>
      <c r="E208" s="195" t="s">
        <v>1</v>
      </c>
      <c r="F208" s="196" t="s">
        <v>857</v>
      </c>
      <c r="G208" s="13"/>
      <c r="H208" s="195" t="s">
        <v>1</v>
      </c>
      <c r="I208" s="197"/>
      <c r="J208" s="13"/>
      <c r="K208" s="13"/>
      <c r="L208" s="193"/>
      <c r="M208" s="198"/>
      <c r="N208" s="199"/>
      <c r="O208" s="199"/>
      <c r="P208" s="199"/>
      <c r="Q208" s="199"/>
      <c r="R208" s="199"/>
      <c r="S208" s="199"/>
      <c r="T208" s="20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95" t="s">
        <v>155</v>
      </c>
      <c r="AU208" s="195" t="s">
        <v>86</v>
      </c>
      <c r="AV208" s="13" t="s">
        <v>84</v>
      </c>
      <c r="AW208" s="13" t="s">
        <v>32</v>
      </c>
      <c r="AX208" s="13" t="s">
        <v>77</v>
      </c>
      <c r="AY208" s="195" t="s">
        <v>146</v>
      </c>
    </row>
    <row r="209" s="14" customFormat="1">
      <c r="A209" s="14"/>
      <c r="B209" s="201"/>
      <c r="C209" s="14"/>
      <c r="D209" s="194" t="s">
        <v>155</v>
      </c>
      <c r="E209" s="202" t="s">
        <v>1</v>
      </c>
      <c r="F209" s="203" t="s">
        <v>1121</v>
      </c>
      <c r="G209" s="14"/>
      <c r="H209" s="204">
        <v>21.562999999999999</v>
      </c>
      <c r="I209" s="205"/>
      <c r="J209" s="14"/>
      <c r="K209" s="14"/>
      <c r="L209" s="201"/>
      <c r="M209" s="206"/>
      <c r="N209" s="207"/>
      <c r="O209" s="207"/>
      <c r="P209" s="207"/>
      <c r="Q209" s="207"/>
      <c r="R209" s="207"/>
      <c r="S209" s="207"/>
      <c r="T209" s="208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02" t="s">
        <v>155</v>
      </c>
      <c r="AU209" s="202" t="s">
        <v>86</v>
      </c>
      <c r="AV209" s="14" t="s">
        <v>86</v>
      </c>
      <c r="AW209" s="14" t="s">
        <v>32</v>
      </c>
      <c r="AX209" s="14" t="s">
        <v>84</v>
      </c>
      <c r="AY209" s="202" t="s">
        <v>146</v>
      </c>
    </row>
    <row r="210" s="2" customFormat="1" ht="66.75" customHeight="1">
      <c r="A210" s="38"/>
      <c r="B210" s="179"/>
      <c r="C210" s="180" t="s">
        <v>7</v>
      </c>
      <c r="D210" s="180" t="s">
        <v>148</v>
      </c>
      <c r="E210" s="181" t="s">
        <v>287</v>
      </c>
      <c r="F210" s="182" t="s">
        <v>288</v>
      </c>
      <c r="G210" s="183" t="s">
        <v>184</v>
      </c>
      <c r="H210" s="184">
        <v>115</v>
      </c>
      <c r="I210" s="185"/>
      <c r="J210" s="186">
        <f>ROUND(I210*H210,2)</f>
        <v>0</v>
      </c>
      <c r="K210" s="182" t="s">
        <v>152</v>
      </c>
      <c r="L210" s="39"/>
      <c r="M210" s="187" t="s">
        <v>1</v>
      </c>
      <c r="N210" s="188" t="s">
        <v>42</v>
      </c>
      <c r="O210" s="77"/>
      <c r="P210" s="189">
        <f>O210*H210</f>
        <v>0</v>
      </c>
      <c r="Q210" s="189">
        <v>0.23798</v>
      </c>
      <c r="R210" s="189">
        <f>Q210*H210</f>
        <v>27.367699999999999</v>
      </c>
      <c r="S210" s="189">
        <v>0</v>
      </c>
      <c r="T210" s="190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91" t="s">
        <v>153</v>
      </c>
      <c r="AT210" s="191" t="s">
        <v>148</v>
      </c>
      <c r="AU210" s="191" t="s">
        <v>86</v>
      </c>
      <c r="AY210" s="19" t="s">
        <v>146</v>
      </c>
      <c r="BE210" s="192">
        <f>IF(N210="základní",J210,0)</f>
        <v>0</v>
      </c>
      <c r="BF210" s="192">
        <f>IF(N210="snížená",J210,0)</f>
        <v>0</v>
      </c>
      <c r="BG210" s="192">
        <f>IF(N210="zákl. přenesená",J210,0)</f>
        <v>0</v>
      </c>
      <c r="BH210" s="192">
        <f>IF(N210="sníž. přenesená",J210,0)</f>
        <v>0</v>
      </c>
      <c r="BI210" s="192">
        <f>IF(N210="nulová",J210,0)</f>
        <v>0</v>
      </c>
      <c r="BJ210" s="19" t="s">
        <v>84</v>
      </c>
      <c r="BK210" s="192">
        <f>ROUND(I210*H210,2)</f>
        <v>0</v>
      </c>
      <c r="BL210" s="19" t="s">
        <v>153</v>
      </c>
      <c r="BM210" s="191" t="s">
        <v>1122</v>
      </c>
    </row>
    <row r="211" s="12" customFormat="1" ht="22.8" customHeight="1">
      <c r="A211" s="12"/>
      <c r="B211" s="166"/>
      <c r="C211" s="12"/>
      <c r="D211" s="167" t="s">
        <v>76</v>
      </c>
      <c r="E211" s="177" t="s">
        <v>165</v>
      </c>
      <c r="F211" s="177" t="s">
        <v>909</v>
      </c>
      <c r="G211" s="12"/>
      <c r="H211" s="12"/>
      <c r="I211" s="169"/>
      <c r="J211" s="178">
        <f>BK211</f>
        <v>0</v>
      </c>
      <c r="K211" s="12"/>
      <c r="L211" s="166"/>
      <c r="M211" s="171"/>
      <c r="N211" s="172"/>
      <c r="O211" s="172"/>
      <c r="P211" s="173">
        <f>SUM(P212:P213)</f>
        <v>0</v>
      </c>
      <c r="Q211" s="172"/>
      <c r="R211" s="173">
        <f>SUM(R212:R213)</f>
        <v>0</v>
      </c>
      <c r="S211" s="172"/>
      <c r="T211" s="174">
        <f>SUM(T212:T213)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167" t="s">
        <v>84</v>
      </c>
      <c r="AT211" s="175" t="s">
        <v>76</v>
      </c>
      <c r="AU211" s="175" t="s">
        <v>84</v>
      </c>
      <c r="AY211" s="167" t="s">
        <v>146</v>
      </c>
      <c r="BK211" s="176">
        <f>SUM(BK212:BK213)</f>
        <v>0</v>
      </c>
    </row>
    <row r="212" s="2" customFormat="1" ht="16.5" customHeight="1">
      <c r="A212" s="38"/>
      <c r="B212" s="179"/>
      <c r="C212" s="180" t="s">
        <v>275</v>
      </c>
      <c r="D212" s="180" t="s">
        <v>148</v>
      </c>
      <c r="E212" s="181" t="s">
        <v>910</v>
      </c>
      <c r="F212" s="182" t="s">
        <v>911</v>
      </c>
      <c r="G212" s="183" t="s">
        <v>184</v>
      </c>
      <c r="H212" s="184">
        <v>115</v>
      </c>
      <c r="I212" s="185"/>
      <c r="J212" s="186">
        <f>ROUND(I212*H212,2)</f>
        <v>0</v>
      </c>
      <c r="K212" s="182" t="s">
        <v>152</v>
      </c>
      <c r="L212" s="39"/>
      <c r="M212" s="187" t="s">
        <v>1</v>
      </c>
      <c r="N212" s="188" t="s">
        <v>42</v>
      </c>
      <c r="O212" s="77"/>
      <c r="P212" s="189">
        <f>O212*H212</f>
        <v>0</v>
      </c>
      <c r="Q212" s="189">
        <v>0</v>
      </c>
      <c r="R212" s="189">
        <f>Q212*H212</f>
        <v>0</v>
      </c>
      <c r="S212" s="189">
        <v>0</v>
      </c>
      <c r="T212" s="190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91" t="s">
        <v>153</v>
      </c>
      <c r="AT212" s="191" t="s">
        <v>148</v>
      </c>
      <c r="AU212" s="191" t="s">
        <v>86</v>
      </c>
      <c r="AY212" s="19" t="s">
        <v>146</v>
      </c>
      <c r="BE212" s="192">
        <f>IF(N212="základní",J212,0)</f>
        <v>0</v>
      </c>
      <c r="BF212" s="192">
        <f>IF(N212="snížená",J212,0)</f>
        <v>0</v>
      </c>
      <c r="BG212" s="192">
        <f>IF(N212="zákl. přenesená",J212,0)</f>
        <v>0</v>
      </c>
      <c r="BH212" s="192">
        <f>IF(N212="sníž. přenesená",J212,0)</f>
        <v>0</v>
      </c>
      <c r="BI212" s="192">
        <f>IF(N212="nulová",J212,0)</f>
        <v>0</v>
      </c>
      <c r="BJ212" s="19" t="s">
        <v>84</v>
      </c>
      <c r="BK212" s="192">
        <f>ROUND(I212*H212,2)</f>
        <v>0</v>
      </c>
      <c r="BL212" s="19" t="s">
        <v>153</v>
      </c>
      <c r="BM212" s="191" t="s">
        <v>1123</v>
      </c>
    </row>
    <row r="213" s="2" customFormat="1" ht="24.15" customHeight="1">
      <c r="A213" s="38"/>
      <c r="B213" s="179"/>
      <c r="C213" s="180" t="s">
        <v>281</v>
      </c>
      <c r="D213" s="180" t="s">
        <v>148</v>
      </c>
      <c r="E213" s="181" t="s">
        <v>913</v>
      </c>
      <c r="F213" s="182" t="s">
        <v>914</v>
      </c>
      <c r="G213" s="183" t="s">
        <v>184</v>
      </c>
      <c r="H213" s="184">
        <v>115</v>
      </c>
      <c r="I213" s="185"/>
      <c r="J213" s="186">
        <f>ROUND(I213*H213,2)</f>
        <v>0</v>
      </c>
      <c r="K213" s="182" t="s">
        <v>152</v>
      </c>
      <c r="L213" s="39"/>
      <c r="M213" s="187" t="s">
        <v>1</v>
      </c>
      <c r="N213" s="188" t="s">
        <v>42</v>
      </c>
      <c r="O213" s="77"/>
      <c r="P213" s="189">
        <f>O213*H213</f>
        <v>0</v>
      </c>
      <c r="Q213" s="189">
        <v>0</v>
      </c>
      <c r="R213" s="189">
        <f>Q213*H213</f>
        <v>0</v>
      </c>
      <c r="S213" s="189">
        <v>0</v>
      </c>
      <c r="T213" s="190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91" t="s">
        <v>153</v>
      </c>
      <c r="AT213" s="191" t="s">
        <v>148</v>
      </c>
      <c r="AU213" s="191" t="s">
        <v>86</v>
      </c>
      <c r="AY213" s="19" t="s">
        <v>146</v>
      </c>
      <c r="BE213" s="192">
        <f>IF(N213="základní",J213,0)</f>
        <v>0</v>
      </c>
      <c r="BF213" s="192">
        <f>IF(N213="snížená",J213,0)</f>
        <v>0</v>
      </c>
      <c r="BG213" s="192">
        <f>IF(N213="zákl. přenesená",J213,0)</f>
        <v>0</v>
      </c>
      <c r="BH213" s="192">
        <f>IF(N213="sníž. přenesená",J213,0)</f>
        <v>0</v>
      </c>
      <c r="BI213" s="192">
        <f>IF(N213="nulová",J213,0)</f>
        <v>0</v>
      </c>
      <c r="BJ213" s="19" t="s">
        <v>84</v>
      </c>
      <c r="BK213" s="192">
        <f>ROUND(I213*H213,2)</f>
        <v>0</v>
      </c>
      <c r="BL213" s="19" t="s">
        <v>153</v>
      </c>
      <c r="BM213" s="191" t="s">
        <v>1124</v>
      </c>
    </row>
    <row r="214" s="12" customFormat="1" ht="22.8" customHeight="1">
      <c r="A214" s="12"/>
      <c r="B214" s="166"/>
      <c r="C214" s="12"/>
      <c r="D214" s="167" t="s">
        <v>76</v>
      </c>
      <c r="E214" s="177" t="s">
        <v>153</v>
      </c>
      <c r="F214" s="177" t="s">
        <v>290</v>
      </c>
      <c r="G214" s="12"/>
      <c r="H214" s="12"/>
      <c r="I214" s="169"/>
      <c r="J214" s="178">
        <f>BK214</f>
        <v>0</v>
      </c>
      <c r="K214" s="12"/>
      <c r="L214" s="166"/>
      <c r="M214" s="171"/>
      <c r="N214" s="172"/>
      <c r="O214" s="172"/>
      <c r="P214" s="173">
        <f>SUM(P215:P233)</f>
        <v>0</v>
      </c>
      <c r="Q214" s="172"/>
      <c r="R214" s="173">
        <f>SUM(R215:R233)</f>
        <v>0.47926000000000002</v>
      </c>
      <c r="S214" s="172"/>
      <c r="T214" s="174">
        <f>SUM(T215:T233)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67" t="s">
        <v>84</v>
      </c>
      <c r="AT214" s="175" t="s">
        <v>76</v>
      </c>
      <c r="AU214" s="175" t="s">
        <v>84</v>
      </c>
      <c r="AY214" s="167" t="s">
        <v>146</v>
      </c>
      <c r="BK214" s="176">
        <f>SUM(BK215:BK233)</f>
        <v>0</v>
      </c>
    </row>
    <row r="215" s="2" customFormat="1" ht="33" customHeight="1">
      <c r="A215" s="38"/>
      <c r="B215" s="179"/>
      <c r="C215" s="180" t="s">
        <v>286</v>
      </c>
      <c r="D215" s="180" t="s">
        <v>148</v>
      </c>
      <c r="E215" s="181" t="s">
        <v>292</v>
      </c>
      <c r="F215" s="182" t="s">
        <v>293</v>
      </c>
      <c r="G215" s="183" t="s">
        <v>205</v>
      </c>
      <c r="H215" s="184">
        <v>0.45000000000000001</v>
      </c>
      <c r="I215" s="185"/>
      <c r="J215" s="186">
        <f>ROUND(I215*H215,2)</f>
        <v>0</v>
      </c>
      <c r="K215" s="182" t="s">
        <v>152</v>
      </c>
      <c r="L215" s="39"/>
      <c r="M215" s="187" t="s">
        <v>1</v>
      </c>
      <c r="N215" s="188" t="s">
        <v>42</v>
      </c>
      <c r="O215" s="77"/>
      <c r="P215" s="189">
        <f>O215*H215</f>
        <v>0</v>
      </c>
      <c r="Q215" s="189">
        <v>0</v>
      </c>
      <c r="R215" s="189">
        <f>Q215*H215</f>
        <v>0</v>
      </c>
      <c r="S215" s="189">
        <v>0</v>
      </c>
      <c r="T215" s="190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91" t="s">
        <v>153</v>
      </c>
      <c r="AT215" s="191" t="s">
        <v>148</v>
      </c>
      <c r="AU215" s="191" t="s">
        <v>86</v>
      </c>
      <c r="AY215" s="19" t="s">
        <v>146</v>
      </c>
      <c r="BE215" s="192">
        <f>IF(N215="základní",J215,0)</f>
        <v>0</v>
      </c>
      <c r="BF215" s="192">
        <f>IF(N215="snížená",J215,0)</f>
        <v>0</v>
      </c>
      <c r="BG215" s="192">
        <f>IF(N215="zákl. přenesená",J215,0)</f>
        <v>0</v>
      </c>
      <c r="BH215" s="192">
        <f>IF(N215="sníž. přenesená",J215,0)</f>
        <v>0</v>
      </c>
      <c r="BI215" s="192">
        <f>IF(N215="nulová",J215,0)</f>
        <v>0</v>
      </c>
      <c r="BJ215" s="19" t="s">
        <v>84</v>
      </c>
      <c r="BK215" s="192">
        <f>ROUND(I215*H215,2)</f>
        <v>0</v>
      </c>
      <c r="BL215" s="19" t="s">
        <v>153</v>
      </c>
      <c r="BM215" s="191" t="s">
        <v>1125</v>
      </c>
    </row>
    <row r="216" s="13" customFormat="1">
      <c r="A216" s="13"/>
      <c r="B216" s="193"/>
      <c r="C216" s="13"/>
      <c r="D216" s="194" t="s">
        <v>155</v>
      </c>
      <c r="E216" s="195" t="s">
        <v>1</v>
      </c>
      <c r="F216" s="196" t="s">
        <v>917</v>
      </c>
      <c r="G216" s="13"/>
      <c r="H216" s="195" t="s">
        <v>1</v>
      </c>
      <c r="I216" s="197"/>
      <c r="J216" s="13"/>
      <c r="K216" s="13"/>
      <c r="L216" s="193"/>
      <c r="M216" s="198"/>
      <c r="N216" s="199"/>
      <c r="O216" s="199"/>
      <c r="P216" s="199"/>
      <c r="Q216" s="199"/>
      <c r="R216" s="199"/>
      <c r="S216" s="199"/>
      <c r="T216" s="20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95" t="s">
        <v>155</v>
      </c>
      <c r="AU216" s="195" t="s">
        <v>86</v>
      </c>
      <c r="AV216" s="13" t="s">
        <v>84</v>
      </c>
      <c r="AW216" s="13" t="s">
        <v>32</v>
      </c>
      <c r="AX216" s="13" t="s">
        <v>77</v>
      </c>
      <c r="AY216" s="195" t="s">
        <v>146</v>
      </c>
    </row>
    <row r="217" s="13" customFormat="1">
      <c r="A217" s="13"/>
      <c r="B217" s="193"/>
      <c r="C217" s="13"/>
      <c r="D217" s="194" t="s">
        <v>155</v>
      </c>
      <c r="E217" s="195" t="s">
        <v>1</v>
      </c>
      <c r="F217" s="196" t="s">
        <v>211</v>
      </c>
      <c r="G217" s="13"/>
      <c r="H217" s="195" t="s">
        <v>1</v>
      </c>
      <c r="I217" s="197"/>
      <c r="J217" s="13"/>
      <c r="K217" s="13"/>
      <c r="L217" s="193"/>
      <c r="M217" s="198"/>
      <c r="N217" s="199"/>
      <c r="O217" s="199"/>
      <c r="P217" s="199"/>
      <c r="Q217" s="199"/>
      <c r="R217" s="199"/>
      <c r="S217" s="199"/>
      <c r="T217" s="20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95" t="s">
        <v>155</v>
      </c>
      <c r="AU217" s="195" t="s">
        <v>86</v>
      </c>
      <c r="AV217" s="13" t="s">
        <v>84</v>
      </c>
      <c r="AW217" s="13" t="s">
        <v>32</v>
      </c>
      <c r="AX217" s="13" t="s">
        <v>77</v>
      </c>
      <c r="AY217" s="195" t="s">
        <v>146</v>
      </c>
    </row>
    <row r="218" s="14" customFormat="1">
      <c r="A218" s="14"/>
      <c r="B218" s="201"/>
      <c r="C218" s="14"/>
      <c r="D218" s="194" t="s">
        <v>155</v>
      </c>
      <c r="E218" s="202" t="s">
        <v>1</v>
      </c>
      <c r="F218" s="203" t="s">
        <v>918</v>
      </c>
      <c r="G218" s="14"/>
      <c r="H218" s="204">
        <v>0.45000000000000001</v>
      </c>
      <c r="I218" s="205"/>
      <c r="J218" s="14"/>
      <c r="K218" s="14"/>
      <c r="L218" s="201"/>
      <c r="M218" s="206"/>
      <c r="N218" s="207"/>
      <c r="O218" s="207"/>
      <c r="P218" s="207"/>
      <c r="Q218" s="207"/>
      <c r="R218" s="207"/>
      <c r="S218" s="207"/>
      <c r="T218" s="208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02" t="s">
        <v>155</v>
      </c>
      <c r="AU218" s="202" t="s">
        <v>86</v>
      </c>
      <c r="AV218" s="14" t="s">
        <v>86</v>
      </c>
      <c r="AW218" s="14" t="s">
        <v>32</v>
      </c>
      <c r="AX218" s="14" t="s">
        <v>84</v>
      </c>
      <c r="AY218" s="202" t="s">
        <v>146</v>
      </c>
    </row>
    <row r="219" s="2" customFormat="1" ht="33" customHeight="1">
      <c r="A219" s="38"/>
      <c r="B219" s="179"/>
      <c r="C219" s="180" t="s">
        <v>291</v>
      </c>
      <c r="D219" s="180" t="s">
        <v>148</v>
      </c>
      <c r="E219" s="181" t="s">
        <v>920</v>
      </c>
      <c r="F219" s="182" t="s">
        <v>921</v>
      </c>
      <c r="G219" s="183" t="s">
        <v>342</v>
      </c>
      <c r="H219" s="184">
        <v>2</v>
      </c>
      <c r="I219" s="185"/>
      <c r="J219" s="186">
        <f>ROUND(I219*H219,2)</f>
        <v>0</v>
      </c>
      <c r="K219" s="182" t="s">
        <v>152</v>
      </c>
      <c r="L219" s="39"/>
      <c r="M219" s="187" t="s">
        <v>1</v>
      </c>
      <c r="N219" s="188" t="s">
        <v>42</v>
      </c>
      <c r="O219" s="77"/>
      <c r="P219" s="189">
        <f>O219*H219</f>
        <v>0</v>
      </c>
      <c r="Q219" s="189">
        <v>0.087419999999999998</v>
      </c>
      <c r="R219" s="189">
        <f>Q219*H219</f>
        <v>0.17484</v>
      </c>
      <c r="S219" s="189">
        <v>0</v>
      </c>
      <c r="T219" s="190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191" t="s">
        <v>153</v>
      </c>
      <c r="AT219" s="191" t="s">
        <v>148</v>
      </c>
      <c r="AU219" s="191" t="s">
        <v>86</v>
      </c>
      <c r="AY219" s="19" t="s">
        <v>146</v>
      </c>
      <c r="BE219" s="192">
        <f>IF(N219="základní",J219,0)</f>
        <v>0</v>
      </c>
      <c r="BF219" s="192">
        <f>IF(N219="snížená",J219,0)</f>
        <v>0</v>
      </c>
      <c r="BG219" s="192">
        <f>IF(N219="zákl. přenesená",J219,0)</f>
        <v>0</v>
      </c>
      <c r="BH219" s="192">
        <f>IF(N219="sníž. přenesená",J219,0)</f>
        <v>0</v>
      </c>
      <c r="BI219" s="192">
        <f>IF(N219="nulová",J219,0)</f>
        <v>0</v>
      </c>
      <c r="BJ219" s="19" t="s">
        <v>84</v>
      </c>
      <c r="BK219" s="192">
        <f>ROUND(I219*H219,2)</f>
        <v>0</v>
      </c>
      <c r="BL219" s="19" t="s">
        <v>153</v>
      </c>
      <c r="BM219" s="191" t="s">
        <v>1126</v>
      </c>
    </row>
    <row r="220" s="2" customFormat="1" ht="24.15" customHeight="1">
      <c r="A220" s="38"/>
      <c r="B220" s="179"/>
      <c r="C220" s="225" t="s">
        <v>296</v>
      </c>
      <c r="D220" s="225" t="s">
        <v>263</v>
      </c>
      <c r="E220" s="226" t="s">
        <v>923</v>
      </c>
      <c r="F220" s="227" t="s">
        <v>924</v>
      </c>
      <c r="G220" s="228" t="s">
        <v>342</v>
      </c>
      <c r="H220" s="229">
        <v>2</v>
      </c>
      <c r="I220" s="230"/>
      <c r="J220" s="231">
        <f>ROUND(I220*H220,2)</f>
        <v>0</v>
      </c>
      <c r="K220" s="227" t="s">
        <v>152</v>
      </c>
      <c r="L220" s="232"/>
      <c r="M220" s="233" t="s">
        <v>1</v>
      </c>
      <c r="N220" s="234" t="s">
        <v>42</v>
      </c>
      <c r="O220" s="77"/>
      <c r="P220" s="189">
        <f>O220*H220</f>
        <v>0</v>
      </c>
      <c r="Q220" s="189">
        <v>0.068000000000000005</v>
      </c>
      <c r="R220" s="189">
        <f>Q220*H220</f>
        <v>0.13600000000000001</v>
      </c>
      <c r="S220" s="189">
        <v>0</v>
      </c>
      <c r="T220" s="190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191" t="s">
        <v>186</v>
      </c>
      <c r="AT220" s="191" t="s">
        <v>263</v>
      </c>
      <c r="AU220" s="191" t="s">
        <v>86</v>
      </c>
      <c r="AY220" s="19" t="s">
        <v>146</v>
      </c>
      <c r="BE220" s="192">
        <f>IF(N220="základní",J220,0)</f>
        <v>0</v>
      </c>
      <c r="BF220" s="192">
        <f>IF(N220="snížená",J220,0)</f>
        <v>0</v>
      </c>
      <c r="BG220" s="192">
        <f>IF(N220="zákl. přenesená",J220,0)</f>
        <v>0</v>
      </c>
      <c r="BH220" s="192">
        <f>IF(N220="sníž. přenesená",J220,0)</f>
        <v>0</v>
      </c>
      <c r="BI220" s="192">
        <f>IF(N220="nulová",J220,0)</f>
        <v>0</v>
      </c>
      <c r="BJ220" s="19" t="s">
        <v>84</v>
      </c>
      <c r="BK220" s="192">
        <f>ROUND(I220*H220,2)</f>
        <v>0</v>
      </c>
      <c r="BL220" s="19" t="s">
        <v>153</v>
      </c>
      <c r="BM220" s="191" t="s">
        <v>1127</v>
      </c>
    </row>
    <row r="221" s="2" customFormat="1" ht="33" customHeight="1">
      <c r="A221" s="38"/>
      <c r="B221" s="179"/>
      <c r="C221" s="180" t="s">
        <v>303</v>
      </c>
      <c r="D221" s="180" t="s">
        <v>148</v>
      </c>
      <c r="E221" s="181" t="s">
        <v>926</v>
      </c>
      <c r="F221" s="182" t="s">
        <v>927</v>
      </c>
      <c r="G221" s="183" t="s">
        <v>342</v>
      </c>
      <c r="H221" s="184">
        <v>1</v>
      </c>
      <c r="I221" s="185"/>
      <c r="J221" s="186">
        <f>ROUND(I221*H221,2)</f>
        <v>0</v>
      </c>
      <c r="K221" s="182" t="s">
        <v>152</v>
      </c>
      <c r="L221" s="39"/>
      <c r="M221" s="187" t="s">
        <v>1</v>
      </c>
      <c r="N221" s="188" t="s">
        <v>42</v>
      </c>
      <c r="O221" s="77"/>
      <c r="P221" s="189">
        <f>O221*H221</f>
        <v>0</v>
      </c>
      <c r="Q221" s="189">
        <v>0.087419999999999998</v>
      </c>
      <c r="R221" s="189">
        <f>Q221*H221</f>
        <v>0.087419999999999998</v>
      </c>
      <c r="S221" s="189">
        <v>0</v>
      </c>
      <c r="T221" s="190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191" t="s">
        <v>153</v>
      </c>
      <c r="AT221" s="191" t="s">
        <v>148</v>
      </c>
      <c r="AU221" s="191" t="s">
        <v>86</v>
      </c>
      <c r="AY221" s="19" t="s">
        <v>146</v>
      </c>
      <c r="BE221" s="192">
        <f>IF(N221="základní",J221,0)</f>
        <v>0</v>
      </c>
      <c r="BF221" s="192">
        <f>IF(N221="snížená",J221,0)</f>
        <v>0</v>
      </c>
      <c r="BG221" s="192">
        <f>IF(N221="zákl. přenesená",J221,0)</f>
        <v>0</v>
      </c>
      <c r="BH221" s="192">
        <f>IF(N221="sníž. přenesená",J221,0)</f>
        <v>0</v>
      </c>
      <c r="BI221" s="192">
        <f>IF(N221="nulová",J221,0)</f>
        <v>0</v>
      </c>
      <c r="BJ221" s="19" t="s">
        <v>84</v>
      </c>
      <c r="BK221" s="192">
        <f>ROUND(I221*H221,2)</f>
        <v>0</v>
      </c>
      <c r="BL221" s="19" t="s">
        <v>153</v>
      </c>
      <c r="BM221" s="191" t="s">
        <v>1128</v>
      </c>
    </row>
    <row r="222" s="2" customFormat="1" ht="24.15" customHeight="1">
      <c r="A222" s="38"/>
      <c r="B222" s="179"/>
      <c r="C222" s="225" t="s">
        <v>308</v>
      </c>
      <c r="D222" s="225" t="s">
        <v>263</v>
      </c>
      <c r="E222" s="226" t="s">
        <v>929</v>
      </c>
      <c r="F222" s="227" t="s">
        <v>930</v>
      </c>
      <c r="G222" s="228" t="s">
        <v>342</v>
      </c>
      <c r="H222" s="229">
        <v>1</v>
      </c>
      <c r="I222" s="230"/>
      <c r="J222" s="231">
        <f>ROUND(I222*H222,2)</f>
        <v>0</v>
      </c>
      <c r="K222" s="227" t="s">
        <v>152</v>
      </c>
      <c r="L222" s="232"/>
      <c r="M222" s="233" t="s">
        <v>1</v>
      </c>
      <c r="N222" s="234" t="s">
        <v>42</v>
      </c>
      <c r="O222" s="77"/>
      <c r="P222" s="189">
        <f>O222*H222</f>
        <v>0</v>
      </c>
      <c r="Q222" s="189">
        <v>0.081000000000000003</v>
      </c>
      <c r="R222" s="189">
        <f>Q222*H222</f>
        <v>0.081000000000000003</v>
      </c>
      <c r="S222" s="189">
        <v>0</v>
      </c>
      <c r="T222" s="190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191" t="s">
        <v>186</v>
      </c>
      <c r="AT222" s="191" t="s">
        <v>263</v>
      </c>
      <c r="AU222" s="191" t="s">
        <v>86</v>
      </c>
      <c r="AY222" s="19" t="s">
        <v>146</v>
      </c>
      <c r="BE222" s="192">
        <f>IF(N222="základní",J222,0)</f>
        <v>0</v>
      </c>
      <c r="BF222" s="192">
        <f>IF(N222="snížená",J222,0)</f>
        <v>0</v>
      </c>
      <c r="BG222" s="192">
        <f>IF(N222="zákl. přenesená",J222,0)</f>
        <v>0</v>
      </c>
      <c r="BH222" s="192">
        <f>IF(N222="sníž. přenesená",J222,0)</f>
        <v>0</v>
      </c>
      <c r="BI222" s="192">
        <f>IF(N222="nulová",J222,0)</f>
        <v>0</v>
      </c>
      <c r="BJ222" s="19" t="s">
        <v>84</v>
      </c>
      <c r="BK222" s="192">
        <f>ROUND(I222*H222,2)</f>
        <v>0</v>
      </c>
      <c r="BL222" s="19" t="s">
        <v>153</v>
      </c>
      <c r="BM222" s="191" t="s">
        <v>1129</v>
      </c>
    </row>
    <row r="223" s="2" customFormat="1" ht="49.05" customHeight="1">
      <c r="A223" s="38"/>
      <c r="B223" s="179"/>
      <c r="C223" s="180" t="s">
        <v>312</v>
      </c>
      <c r="D223" s="180" t="s">
        <v>148</v>
      </c>
      <c r="E223" s="181" t="s">
        <v>932</v>
      </c>
      <c r="F223" s="182" t="s">
        <v>933</v>
      </c>
      <c r="G223" s="183" t="s">
        <v>205</v>
      </c>
      <c r="H223" s="184">
        <v>14.172000000000001</v>
      </c>
      <c r="I223" s="185"/>
      <c r="J223" s="186">
        <f>ROUND(I223*H223,2)</f>
        <v>0</v>
      </c>
      <c r="K223" s="182" t="s">
        <v>152</v>
      </c>
      <c r="L223" s="39"/>
      <c r="M223" s="187" t="s">
        <v>1</v>
      </c>
      <c r="N223" s="188" t="s">
        <v>42</v>
      </c>
      <c r="O223" s="77"/>
      <c r="P223" s="189">
        <f>O223*H223</f>
        <v>0</v>
      </c>
      <c r="Q223" s="189">
        <v>0</v>
      </c>
      <c r="R223" s="189">
        <f>Q223*H223</f>
        <v>0</v>
      </c>
      <c r="S223" s="189">
        <v>0</v>
      </c>
      <c r="T223" s="190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191" t="s">
        <v>153</v>
      </c>
      <c r="AT223" s="191" t="s">
        <v>148</v>
      </c>
      <c r="AU223" s="191" t="s">
        <v>86</v>
      </c>
      <c r="AY223" s="19" t="s">
        <v>146</v>
      </c>
      <c r="BE223" s="192">
        <f>IF(N223="základní",J223,0)</f>
        <v>0</v>
      </c>
      <c r="BF223" s="192">
        <f>IF(N223="snížená",J223,0)</f>
        <v>0</v>
      </c>
      <c r="BG223" s="192">
        <f>IF(N223="zákl. přenesená",J223,0)</f>
        <v>0</v>
      </c>
      <c r="BH223" s="192">
        <f>IF(N223="sníž. přenesená",J223,0)</f>
        <v>0</v>
      </c>
      <c r="BI223" s="192">
        <f>IF(N223="nulová",J223,0)</f>
        <v>0</v>
      </c>
      <c r="BJ223" s="19" t="s">
        <v>84</v>
      </c>
      <c r="BK223" s="192">
        <f>ROUND(I223*H223,2)</f>
        <v>0</v>
      </c>
      <c r="BL223" s="19" t="s">
        <v>153</v>
      </c>
      <c r="BM223" s="191" t="s">
        <v>1130</v>
      </c>
    </row>
    <row r="224" s="13" customFormat="1">
      <c r="A224" s="13"/>
      <c r="B224" s="193"/>
      <c r="C224" s="13"/>
      <c r="D224" s="194" t="s">
        <v>155</v>
      </c>
      <c r="E224" s="195" t="s">
        <v>1</v>
      </c>
      <c r="F224" s="196" t="s">
        <v>935</v>
      </c>
      <c r="G224" s="13"/>
      <c r="H224" s="195" t="s">
        <v>1</v>
      </c>
      <c r="I224" s="197"/>
      <c r="J224" s="13"/>
      <c r="K224" s="13"/>
      <c r="L224" s="193"/>
      <c r="M224" s="198"/>
      <c r="N224" s="199"/>
      <c r="O224" s="199"/>
      <c r="P224" s="199"/>
      <c r="Q224" s="199"/>
      <c r="R224" s="199"/>
      <c r="S224" s="199"/>
      <c r="T224" s="20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95" t="s">
        <v>155</v>
      </c>
      <c r="AU224" s="195" t="s">
        <v>86</v>
      </c>
      <c r="AV224" s="13" t="s">
        <v>84</v>
      </c>
      <c r="AW224" s="13" t="s">
        <v>32</v>
      </c>
      <c r="AX224" s="13" t="s">
        <v>77</v>
      </c>
      <c r="AY224" s="195" t="s">
        <v>146</v>
      </c>
    </row>
    <row r="225" s="13" customFormat="1">
      <c r="A225" s="13"/>
      <c r="B225" s="193"/>
      <c r="C225" s="13"/>
      <c r="D225" s="194" t="s">
        <v>155</v>
      </c>
      <c r="E225" s="195" t="s">
        <v>1</v>
      </c>
      <c r="F225" s="196" t="s">
        <v>211</v>
      </c>
      <c r="G225" s="13"/>
      <c r="H225" s="195" t="s">
        <v>1</v>
      </c>
      <c r="I225" s="197"/>
      <c r="J225" s="13"/>
      <c r="K225" s="13"/>
      <c r="L225" s="193"/>
      <c r="M225" s="198"/>
      <c r="N225" s="199"/>
      <c r="O225" s="199"/>
      <c r="P225" s="199"/>
      <c r="Q225" s="199"/>
      <c r="R225" s="199"/>
      <c r="S225" s="199"/>
      <c r="T225" s="200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95" t="s">
        <v>155</v>
      </c>
      <c r="AU225" s="195" t="s">
        <v>86</v>
      </c>
      <c r="AV225" s="13" t="s">
        <v>84</v>
      </c>
      <c r="AW225" s="13" t="s">
        <v>32</v>
      </c>
      <c r="AX225" s="13" t="s">
        <v>77</v>
      </c>
      <c r="AY225" s="195" t="s">
        <v>146</v>
      </c>
    </row>
    <row r="226" s="14" customFormat="1">
      <c r="A226" s="14"/>
      <c r="B226" s="201"/>
      <c r="C226" s="14"/>
      <c r="D226" s="194" t="s">
        <v>155</v>
      </c>
      <c r="E226" s="202" t="s">
        <v>1</v>
      </c>
      <c r="F226" s="203" t="s">
        <v>1131</v>
      </c>
      <c r="G226" s="14"/>
      <c r="H226" s="204">
        <v>13.77</v>
      </c>
      <c r="I226" s="205"/>
      <c r="J226" s="14"/>
      <c r="K226" s="14"/>
      <c r="L226" s="201"/>
      <c r="M226" s="206"/>
      <c r="N226" s="207"/>
      <c r="O226" s="207"/>
      <c r="P226" s="207"/>
      <c r="Q226" s="207"/>
      <c r="R226" s="207"/>
      <c r="S226" s="207"/>
      <c r="T226" s="208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02" t="s">
        <v>155</v>
      </c>
      <c r="AU226" s="202" t="s">
        <v>86</v>
      </c>
      <c r="AV226" s="14" t="s">
        <v>86</v>
      </c>
      <c r="AW226" s="14" t="s">
        <v>32</v>
      </c>
      <c r="AX226" s="14" t="s">
        <v>77</v>
      </c>
      <c r="AY226" s="202" t="s">
        <v>146</v>
      </c>
    </row>
    <row r="227" s="13" customFormat="1">
      <c r="A227" s="13"/>
      <c r="B227" s="193"/>
      <c r="C227" s="13"/>
      <c r="D227" s="194" t="s">
        <v>155</v>
      </c>
      <c r="E227" s="195" t="s">
        <v>1</v>
      </c>
      <c r="F227" s="196" t="s">
        <v>937</v>
      </c>
      <c r="G227" s="13"/>
      <c r="H227" s="195" t="s">
        <v>1</v>
      </c>
      <c r="I227" s="197"/>
      <c r="J227" s="13"/>
      <c r="K227" s="13"/>
      <c r="L227" s="193"/>
      <c r="M227" s="198"/>
      <c r="N227" s="199"/>
      <c r="O227" s="199"/>
      <c r="P227" s="199"/>
      <c r="Q227" s="199"/>
      <c r="R227" s="199"/>
      <c r="S227" s="199"/>
      <c r="T227" s="20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95" t="s">
        <v>155</v>
      </c>
      <c r="AU227" s="195" t="s">
        <v>86</v>
      </c>
      <c r="AV227" s="13" t="s">
        <v>84</v>
      </c>
      <c r="AW227" s="13" t="s">
        <v>32</v>
      </c>
      <c r="AX227" s="13" t="s">
        <v>77</v>
      </c>
      <c r="AY227" s="195" t="s">
        <v>146</v>
      </c>
    </row>
    <row r="228" s="13" customFormat="1">
      <c r="A228" s="13"/>
      <c r="B228" s="193"/>
      <c r="C228" s="13"/>
      <c r="D228" s="194" t="s">
        <v>155</v>
      </c>
      <c r="E228" s="195" t="s">
        <v>1</v>
      </c>
      <c r="F228" s="196" t="s">
        <v>938</v>
      </c>
      <c r="G228" s="13"/>
      <c r="H228" s="195" t="s">
        <v>1</v>
      </c>
      <c r="I228" s="197"/>
      <c r="J228" s="13"/>
      <c r="K228" s="13"/>
      <c r="L228" s="193"/>
      <c r="M228" s="198"/>
      <c r="N228" s="199"/>
      <c r="O228" s="199"/>
      <c r="P228" s="199"/>
      <c r="Q228" s="199"/>
      <c r="R228" s="199"/>
      <c r="S228" s="199"/>
      <c r="T228" s="200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95" t="s">
        <v>155</v>
      </c>
      <c r="AU228" s="195" t="s">
        <v>86</v>
      </c>
      <c r="AV228" s="13" t="s">
        <v>84</v>
      </c>
      <c r="AW228" s="13" t="s">
        <v>32</v>
      </c>
      <c r="AX228" s="13" t="s">
        <v>77</v>
      </c>
      <c r="AY228" s="195" t="s">
        <v>146</v>
      </c>
    </row>
    <row r="229" s="14" customFormat="1">
      <c r="A229" s="14"/>
      <c r="B229" s="201"/>
      <c r="C229" s="14"/>
      <c r="D229" s="194" t="s">
        <v>155</v>
      </c>
      <c r="E229" s="202" t="s">
        <v>1</v>
      </c>
      <c r="F229" s="203" t="s">
        <v>1132</v>
      </c>
      <c r="G229" s="14"/>
      <c r="H229" s="204">
        <v>0.40200000000000002</v>
      </c>
      <c r="I229" s="205"/>
      <c r="J229" s="14"/>
      <c r="K229" s="14"/>
      <c r="L229" s="201"/>
      <c r="M229" s="206"/>
      <c r="N229" s="207"/>
      <c r="O229" s="207"/>
      <c r="P229" s="207"/>
      <c r="Q229" s="207"/>
      <c r="R229" s="207"/>
      <c r="S229" s="207"/>
      <c r="T229" s="208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02" t="s">
        <v>155</v>
      </c>
      <c r="AU229" s="202" t="s">
        <v>86</v>
      </c>
      <c r="AV229" s="14" t="s">
        <v>86</v>
      </c>
      <c r="AW229" s="14" t="s">
        <v>32</v>
      </c>
      <c r="AX229" s="14" t="s">
        <v>77</v>
      </c>
      <c r="AY229" s="202" t="s">
        <v>146</v>
      </c>
    </row>
    <row r="230" s="15" customFormat="1">
      <c r="A230" s="15"/>
      <c r="B230" s="209"/>
      <c r="C230" s="15"/>
      <c r="D230" s="194" t="s">
        <v>155</v>
      </c>
      <c r="E230" s="210" t="s">
        <v>1</v>
      </c>
      <c r="F230" s="211" t="s">
        <v>164</v>
      </c>
      <c r="G230" s="15"/>
      <c r="H230" s="212">
        <v>14.172000000000001</v>
      </c>
      <c r="I230" s="213"/>
      <c r="J230" s="15"/>
      <c r="K230" s="15"/>
      <c r="L230" s="209"/>
      <c r="M230" s="214"/>
      <c r="N230" s="215"/>
      <c r="O230" s="215"/>
      <c r="P230" s="215"/>
      <c r="Q230" s="215"/>
      <c r="R230" s="215"/>
      <c r="S230" s="215"/>
      <c r="T230" s="216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10" t="s">
        <v>155</v>
      </c>
      <c r="AU230" s="210" t="s">
        <v>86</v>
      </c>
      <c r="AV230" s="15" t="s">
        <v>153</v>
      </c>
      <c r="AW230" s="15" t="s">
        <v>32</v>
      </c>
      <c r="AX230" s="15" t="s">
        <v>84</v>
      </c>
      <c r="AY230" s="210" t="s">
        <v>146</v>
      </c>
    </row>
    <row r="231" s="2" customFormat="1" ht="44.25" customHeight="1">
      <c r="A231" s="38"/>
      <c r="B231" s="179"/>
      <c r="C231" s="180" t="s">
        <v>316</v>
      </c>
      <c r="D231" s="180" t="s">
        <v>148</v>
      </c>
      <c r="E231" s="181" t="s">
        <v>940</v>
      </c>
      <c r="F231" s="182" t="s">
        <v>941</v>
      </c>
      <c r="G231" s="183" t="s">
        <v>205</v>
      </c>
      <c r="H231" s="184">
        <v>8.2270000000000003</v>
      </c>
      <c r="I231" s="185"/>
      <c r="J231" s="186">
        <f>ROUND(I231*H231,2)</f>
        <v>0</v>
      </c>
      <c r="K231" s="182" t="s">
        <v>152</v>
      </c>
      <c r="L231" s="39"/>
      <c r="M231" s="187" t="s">
        <v>1</v>
      </c>
      <c r="N231" s="188" t="s">
        <v>42</v>
      </c>
      <c r="O231" s="77"/>
      <c r="P231" s="189">
        <f>O231*H231</f>
        <v>0</v>
      </c>
      <c r="Q231" s="189">
        <v>0</v>
      </c>
      <c r="R231" s="189">
        <f>Q231*H231</f>
        <v>0</v>
      </c>
      <c r="S231" s="189">
        <v>0</v>
      </c>
      <c r="T231" s="190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191" t="s">
        <v>153</v>
      </c>
      <c r="AT231" s="191" t="s">
        <v>148</v>
      </c>
      <c r="AU231" s="191" t="s">
        <v>86</v>
      </c>
      <c r="AY231" s="19" t="s">
        <v>146</v>
      </c>
      <c r="BE231" s="192">
        <f>IF(N231="základní",J231,0)</f>
        <v>0</v>
      </c>
      <c r="BF231" s="192">
        <f>IF(N231="snížená",J231,0)</f>
        <v>0</v>
      </c>
      <c r="BG231" s="192">
        <f>IF(N231="zákl. přenesená",J231,0)</f>
        <v>0</v>
      </c>
      <c r="BH231" s="192">
        <f>IF(N231="sníž. přenesená",J231,0)</f>
        <v>0</v>
      </c>
      <c r="BI231" s="192">
        <f>IF(N231="nulová",J231,0)</f>
        <v>0</v>
      </c>
      <c r="BJ231" s="19" t="s">
        <v>84</v>
      </c>
      <c r="BK231" s="192">
        <f>ROUND(I231*H231,2)</f>
        <v>0</v>
      </c>
      <c r="BL231" s="19" t="s">
        <v>153</v>
      </c>
      <c r="BM231" s="191" t="s">
        <v>1133</v>
      </c>
    </row>
    <row r="232" s="13" customFormat="1">
      <c r="A232" s="13"/>
      <c r="B232" s="193"/>
      <c r="C232" s="13"/>
      <c r="D232" s="194" t="s">
        <v>155</v>
      </c>
      <c r="E232" s="195" t="s">
        <v>1</v>
      </c>
      <c r="F232" s="196" t="s">
        <v>943</v>
      </c>
      <c r="G232" s="13"/>
      <c r="H232" s="195" t="s">
        <v>1</v>
      </c>
      <c r="I232" s="197"/>
      <c r="J232" s="13"/>
      <c r="K232" s="13"/>
      <c r="L232" s="193"/>
      <c r="M232" s="198"/>
      <c r="N232" s="199"/>
      <c r="O232" s="199"/>
      <c r="P232" s="199"/>
      <c r="Q232" s="199"/>
      <c r="R232" s="199"/>
      <c r="S232" s="199"/>
      <c r="T232" s="20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95" t="s">
        <v>155</v>
      </c>
      <c r="AU232" s="195" t="s">
        <v>86</v>
      </c>
      <c r="AV232" s="13" t="s">
        <v>84</v>
      </c>
      <c r="AW232" s="13" t="s">
        <v>32</v>
      </c>
      <c r="AX232" s="13" t="s">
        <v>77</v>
      </c>
      <c r="AY232" s="195" t="s">
        <v>146</v>
      </c>
    </row>
    <row r="233" s="14" customFormat="1">
      <c r="A233" s="14"/>
      <c r="B233" s="201"/>
      <c r="C233" s="14"/>
      <c r="D233" s="194" t="s">
        <v>155</v>
      </c>
      <c r="E233" s="202" t="s">
        <v>1</v>
      </c>
      <c r="F233" s="203" t="s">
        <v>1134</v>
      </c>
      <c r="G233" s="14"/>
      <c r="H233" s="204">
        <v>8.2270000000000003</v>
      </c>
      <c r="I233" s="205"/>
      <c r="J233" s="14"/>
      <c r="K233" s="14"/>
      <c r="L233" s="201"/>
      <c r="M233" s="206"/>
      <c r="N233" s="207"/>
      <c r="O233" s="207"/>
      <c r="P233" s="207"/>
      <c r="Q233" s="207"/>
      <c r="R233" s="207"/>
      <c r="S233" s="207"/>
      <c r="T233" s="208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02" t="s">
        <v>155</v>
      </c>
      <c r="AU233" s="202" t="s">
        <v>86</v>
      </c>
      <c r="AV233" s="14" t="s">
        <v>86</v>
      </c>
      <c r="AW233" s="14" t="s">
        <v>32</v>
      </c>
      <c r="AX233" s="14" t="s">
        <v>84</v>
      </c>
      <c r="AY233" s="202" t="s">
        <v>146</v>
      </c>
    </row>
    <row r="234" s="12" customFormat="1" ht="22.8" customHeight="1">
      <c r="A234" s="12"/>
      <c r="B234" s="166"/>
      <c r="C234" s="12"/>
      <c r="D234" s="167" t="s">
        <v>76</v>
      </c>
      <c r="E234" s="177" t="s">
        <v>173</v>
      </c>
      <c r="F234" s="177" t="s">
        <v>302</v>
      </c>
      <c r="G234" s="12"/>
      <c r="H234" s="12"/>
      <c r="I234" s="169"/>
      <c r="J234" s="178">
        <f>BK234</f>
        <v>0</v>
      </c>
      <c r="K234" s="12"/>
      <c r="L234" s="166"/>
      <c r="M234" s="171"/>
      <c r="N234" s="172"/>
      <c r="O234" s="172"/>
      <c r="P234" s="173">
        <f>SUM(P235:P251)</f>
        <v>0</v>
      </c>
      <c r="Q234" s="172"/>
      <c r="R234" s="173">
        <f>SUM(R235:R251)</f>
        <v>0</v>
      </c>
      <c r="S234" s="172"/>
      <c r="T234" s="174">
        <f>SUM(T235:T251)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167" t="s">
        <v>84</v>
      </c>
      <c r="AT234" s="175" t="s">
        <v>76</v>
      </c>
      <c r="AU234" s="175" t="s">
        <v>84</v>
      </c>
      <c r="AY234" s="167" t="s">
        <v>146</v>
      </c>
      <c r="BK234" s="176">
        <f>SUM(BK235:BK251)</f>
        <v>0</v>
      </c>
    </row>
    <row r="235" s="2" customFormat="1" ht="33" customHeight="1">
      <c r="A235" s="38"/>
      <c r="B235" s="179"/>
      <c r="C235" s="180" t="s">
        <v>321</v>
      </c>
      <c r="D235" s="180" t="s">
        <v>148</v>
      </c>
      <c r="E235" s="181" t="s">
        <v>304</v>
      </c>
      <c r="F235" s="182" t="s">
        <v>305</v>
      </c>
      <c r="G235" s="183" t="s">
        <v>151</v>
      </c>
      <c r="H235" s="184">
        <v>143.75</v>
      </c>
      <c r="I235" s="185"/>
      <c r="J235" s="186">
        <f>ROUND(I235*H235,2)</f>
        <v>0</v>
      </c>
      <c r="K235" s="182" t="s">
        <v>1</v>
      </c>
      <c r="L235" s="39"/>
      <c r="M235" s="187" t="s">
        <v>1</v>
      </c>
      <c r="N235" s="188" t="s">
        <v>42</v>
      </c>
      <c r="O235" s="77"/>
      <c r="P235" s="189">
        <f>O235*H235</f>
        <v>0</v>
      </c>
      <c r="Q235" s="189">
        <v>0</v>
      </c>
      <c r="R235" s="189">
        <f>Q235*H235</f>
        <v>0</v>
      </c>
      <c r="S235" s="189">
        <v>0</v>
      </c>
      <c r="T235" s="190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191" t="s">
        <v>153</v>
      </c>
      <c r="AT235" s="191" t="s">
        <v>148</v>
      </c>
      <c r="AU235" s="191" t="s">
        <v>86</v>
      </c>
      <c r="AY235" s="19" t="s">
        <v>146</v>
      </c>
      <c r="BE235" s="192">
        <f>IF(N235="základní",J235,0)</f>
        <v>0</v>
      </c>
      <c r="BF235" s="192">
        <f>IF(N235="snížená",J235,0)</f>
        <v>0</v>
      </c>
      <c r="BG235" s="192">
        <f>IF(N235="zákl. přenesená",J235,0)</f>
        <v>0</v>
      </c>
      <c r="BH235" s="192">
        <f>IF(N235="sníž. přenesená",J235,0)</f>
        <v>0</v>
      </c>
      <c r="BI235" s="192">
        <f>IF(N235="nulová",J235,0)</f>
        <v>0</v>
      </c>
      <c r="BJ235" s="19" t="s">
        <v>84</v>
      </c>
      <c r="BK235" s="192">
        <f>ROUND(I235*H235,2)</f>
        <v>0</v>
      </c>
      <c r="BL235" s="19" t="s">
        <v>153</v>
      </c>
      <c r="BM235" s="191" t="s">
        <v>1135</v>
      </c>
    </row>
    <row r="236" s="13" customFormat="1">
      <c r="A236" s="13"/>
      <c r="B236" s="193"/>
      <c r="C236" s="13"/>
      <c r="D236" s="194" t="s">
        <v>155</v>
      </c>
      <c r="E236" s="195" t="s">
        <v>1</v>
      </c>
      <c r="F236" s="196" t="s">
        <v>161</v>
      </c>
      <c r="G236" s="13"/>
      <c r="H236" s="195" t="s">
        <v>1</v>
      </c>
      <c r="I236" s="197"/>
      <c r="J236" s="13"/>
      <c r="K236" s="13"/>
      <c r="L236" s="193"/>
      <c r="M236" s="198"/>
      <c r="N236" s="199"/>
      <c r="O236" s="199"/>
      <c r="P236" s="199"/>
      <c r="Q236" s="199"/>
      <c r="R236" s="199"/>
      <c r="S236" s="199"/>
      <c r="T236" s="200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95" t="s">
        <v>155</v>
      </c>
      <c r="AU236" s="195" t="s">
        <v>86</v>
      </c>
      <c r="AV236" s="13" t="s">
        <v>84</v>
      </c>
      <c r="AW236" s="13" t="s">
        <v>32</v>
      </c>
      <c r="AX236" s="13" t="s">
        <v>77</v>
      </c>
      <c r="AY236" s="195" t="s">
        <v>146</v>
      </c>
    </row>
    <row r="237" s="13" customFormat="1">
      <c r="A237" s="13"/>
      <c r="B237" s="193"/>
      <c r="C237" s="13"/>
      <c r="D237" s="194" t="s">
        <v>155</v>
      </c>
      <c r="E237" s="195" t="s">
        <v>1</v>
      </c>
      <c r="F237" s="196" t="s">
        <v>307</v>
      </c>
      <c r="G237" s="13"/>
      <c r="H237" s="195" t="s">
        <v>1</v>
      </c>
      <c r="I237" s="197"/>
      <c r="J237" s="13"/>
      <c r="K237" s="13"/>
      <c r="L237" s="193"/>
      <c r="M237" s="198"/>
      <c r="N237" s="199"/>
      <c r="O237" s="199"/>
      <c r="P237" s="199"/>
      <c r="Q237" s="199"/>
      <c r="R237" s="199"/>
      <c r="S237" s="199"/>
      <c r="T237" s="200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95" t="s">
        <v>155</v>
      </c>
      <c r="AU237" s="195" t="s">
        <v>86</v>
      </c>
      <c r="AV237" s="13" t="s">
        <v>84</v>
      </c>
      <c r="AW237" s="13" t="s">
        <v>32</v>
      </c>
      <c r="AX237" s="13" t="s">
        <v>77</v>
      </c>
      <c r="AY237" s="195" t="s">
        <v>146</v>
      </c>
    </row>
    <row r="238" s="14" customFormat="1">
      <c r="A238" s="14"/>
      <c r="B238" s="201"/>
      <c r="C238" s="14"/>
      <c r="D238" s="194" t="s">
        <v>155</v>
      </c>
      <c r="E238" s="202" t="s">
        <v>1</v>
      </c>
      <c r="F238" s="203" t="s">
        <v>1083</v>
      </c>
      <c r="G238" s="14"/>
      <c r="H238" s="204">
        <v>143.75</v>
      </c>
      <c r="I238" s="205"/>
      <c r="J238" s="14"/>
      <c r="K238" s="14"/>
      <c r="L238" s="201"/>
      <c r="M238" s="206"/>
      <c r="N238" s="207"/>
      <c r="O238" s="207"/>
      <c r="P238" s="207"/>
      <c r="Q238" s="207"/>
      <c r="R238" s="207"/>
      <c r="S238" s="207"/>
      <c r="T238" s="208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02" t="s">
        <v>155</v>
      </c>
      <c r="AU238" s="202" t="s">
        <v>86</v>
      </c>
      <c r="AV238" s="14" t="s">
        <v>86</v>
      </c>
      <c r="AW238" s="14" t="s">
        <v>32</v>
      </c>
      <c r="AX238" s="14" t="s">
        <v>84</v>
      </c>
      <c r="AY238" s="202" t="s">
        <v>146</v>
      </c>
    </row>
    <row r="239" s="2" customFormat="1" ht="33" customHeight="1">
      <c r="A239" s="38"/>
      <c r="B239" s="179"/>
      <c r="C239" s="180" t="s">
        <v>325</v>
      </c>
      <c r="D239" s="180" t="s">
        <v>148</v>
      </c>
      <c r="E239" s="181" t="s">
        <v>313</v>
      </c>
      <c r="F239" s="182" t="s">
        <v>314</v>
      </c>
      <c r="G239" s="183" t="s">
        <v>151</v>
      </c>
      <c r="H239" s="184">
        <v>143.75</v>
      </c>
      <c r="I239" s="185"/>
      <c r="J239" s="186">
        <f>ROUND(I239*H239,2)</f>
        <v>0</v>
      </c>
      <c r="K239" s="182" t="s">
        <v>152</v>
      </c>
      <c r="L239" s="39"/>
      <c r="M239" s="187" t="s">
        <v>1</v>
      </c>
      <c r="N239" s="188" t="s">
        <v>42</v>
      </c>
      <c r="O239" s="77"/>
      <c r="P239" s="189">
        <f>O239*H239</f>
        <v>0</v>
      </c>
      <c r="Q239" s="189">
        <v>0</v>
      </c>
      <c r="R239" s="189">
        <f>Q239*H239</f>
        <v>0</v>
      </c>
      <c r="S239" s="189">
        <v>0</v>
      </c>
      <c r="T239" s="190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191" t="s">
        <v>153</v>
      </c>
      <c r="AT239" s="191" t="s">
        <v>148</v>
      </c>
      <c r="AU239" s="191" t="s">
        <v>86</v>
      </c>
      <c r="AY239" s="19" t="s">
        <v>146</v>
      </c>
      <c r="BE239" s="192">
        <f>IF(N239="základní",J239,0)</f>
        <v>0</v>
      </c>
      <c r="BF239" s="192">
        <f>IF(N239="snížená",J239,0)</f>
        <v>0</v>
      </c>
      <c r="BG239" s="192">
        <f>IF(N239="zákl. přenesená",J239,0)</f>
        <v>0</v>
      </c>
      <c r="BH239" s="192">
        <f>IF(N239="sníž. přenesená",J239,0)</f>
        <v>0</v>
      </c>
      <c r="BI239" s="192">
        <f>IF(N239="nulová",J239,0)</f>
        <v>0</v>
      </c>
      <c r="BJ239" s="19" t="s">
        <v>84</v>
      </c>
      <c r="BK239" s="192">
        <f>ROUND(I239*H239,2)</f>
        <v>0</v>
      </c>
      <c r="BL239" s="19" t="s">
        <v>153</v>
      </c>
      <c r="BM239" s="191" t="s">
        <v>1136</v>
      </c>
    </row>
    <row r="240" s="13" customFormat="1">
      <c r="A240" s="13"/>
      <c r="B240" s="193"/>
      <c r="C240" s="13"/>
      <c r="D240" s="194" t="s">
        <v>155</v>
      </c>
      <c r="E240" s="195" t="s">
        <v>1</v>
      </c>
      <c r="F240" s="196" t="s">
        <v>857</v>
      </c>
      <c r="G240" s="13"/>
      <c r="H240" s="195" t="s">
        <v>1</v>
      </c>
      <c r="I240" s="197"/>
      <c r="J240" s="13"/>
      <c r="K240" s="13"/>
      <c r="L240" s="193"/>
      <c r="M240" s="198"/>
      <c r="N240" s="199"/>
      <c r="O240" s="199"/>
      <c r="P240" s="199"/>
      <c r="Q240" s="199"/>
      <c r="R240" s="199"/>
      <c r="S240" s="199"/>
      <c r="T240" s="20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95" t="s">
        <v>155</v>
      </c>
      <c r="AU240" s="195" t="s">
        <v>86</v>
      </c>
      <c r="AV240" s="13" t="s">
        <v>84</v>
      </c>
      <c r="AW240" s="13" t="s">
        <v>32</v>
      </c>
      <c r="AX240" s="13" t="s">
        <v>77</v>
      </c>
      <c r="AY240" s="195" t="s">
        <v>146</v>
      </c>
    </row>
    <row r="241" s="14" customFormat="1">
      <c r="A241" s="14"/>
      <c r="B241" s="201"/>
      <c r="C241" s="14"/>
      <c r="D241" s="194" t="s">
        <v>155</v>
      </c>
      <c r="E241" s="202" t="s">
        <v>1</v>
      </c>
      <c r="F241" s="203" t="s">
        <v>1083</v>
      </c>
      <c r="G241" s="14"/>
      <c r="H241" s="204">
        <v>143.75</v>
      </c>
      <c r="I241" s="205"/>
      <c r="J241" s="14"/>
      <c r="K241" s="14"/>
      <c r="L241" s="201"/>
      <c r="M241" s="206"/>
      <c r="N241" s="207"/>
      <c r="O241" s="207"/>
      <c r="P241" s="207"/>
      <c r="Q241" s="207"/>
      <c r="R241" s="207"/>
      <c r="S241" s="207"/>
      <c r="T241" s="208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02" t="s">
        <v>155</v>
      </c>
      <c r="AU241" s="202" t="s">
        <v>86</v>
      </c>
      <c r="AV241" s="14" t="s">
        <v>86</v>
      </c>
      <c r="AW241" s="14" t="s">
        <v>32</v>
      </c>
      <c r="AX241" s="14" t="s">
        <v>84</v>
      </c>
      <c r="AY241" s="202" t="s">
        <v>146</v>
      </c>
    </row>
    <row r="242" s="2" customFormat="1" ht="37.8" customHeight="1">
      <c r="A242" s="38"/>
      <c r="B242" s="179"/>
      <c r="C242" s="180" t="s">
        <v>329</v>
      </c>
      <c r="D242" s="180" t="s">
        <v>148</v>
      </c>
      <c r="E242" s="181" t="s">
        <v>317</v>
      </c>
      <c r="F242" s="182" t="s">
        <v>318</v>
      </c>
      <c r="G242" s="183" t="s">
        <v>151</v>
      </c>
      <c r="H242" s="184">
        <v>143.75</v>
      </c>
      <c r="I242" s="185"/>
      <c r="J242" s="186">
        <f>ROUND(I242*H242,2)</f>
        <v>0</v>
      </c>
      <c r="K242" s="182" t="s">
        <v>1</v>
      </c>
      <c r="L242" s="39"/>
      <c r="M242" s="187" t="s">
        <v>1</v>
      </c>
      <c r="N242" s="188" t="s">
        <v>42</v>
      </c>
      <c r="O242" s="77"/>
      <c r="P242" s="189">
        <f>O242*H242</f>
        <v>0</v>
      </c>
      <c r="Q242" s="189">
        <v>0</v>
      </c>
      <c r="R242" s="189">
        <f>Q242*H242</f>
        <v>0</v>
      </c>
      <c r="S242" s="189">
        <v>0</v>
      </c>
      <c r="T242" s="190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191" t="s">
        <v>153</v>
      </c>
      <c r="AT242" s="191" t="s">
        <v>148</v>
      </c>
      <c r="AU242" s="191" t="s">
        <v>86</v>
      </c>
      <c r="AY242" s="19" t="s">
        <v>146</v>
      </c>
      <c r="BE242" s="192">
        <f>IF(N242="základní",J242,0)</f>
        <v>0</v>
      </c>
      <c r="BF242" s="192">
        <f>IF(N242="snížená",J242,0)</f>
        <v>0</v>
      </c>
      <c r="BG242" s="192">
        <f>IF(N242="zákl. přenesená",J242,0)</f>
        <v>0</v>
      </c>
      <c r="BH242" s="192">
        <f>IF(N242="sníž. přenesená",J242,0)</f>
        <v>0</v>
      </c>
      <c r="BI242" s="192">
        <f>IF(N242="nulová",J242,0)</f>
        <v>0</v>
      </c>
      <c r="BJ242" s="19" t="s">
        <v>84</v>
      </c>
      <c r="BK242" s="192">
        <f>ROUND(I242*H242,2)</f>
        <v>0</v>
      </c>
      <c r="BL242" s="19" t="s">
        <v>153</v>
      </c>
      <c r="BM242" s="191" t="s">
        <v>1137</v>
      </c>
    </row>
    <row r="243" s="13" customFormat="1">
      <c r="A243" s="13"/>
      <c r="B243" s="193"/>
      <c r="C243" s="13"/>
      <c r="D243" s="194" t="s">
        <v>155</v>
      </c>
      <c r="E243" s="195" t="s">
        <v>1</v>
      </c>
      <c r="F243" s="196" t="s">
        <v>161</v>
      </c>
      <c r="G243" s="13"/>
      <c r="H243" s="195" t="s">
        <v>1</v>
      </c>
      <c r="I243" s="197"/>
      <c r="J243" s="13"/>
      <c r="K243" s="13"/>
      <c r="L243" s="193"/>
      <c r="M243" s="198"/>
      <c r="N243" s="199"/>
      <c r="O243" s="199"/>
      <c r="P243" s="199"/>
      <c r="Q243" s="199"/>
      <c r="R243" s="199"/>
      <c r="S243" s="199"/>
      <c r="T243" s="200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195" t="s">
        <v>155</v>
      </c>
      <c r="AU243" s="195" t="s">
        <v>86</v>
      </c>
      <c r="AV243" s="13" t="s">
        <v>84</v>
      </c>
      <c r="AW243" s="13" t="s">
        <v>32</v>
      </c>
      <c r="AX243" s="13" t="s">
        <v>77</v>
      </c>
      <c r="AY243" s="195" t="s">
        <v>146</v>
      </c>
    </row>
    <row r="244" s="13" customFormat="1">
      <c r="A244" s="13"/>
      <c r="B244" s="193"/>
      <c r="C244" s="13"/>
      <c r="D244" s="194" t="s">
        <v>155</v>
      </c>
      <c r="E244" s="195" t="s">
        <v>1</v>
      </c>
      <c r="F244" s="196" t="s">
        <v>320</v>
      </c>
      <c r="G244" s="13"/>
      <c r="H244" s="195" t="s">
        <v>1</v>
      </c>
      <c r="I244" s="197"/>
      <c r="J244" s="13"/>
      <c r="K244" s="13"/>
      <c r="L244" s="193"/>
      <c r="M244" s="198"/>
      <c r="N244" s="199"/>
      <c r="O244" s="199"/>
      <c r="P244" s="199"/>
      <c r="Q244" s="199"/>
      <c r="R244" s="199"/>
      <c r="S244" s="199"/>
      <c r="T244" s="20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95" t="s">
        <v>155</v>
      </c>
      <c r="AU244" s="195" t="s">
        <v>86</v>
      </c>
      <c r="AV244" s="13" t="s">
        <v>84</v>
      </c>
      <c r="AW244" s="13" t="s">
        <v>32</v>
      </c>
      <c r="AX244" s="13" t="s">
        <v>77</v>
      </c>
      <c r="AY244" s="195" t="s">
        <v>146</v>
      </c>
    </row>
    <row r="245" s="14" customFormat="1">
      <c r="A245" s="14"/>
      <c r="B245" s="201"/>
      <c r="C245" s="14"/>
      <c r="D245" s="194" t="s">
        <v>155</v>
      </c>
      <c r="E245" s="202" t="s">
        <v>1</v>
      </c>
      <c r="F245" s="203" t="s">
        <v>1083</v>
      </c>
      <c r="G245" s="14"/>
      <c r="H245" s="204">
        <v>143.75</v>
      </c>
      <c r="I245" s="205"/>
      <c r="J245" s="14"/>
      <c r="K245" s="14"/>
      <c r="L245" s="201"/>
      <c r="M245" s="206"/>
      <c r="N245" s="207"/>
      <c r="O245" s="207"/>
      <c r="P245" s="207"/>
      <c r="Q245" s="207"/>
      <c r="R245" s="207"/>
      <c r="S245" s="207"/>
      <c r="T245" s="208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02" t="s">
        <v>155</v>
      </c>
      <c r="AU245" s="202" t="s">
        <v>86</v>
      </c>
      <c r="AV245" s="14" t="s">
        <v>86</v>
      </c>
      <c r="AW245" s="14" t="s">
        <v>32</v>
      </c>
      <c r="AX245" s="14" t="s">
        <v>84</v>
      </c>
      <c r="AY245" s="202" t="s">
        <v>146</v>
      </c>
    </row>
    <row r="246" s="2" customFormat="1" ht="44.25" customHeight="1">
      <c r="A246" s="38"/>
      <c r="B246" s="179"/>
      <c r="C246" s="180" t="s">
        <v>334</v>
      </c>
      <c r="D246" s="180" t="s">
        <v>148</v>
      </c>
      <c r="E246" s="181" t="s">
        <v>322</v>
      </c>
      <c r="F246" s="182" t="s">
        <v>323</v>
      </c>
      <c r="G246" s="183" t="s">
        <v>151</v>
      </c>
      <c r="H246" s="184">
        <v>143.75</v>
      </c>
      <c r="I246" s="185"/>
      <c r="J246" s="186">
        <f>ROUND(I246*H246,2)</f>
        <v>0</v>
      </c>
      <c r="K246" s="182" t="s">
        <v>152</v>
      </c>
      <c r="L246" s="39"/>
      <c r="M246" s="187" t="s">
        <v>1</v>
      </c>
      <c r="N246" s="188" t="s">
        <v>42</v>
      </c>
      <c r="O246" s="77"/>
      <c r="P246" s="189">
        <f>O246*H246</f>
        <v>0</v>
      </c>
      <c r="Q246" s="189">
        <v>0</v>
      </c>
      <c r="R246" s="189">
        <f>Q246*H246</f>
        <v>0</v>
      </c>
      <c r="S246" s="189">
        <v>0</v>
      </c>
      <c r="T246" s="190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191" t="s">
        <v>153</v>
      </c>
      <c r="AT246" s="191" t="s">
        <v>148</v>
      </c>
      <c r="AU246" s="191" t="s">
        <v>86</v>
      </c>
      <c r="AY246" s="19" t="s">
        <v>146</v>
      </c>
      <c r="BE246" s="192">
        <f>IF(N246="základní",J246,0)</f>
        <v>0</v>
      </c>
      <c r="BF246" s="192">
        <f>IF(N246="snížená",J246,0)</f>
        <v>0</v>
      </c>
      <c r="BG246" s="192">
        <f>IF(N246="zákl. přenesená",J246,0)</f>
        <v>0</v>
      </c>
      <c r="BH246" s="192">
        <f>IF(N246="sníž. přenesená",J246,0)</f>
        <v>0</v>
      </c>
      <c r="BI246" s="192">
        <f>IF(N246="nulová",J246,0)</f>
        <v>0</v>
      </c>
      <c r="BJ246" s="19" t="s">
        <v>84</v>
      </c>
      <c r="BK246" s="192">
        <f>ROUND(I246*H246,2)</f>
        <v>0</v>
      </c>
      <c r="BL246" s="19" t="s">
        <v>153</v>
      </c>
      <c r="BM246" s="191" t="s">
        <v>1138</v>
      </c>
    </row>
    <row r="247" s="13" customFormat="1">
      <c r="A247" s="13"/>
      <c r="B247" s="193"/>
      <c r="C247" s="13"/>
      <c r="D247" s="194" t="s">
        <v>155</v>
      </c>
      <c r="E247" s="195" t="s">
        <v>1</v>
      </c>
      <c r="F247" s="196" t="s">
        <v>857</v>
      </c>
      <c r="G247" s="13"/>
      <c r="H247" s="195" t="s">
        <v>1</v>
      </c>
      <c r="I247" s="197"/>
      <c r="J247" s="13"/>
      <c r="K247" s="13"/>
      <c r="L247" s="193"/>
      <c r="M247" s="198"/>
      <c r="N247" s="199"/>
      <c r="O247" s="199"/>
      <c r="P247" s="199"/>
      <c r="Q247" s="199"/>
      <c r="R247" s="199"/>
      <c r="S247" s="199"/>
      <c r="T247" s="20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95" t="s">
        <v>155</v>
      </c>
      <c r="AU247" s="195" t="s">
        <v>86</v>
      </c>
      <c r="AV247" s="13" t="s">
        <v>84</v>
      </c>
      <c r="AW247" s="13" t="s">
        <v>32</v>
      </c>
      <c r="AX247" s="13" t="s">
        <v>77</v>
      </c>
      <c r="AY247" s="195" t="s">
        <v>146</v>
      </c>
    </row>
    <row r="248" s="14" customFormat="1">
      <c r="A248" s="14"/>
      <c r="B248" s="201"/>
      <c r="C248" s="14"/>
      <c r="D248" s="194" t="s">
        <v>155</v>
      </c>
      <c r="E248" s="202" t="s">
        <v>1</v>
      </c>
      <c r="F248" s="203" t="s">
        <v>1083</v>
      </c>
      <c r="G248" s="14"/>
      <c r="H248" s="204">
        <v>143.75</v>
      </c>
      <c r="I248" s="205"/>
      <c r="J248" s="14"/>
      <c r="K248" s="14"/>
      <c r="L248" s="201"/>
      <c r="M248" s="206"/>
      <c r="N248" s="207"/>
      <c r="O248" s="207"/>
      <c r="P248" s="207"/>
      <c r="Q248" s="207"/>
      <c r="R248" s="207"/>
      <c r="S248" s="207"/>
      <c r="T248" s="208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02" t="s">
        <v>155</v>
      </c>
      <c r="AU248" s="202" t="s">
        <v>86</v>
      </c>
      <c r="AV248" s="14" t="s">
        <v>86</v>
      </c>
      <c r="AW248" s="14" t="s">
        <v>32</v>
      </c>
      <c r="AX248" s="14" t="s">
        <v>84</v>
      </c>
      <c r="AY248" s="202" t="s">
        <v>146</v>
      </c>
    </row>
    <row r="249" s="2" customFormat="1" ht="24.15" customHeight="1">
      <c r="A249" s="38"/>
      <c r="B249" s="179"/>
      <c r="C249" s="180" t="s">
        <v>339</v>
      </c>
      <c r="D249" s="180" t="s">
        <v>148</v>
      </c>
      <c r="E249" s="181" t="s">
        <v>326</v>
      </c>
      <c r="F249" s="182" t="s">
        <v>327</v>
      </c>
      <c r="G249" s="183" t="s">
        <v>151</v>
      </c>
      <c r="H249" s="184">
        <v>143.75</v>
      </c>
      <c r="I249" s="185"/>
      <c r="J249" s="186">
        <f>ROUND(I249*H249,2)</f>
        <v>0</v>
      </c>
      <c r="K249" s="182" t="s">
        <v>152</v>
      </c>
      <c r="L249" s="39"/>
      <c r="M249" s="187" t="s">
        <v>1</v>
      </c>
      <c r="N249" s="188" t="s">
        <v>42</v>
      </c>
      <c r="O249" s="77"/>
      <c r="P249" s="189">
        <f>O249*H249</f>
        <v>0</v>
      </c>
      <c r="Q249" s="189">
        <v>0</v>
      </c>
      <c r="R249" s="189">
        <f>Q249*H249</f>
        <v>0</v>
      </c>
      <c r="S249" s="189">
        <v>0</v>
      </c>
      <c r="T249" s="190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191" t="s">
        <v>153</v>
      </c>
      <c r="AT249" s="191" t="s">
        <v>148</v>
      </c>
      <c r="AU249" s="191" t="s">
        <v>86</v>
      </c>
      <c r="AY249" s="19" t="s">
        <v>146</v>
      </c>
      <c r="BE249" s="192">
        <f>IF(N249="základní",J249,0)</f>
        <v>0</v>
      </c>
      <c r="BF249" s="192">
        <f>IF(N249="snížená",J249,0)</f>
        <v>0</v>
      </c>
      <c r="BG249" s="192">
        <f>IF(N249="zákl. přenesená",J249,0)</f>
        <v>0</v>
      </c>
      <c r="BH249" s="192">
        <f>IF(N249="sníž. přenesená",J249,0)</f>
        <v>0</v>
      </c>
      <c r="BI249" s="192">
        <f>IF(N249="nulová",J249,0)</f>
        <v>0</v>
      </c>
      <c r="BJ249" s="19" t="s">
        <v>84</v>
      </c>
      <c r="BK249" s="192">
        <f>ROUND(I249*H249,2)</f>
        <v>0</v>
      </c>
      <c r="BL249" s="19" t="s">
        <v>153</v>
      </c>
      <c r="BM249" s="191" t="s">
        <v>1139</v>
      </c>
    </row>
    <row r="250" s="13" customFormat="1">
      <c r="A250" s="13"/>
      <c r="B250" s="193"/>
      <c r="C250" s="13"/>
      <c r="D250" s="194" t="s">
        <v>155</v>
      </c>
      <c r="E250" s="195" t="s">
        <v>1</v>
      </c>
      <c r="F250" s="196" t="s">
        <v>857</v>
      </c>
      <c r="G250" s="13"/>
      <c r="H250" s="195" t="s">
        <v>1</v>
      </c>
      <c r="I250" s="197"/>
      <c r="J250" s="13"/>
      <c r="K250" s="13"/>
      <c r="L250" s="193"/>
      <c r="M250" s="198"/>
      <c r="N250" s="199"/>
      <c r="O250" s="199"/>
      <c r="P250" s="199"/>
      <c r="Q250" s="199"/>
      <c r="R250" s="199"/>
      <c r="S250" s="199"/>
      <c r="T250" s="20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195" t="s">
        <v>155</v>
      </c>
      <c r="AU250" s="195" t="s">
        <v>86</v>
      </c>
      <c r="AV250" s="13" t="s">
        <v>84</v>
      </c>
      <c r="AW250" s="13" t="s">
        <v>32</v>
      </c>
      <c r="AX250" s="13" t="s">
        <v>77</v>
      </c>
      <c r="AY250" s="195" t="s">
        <v>146</v>
      </c>
    </row>
    <row r="251" s="14" customFormat="1">
      <c r="A251" s="14"/>
      <c r="B251" s="201"/>
      <c r="C251" s="14"/>
      <c r="D251" s="194" t="s">
        <v>155</v>
      </c>
      <c r="E251" s="202" t="s">
        <v>1</v>
      </c>
      <c r="F251" s="203" t="s">
        <v>1083</v>
      </c>
      <c r="G251" s="14"/>
      <c r="H251" s="204">
        <v>143.75</v>
      </c>
      <c r="I251" s="205"/>
      <c r="J251" s="14"/>
      <c r="K251" s="14"/>
      <c r="L251" s="201"/>
      <c r="M251" s="206"/>
      <c r="N251" s="207"/>
      <c r="O251" s="207"/>
      <c r="P251" s="207"/>
      <c r="Q251" s="207"/>
      <c r="R251" s="207"/>
      <c r="S251" s="207"/>
      <c r="T251" s="208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02" t="s">
        <v>155</v>
      </c>
      <c r="AU251" s="202" t="s">
        <v>86</v>
      </c>
      <c r="AV251" s="14" t="s">
        <v>86</v>
      </c>
      <c r="AW251" s="14" t="s">
        <v>32</v>
      </c>
      <c r="AX251" s="14" t="s">
        <v>84</v>
      </c>
      <c r="AY251" s="202" t="s">
        <v>146</v>
      </c>
    </row>
    <row r="252" s="12" customFormat="1" ht="22.8" customHeight="1">
      <c r="A252" s="12"/>
      <c r="B252" s="166"/>
      <c r="C252" s="12"/>
      <c r="D252" s="167" t="s">
        <v>76</v>
      </c>
      <c r="E252" s="177" t="s">
        <v>186</v>
      </c>
      <c r="F252" s="177" t="s">
        <v>951</v>
      </c>
      <c r="G252" s="12"/>
      <c r="H252" s="12"/>
      <c r="I252" s="169"/>
      <c r="J252" s="178">
        <f>BK252</f>
        <v>0</v>
      </c>
      <c r="K252" s="12"/>
      <c r="L252" s="166"/>
      <c r="M252" s="171"/>
      <c r="N252" s="172"/>
      <c r="O252" s="172"/>
      <c r="P252" s="173">
        <f>SUM(P253:P294)</f>
        <v>0</v>
      </c>
      <c r="Q252" s="172"/>
      <c r="R252" s="173">
        <f>SUM(R253:R294)</f>
        <v>19.452352000000001</v>
      </c>
      <c r="S252" s="172"/>
      <c r="T252" s="174">
        <f>SUM(T253:T294)</f>
        <v>43.170800000000007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167" t="s">
        <v>84</v>
      </c>
      <c r="AT252" s="175" t="s">
        <v>76</v>
      </c>
      <c r="AU252" s="175" t="s">
        <v>84</v>
      </c>
      <c r="AY252" s="167" t="s">
        <v>146</v>
      </c>
      <c r="BK252" s="176">
        <f>SUM(BK253:BK294)</f>
        <v>0</v>
      </c>
    </row>
    <row r="253" s="2" customFormat="1" ht="24.15" customHeight="1">
      <c r="A253" s="38"/>
      <c r="B253" s="179"/>
      <c r="C253" s="180" t="s">
        <v>344</v>
      </c>
      <c r="D253" s="180" t="s">
        <v>148</v>
      </c>
      <c r="E253" s="181" t="s">
        <v>952</v>
      </c>
      <c r="F253" s="182" t="s">
        <v>953</v>
      </c>
      <c r="G253" s="183" t="s">
        <v>184</v>
      </c>
      <c r="H253" s="184">
        <v>115</v>
      </c>
      <c r="I253" s="185"/>
      <c r="J253" s="186">
        <f>ROUND(I253*H253,2)</f>
        <v>0</v>
      </c>
      <c r="K253" s="182" t="s">
        <v>152</v>
      </c>
      <c r="L253" s="39"/>
      <c r="M253" s="187" t="s">
        <v>1</v>
      </c>
      <c r="N253" s="188" t="s">
        <v>42</v>
      </c>
      <c r="O253" s="77"/>
      <c r="P253" s="189">
        <f>O253*H253</f>
        <v>0</v>
      </c>
      <c r="Q253" s="189">
        <v>0</v>
      </c>
      <c r="R253" s="189">
        <f>Q253*H253</f>
        <v>0</v>
      </c>
      <c r="S253" s="189">
        <v>0.32000000000000001</v>
      </c>
      <c r="T253" s="190">
        <f>S253*H253</f>
        <v>36.800000000000004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191" t="s">
        <v>153</v>
      </c>
      <c r="AT253" s="191" t="s">
        <v>148</v>
      </c>
      <c r="AU253" s="191" t="s">
        <v>86</v>
      </c>
      <c r="AY253" s="19" t="s">
        <v>146</v>
      </c>
      <c r="BE253" s="192">
        <f>IF(N253="základní",J253,0)</f>
        <v>0</v>
      </c>
      <c r="BF253" s="192">
        <f>IF(N253="snížená",J253,0)</f>
        <v>0</v>
      </c>
      <c r="BG253" s="192">
        <f>IF(N253="zákl. přenesená",J253,0)</f>
        <v>0</v>
      </c>
      <c r="BH253" s="192">
        <f>IF(N253="sníž. přenesená",J253,0)</f>
        <v>0</v>
      </c>
      <c r="BI253" s="192">
        <f>IF(N253="nulová",J253,0)</f>
        <v>0</v>
      </c>
      <c r="BJ253" s="19" t="s">
        <v>84</v>
      </c>
      <c r="BK253" s="192">
        <f>ROUND(I253*H253,2)</f>
        <v>0</v>
      </c>
      <c r="BL253" s="19" t="s">
        <v>153</v>
      </c>
      <c r="BM253" s="191" t="s">
        <v>1140</v>
      </c>
    </row>
    <row r="254" s="2" customFormat="1" ht="37.8" customHeight="1">
      <c r="A254" s="38"/>
      <c r="B254" s="179"/>
      <c r="C254" s="180" t="s">
        <v>348</v>
      </c>
      <c r="D254" s="180" t="s">
        <v>148</v>
      </c>
      <c r="E254" s="181" t="s">
        <v>955</v>
      </c>
      <c r="F254" s="182" t="s">
        <v>956</v>
      </c>
      <c r="G254" s="183" t="s">
        <v>184</v>
      </c>
      <c r="H254" s="184">
        <v>109.40000000000001</v>
      </c>
      <c r="I254" s="185"/>
      <c r="J254" s="186">
        <f>ROUND(I254*H254,2)</f>
        <v>0</v>
      </c>
      <c r="K254" s="182" t="s">
        <v>152</v>
      </c>
      <c r="L254" s="39"/>
      <c r="M254" s="187" t="s">
        <v>1</v>
      </c>
      <c r="N254" s="188" t="s">
        <v>42</v>
      </c>
      <c r="O254" s="77"/>
      <c r="P254" s="189">
        <f>O254*H254</f>
        <v>0</v>
      </c>
      <c r="Q254" s="189">
        <v>8.0000000000000007E-05</v>
      </c>
      <c r="R254" s="189">
        <f>Q254*H254</f>
        <v>0.0087520000000000011</v>
      </c>
      <c r="S254" s="189">
        <v>0</v>
      </c>
      <c r="T254" s="190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191" t="s">
        <v>153</v>
      </c>
      <c r="AT254" s="191" t="s">
        <v>148</v>
      </c>
      <c r="AU254" s="191" t="s">
        <v>86</v>
      </c>
      <c r="AY254" s="19" t="s">
        <v>146</v>
      </c>
      <c r="BE254" s="192">
        <f>IF(N254="základní",J254,0)</f>
        <v>0</v>
      </c>
      <c r="BF254" s="192">
        <f>IF(N254="snížená",J254,0)</f>
        <v>0</v>
      </c>
      <c r="BG254" s="192">
        <f>IF(N254="zákl. přenesená",J254,0)</f>
        <v>0</v>
      </c>
      <c r="BH254" s="192">
        <f>IF(N254="sníž. přenesená",J254,0)</f>
        <v>0</v>
      </c>
      <c r="BI254" s="192">
        <f>IF(N254="nulová",J254,0)</f>
        <v>0</v>
      </c>
      <c r="BJ254" s="19" t="s">
        <v>84</v>
      </c>
      <c r="BK254" s="192">
        <f>ROUND(I254*H254,2)</f>
        <v>0</v>
      </c>
      <c r="BL254" s="19" t="s">
        <v>153</v>
      </c>
      <c r="BM254" s="191" t="s">
        <v>1141</v>
      </c>
    </row>
    <row r="255" s="14" customFormat="1">
      <c r="A255" s="14"/>
      <c r="B255" s="201"/>
      <c r="C255" s="14"/>
      <c r="D255" s="194" t="s">
        <v>155</v>
      </c>
      <c r="E255" s="202" t="s">
        <v>1</v>
      </c>
      <c r="F255" s="203" t="s">
        <v>1142</v>
      </c>
      <c r="G255" s="14"/>
      <c r="H255" s="204">
        <v>115</v>
      </c>
      <c r="I255" s="205"/>
      <c r="J255" s="14"/>
      <c r="K255" s="14"/>
      <c r="L255" s="201"/>
      <c r="M255" s="206"/>
      <c r="N255" s="207"/>
      <c r="O255" s="207"/>
      <c r="P255" s="207"/>
      <c r="Q255" s="207"/>
      <c r="R255" s="207"/>
      <c r="S255" s="207"/>
      <c r="T255" s="208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02" t="s">
        <v>155</v>
      </c>
      <c r="AU255" s="202" t="s">
        <v>86</v>
      </c>
      <c r="AV255" s="14" t="s">
        <v>86</v>
      </c>
      <c r="AW255" s="14" t="s">
        <v>32</v>
      </c>
      <c r="AX255" s="14" t="s">
        <v>77</v>
      </c>
      <c r="AY255" s="202" t="s">
        <v>146</v>
      </c>
    </row>
    <row r="256" s="14" customFormat="1">
      <c r="A256" s="14"/>
      <c r="B256" s="201"/>
      <c r="C256" s="14"/>
      <c r="D256" s="194" t="s">
        <v>155</v>
      </c>
      <c r="E256" s="202" t="s">
        <v>1</v>
      </c>
      <c r="F256" s="203" t="s">
        <v>1143</v>
      </c>
      <c r="G256" s="14"/>
      <c r="H256" s="204">
        <v>-2</v>
      </c>
      <c r="I256" s="205"/>
      <c r="J256" s="14"/>
      <c r="K256" s="14"/>
      <c r="L256" s="201"/>
      <c r="M256" s="206"/>
      <c r="N256" s="207"/>
      <c r="O256" s="207"/>
      <c r="P256" s="207"/>
      <c r="Q256" s="207"/>
      <c r="R256" s="207"/>
      <c r="S256" s="207"/>
      <c r="T256" s="208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02" t="s">
        <v>155</v>
      </c>
      <c r="AU256" s="202" t="s">
        <v>86</v>
      </c>
      <c r="AV256" s="14" t="s">
        <v>86</v>
      </c>
      <c r="AW256" s="14" t="s">
        <v>32</v>
      </c>
      <c r="AX256" s="14" t="s">
        <v>77</v>
      </c>
      <c r="AY256" s="202" t="s">
        <v>146</v>
      </c>
    </row>
    <row r="257" s="14" customFormat="1">
      <c r="A257" s="14"/>
      <c r="B257" s="201"/>
      <c r="C257" s="14"/>
      <c r="D257" s="194" t="s">
        <v>155</v>
      </c>
      <c r="E257" s="202" t="s">
        <v>1</v>
      </c>
      <c r="F257" s="203" t="s">
        <v>960</v>
      </c>
      <c r="G257" s="14"/>
      <c r="H257" s="204">
        <v>-3.6000000000000001</v>
      </c>
      <c r="I257" s="205"/>
      <c r="J257" s="14"/>
      <c r="K257" s="14"/>
      <c r="L257" s="201"/>
      <c r="M257" s="206"/>
      <c r="N257" s="207"/>
      <c r="O257" s="207"/>
      <c r="P257" s="207"/>
      <c r="Q257" s="207"/>
      <c r="R257" s="207"/>
      <c r="S257" s="207"/>
      <c r="T257" s="208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02" t="s">
        <v>155</v>
      </c>
      <c r="AU257" s="202" t="s">
        <v>86</v>
      </c>
      <c r="AV257" s="14" t="s">
        <v>86</v>
      </c>
      <c r="AW257" s="14" t="s">
        <v>32</v>
      </c>
      <c r="AX257" s="14" t="s">
        <v>77</v>
      </c>
      <c r="AY257" s="202" t="s">
        <v>146</v>
      </c>
    </row>
    <row r="258" s="15" customFormat="1">
      <c r="A258" s="15"/>
      <c r="B258" s="209"/>
      <c r="C258" s="15"/>
      <c r="D258" s="194" t="s">
        <v>155</v>
      </c>
      <c r="E258" s="210" t="s">
        <v>1</v>
      </c>
      <c r="F258" s="211" t="s">
        <v>164</v>
      </c>
      <c r="G258" s="15"/>
      <c r="H258" s="212">
        <v>109.40000000000001</v>
      </c>
      <c r="I258" s="213"/>
      <c r="J258" s="15"/>
      <c r="K258" s="15"/>
      <c r="L258" s="209"/>
      <c r="M258" s="214"/>
      <c r="N258" s="215"/>
      <c r="O258" s="215"/>
      <c r="P258" s="215"/>
      <c r="Q258" s="215"/>
      <c r="R258" s="215"/>
      <c r="S258" s="215"/>
      <c r="T258" s="216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10" t="s">
        <v>155</v>
      </c>
      <c r="AU258" s="210" t="s">
        <v>86</v>
      </c>
      <c r="AV258" s="15" t="s">
        <v>153</v>
      </c>
      <c r="AW258" s="15" t="s">
        <v>32</v>
      </c>
      <c r="AX258" s="15" t="s">
        <v>84</v>
      </c>
      <c r="AY258" s="210" t="s">
        <v>146</v>
      </c>
    </row>
    <row r="259" s="2" customFormat="1" ht="24.15" customHeight="1">
      <c r="A259" s="38"/>
      <c r="B259" s="179"/>
      <c r="C259" s="225" t="s">
        <v>353</v>
      </c>
      <c r="D259" s="225" t="s">
        <v>263</v>
      </c>
      <c r="E259" s="226" t="s">
        <v>961</v>
      </c>
      <c r="F259" s="227" t="s">
        <v>962</v>
      </c>
      <c r="G259" s="228" t="s">
        <v>184</v>
      </c>
      <c r="H259" s="229">
        <v>109.40000000000001</v>
      </c>
      <c r="I259" s="230"/>
      <c r="J259" s="231">
        <f>ROUND(I259*H259,2)</f>
        <v>0</v>
      </c>
      <c r="K259" s="227" t="s">
        <v>152</v>
      </c>
      <c r="L259" s="232"/>
      <c r="M259" s="233" t="s">
        <v>1</v>
      </c>
      <c r="N259" s="234" t="s">
        <v>42</v>
      </c>
      <c r="O259" s="77"/>
      <c r="P259" s="189">
        <f>O259*H259</f>
        <v>0</v>
      </c>
      <c r="Q259" s="189">
        <v>0.10000000000000001</v>
      </c>
      <c r="R259" s="189">
        <f>Q259*H259</f>
        <v>10.940000000000001</v>
      </c>
      <c r="S259" s="189">
        <v>0</v>
      </c>
      <c r="T259" s="190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191" t="s">
        <v>186</v>
      </c>
      <c r="AT259" s="191" t="s">
        <v>263</v>
      </c>
      <c r="AU259" s="191" t="s">
        <v>86</v>
      </c>
      <c r="AY259" s="19" t="s">
        <v>146</v>
      </c>
      <c r="BE259" s="192">
        <f>IF(N259="základní",J259,0)</f>
        <v>0</v>
      </c>
      <c r="BF259" s="192">
        <f>IF(N259="snížená",J259,0)</f>
        <v>0</v>
      </c>
      <c r="BG259" s="192">
        <f>IF(N259="zákl. přenesená",J259,0)</f>
        <v>0</v>
      </c>
      <c r="BH259" s="192">
        <f>IF(N259="sníž. přenesená",J259,0)</f>
        <v>0</v>
      </c>
      <c r="BI259" s="192">
        <f>IF(N259="nulová",J259,0)</f>
        <v>0</v>
      </c>
      <c r="BJ259" s="19" t="s">
        <v>84</v>
      </c>
      <c r="BK259" s="192">
        <f>ROUND(I259*H259,2)</f>
        <v>0</v>
      </c>
      <c r="BL259" s="19" t="s">
        <v>153</v>
      </c>
      <c r="BM259" s="191" t="s">
        <v>1144</v>
      </c>
    </row>
    <row r="260" s="2" customFormat="1" ht="62.7" customHeight="1">
      <c r="A260" s="38"/>
      <c r="B260" s="179"/>
      <c r="C260" s="180" t="s">
        <v>357</v>
      </c>
      <c r="D260" s="180" t="s">
        <v>148</v>
      </c>
      <c r="E260" s="181" t="s">
        <v>1145</v>
      </c>
      <c r="F260" s="182" t="s">
        <v>1146</v>
      </c>
      <c r="G260" s="183" t="s">
        <v>342</v>
      </c>
      <c r="H260" s="184">
        <v>2</v>
      </c>
      <c r="I260" s="185"/>
      <c r="J260" s="186">
        <f>ROUND(I260*H260,2)</f>
        <v>0</v>
      </c>
      <c r="K260" s="182" t="s">
        <v>152</v>
      </c>
      <c r="L260" s="39"/>
      <c r="M260" s="187" t="s">
        <v>1</v>
      </c>
      <c r="N260" s="188" t="s">
        <v>42</v>
      </c>
      <c r="O260" s="77"/>
      <c r="P260" s="189">
        <f>O260*H260</f>
        <v>0</v>
      </c>
      <c r="Q260" s="189">
        <v>0.0016999999999999999</v>
      </c>
      <c r="R260" s="189">
        <f>Q260*H260</f>
        <v>0.0033999999999999998</v>
      </c>
      <c r="S260" s="189">
        <v>0</v>
      </c>
      <c r="T260" s="190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191" t="s">
        <v>153</v>
      </c>
      <c r="AT260" s="191" t="s">
        <v>148</v>
      </c>
      <c r="AU260" s="191" t="s">
        <v>86</v>
      </c>
      <c r="AY260" s="19" t="s">
        <v>146</v>
      </c>
      <c r="BE260" s="192">
        <f>IF(N260="základní",J260,0)</f>
        <v>0</v>
      </c>
      <c r="BF260" s="192">
        <f>IF(N260="snížená",J260,0)</f>
        <v>0</v>
      </c>
      <c r="BG260" s="192">
        <f>IF(N260="zákl. přenesená",J260,0)</f>
        <v>0</v>
      </c>
      <c r="BH260" s="192">
        <f>IF(N260="sníž. přenesená",J260,0)</f>
        <v>0</v>
      </c>
      <c r="BI260" s="192">
        <f>IF(N260="nulová",J260,0)</f>
        <v>0</v>
      </c>
      <c r="BJ260" s="19" t="s">
        <v>84</v>
      </c>
      <c r="BK260" s="192">
        <f>ROUND(I260*H260,2)</f>
        <v>0</v>
      </c>
      <c r="BL260" s="19" t="s">
        <v>153</v>
      </c>
      <c r="BM260" s="191" t="s">
        <v>1147</v>
      </c>
    </row>
    <row r="261" s="2" customFormat="1" ht="37.8" customHeight="1">
      <c r="A261" s="38"/>
      <c r="B261" s="179"/>
      <c r="C261" s="180" t="s">
        <v>361</v>
      </c>
      <c r="D261" s="180" t="s">
        <v>148</v>
      </c>
      <c r="E261" s="181" t="s">
        <v>973</v>
      </c>
      <c r="F261" s="182" t="s">
        <v>974</v>
      </c>
      <c r="G261" s="183" t="s">
        <v>342</v>
      </c>
      <c r="H261" s="184">
        <v>5</v>
      </c>
      <c r="I261" s="185"/>
      <c r="J261" s="186">
        <f>ROUND(I261*H261,2)</f>
        <v>0</v>
      </c>
      <c r="K261" s="182" t="s">
        <v>152</v>
      </c>
      <c r="L261" s="39"/>
      <c r="M261" s="187" t="s">
        <v>1</v>
      </c>
      <c r="N261" s="188" t="s">
        <v>42</v>
      </c>
      <c r="O261" s="77"/>
      <c r="P261" s="189">
        <f>O261*H261</f>
        <v>0</v>
      </c>
      <c r="Q261" s="189">
        <v>0.00016000000000000001</v>
      </c>
      <c r="R261" s="189">
        <f>Q261*H261</f>
        <v>0.00080000000000000004</v>
      </c>
      <c r="S261" s="189">
        <v>0</v>
      </c>
      <c r="T261" s="190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191" t="s">
        <v>153</v>
      </c>
      <c r="AT261" s="191" t="s">
        <v>148</v>
      </c>
      <c r="AU261" s="191" t="s">
        <v>86</v>
      </c>
      <c r="AY261" s="19" t="s">
        <v>146</v>
      </c>
      <c r="BE261" s="192">
        <f>IF(N261="základní",J261,0)</f>
        <v>0</v>
      </c>
      <c r="BF261" s="192">
        <f>IF(N261="snížená",J261,0)</f>
        <v>0</v>
      </c>
      <c r="BG261" s="192">
        <f>IF(N261="zákl. přenesená",J261,0)</f>
        <v>0</v>
      </c>
      <c r="BH261" s="192">
        <f>IF(N261="sníž. přenesená",J261,0)</f>
        <v>0</v>
      </c>
      <c r="BI261" s="192">
        <f>IF(N261="nulová",J261,0)</f>
        <v>0</v>
      </c>
      <c r="BJ261" s="19" t="s">
        <v>84</v>
      </c>
      <c r="BK261" s="192">
        <f>ROUND(I261*H261,2)</f>
        <v>0</v>
      </c>
      <c r="BL261" s="19" t="s">
        <v>153</v>
      </c>
      <c r="BM261" s="191" t="s">
        <v>1148</v>
      </c>
    </row>
    <row r="262" s="2" customFormat="1" ht="33" customHeight="1">
      <c r="A262" s="38"/>
      <c r="B262" s="179"/>
      <c r="C262" s="225" t="s">
        <v>365</v>
      </c>
      <c r="D262" s="225" t="s">
        <v>263</v>
      </c>
      <c r="E262" s="226" t="s">
        <v>1149</v>
      </c>
      <c r="F262" s="227" t="s">
        <v>977</v>
      </c>
      <c r="G262" s="228" t="s">
        <v>342</v>
      </c>
      <c r="H262" s="229">
        <v>1</v>
      </c>
      <c r="I262" s="230"/>
      <c r="J262" s="231">
        <f>ROUND(I262*H262,2)</f>
        <v>0</v>
      </c>
      <c r="K262" s="227" t="s">
        <v>1</v>
      </c>
      <c r="L262" s="232"/>
      <c r="M262" s="233" t="s">
        <v>1</v>
      </c>
      <c r="N262" s="234" t="s">
        <v>42</v>
      </c>
      <c r="O262" s="77"/>
      <c r="P262" s="189">
        <f>O262*H262</f>
        <v>0</v>
      </c>
      <c r="Q262" s="189">
        <v>0.074999999999999997</v>
      </c>
      <c r="R262" s="189">
        <f>Q262*H262</f>
        <v>0.074999999999999997</v>
      </c>
      <c r="S262" s="189">
        <v>0</v>
      </c>
      <c r="T262" s="190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191" t="s">
        <v>186</v>
      </c>
      <c r="AT262" s="191" t="s">
        <v>263</v>
      </c>
      <c r="AU262" s="191" t="s">
        <v>86</v>
      </c>
      <c r="AY262" s="19" t="s">
        <v>146</v>
      </c>
      <c r="BE262" s="192">
        <f>IF(N262="základní",J262,0)</f>
        <v>0</v>
      </c>
      <c r="BF262" s="192">
        <f>IF(N262="snížená",J262,0)</f>
        <v>0</v>
      </c>
      <c r="BG262" s="192">
        <f>IF(N262="zákl. přenesená",J262,0)</f>
        <v>0</v>
      </c>
      <c r="BH262" s="192">
        <f>IF(N262="sníž. přenesená",J262,0)</f>
        <v>0</v>
      </c>
      <c r="BI262" s="192">
        <f>IF(N262="nulová",J262,0)</f>
        <v>0</v>
      </c>
      <c r="BJ262" s="19" t="s">
        <v>84</v>
      </c>
      <c r="BK262" s="192">
        <f>ROUND(I262*H262,2)</f>
        <v>0</v>
      </c>
      <c r="BL262" s="19" t="s">
        <v>153</v>
      </c>
      <c r="BM262" s="191" t="s">
        <v>1150</v>
      </c>
    </row>
    <row r="263" s="2" customFormat="1" ht="33" customHeight="1">
      <c r="A263" s="38"/>
      <c r="B263" s="179"/>
      <c r="C263" s="225" t="s">
        <v>369</v>
      </c>
      <c r="D263" s="225" t="s">
        <v>263</v>
      </c>
      <c r="E263" s="226" t="s">
        <v>979</v>
      </c>
      <c r="F263" s="227" t="s">
        <v>980</v>
      </c>
      <c r="G263" s="228" t="s">
        <v>342</v>
      </c>
      <c r="H263" s="229">
        <v>4</v>
      </c>
      <c r="I263" s="230"/>
      <c r="J263" s="231">
        <f>ROUND(I263*H263,2)</f>
        <v>0</v>
      </c>
      <c r="K263" s="227" t="s">
        <v>1</v>
      </c>
      <c r="L263" s="232"/>
      <c r="M263" s="233" t="s">
        <v>1</v>
      </c>
      <c r="N263" s="234" t="s">
        <v>42</v>
      </c>
      <c r="O263" s="77"/>
      <c r="P263" s="189">
        <f>O263*H263</f>
        <v>0</v>
      </c>
      <c r="Q263" s="189">
        <v>0.072999999999999995</v>
      </c>
      <c r="R263" s="189">
        <f>Q263*H263</f>
        <v>0.29199999999999998</v>
      </c>
      <c r="S263" s="189">
        <v>0</v>
      </c>
      <c r="T263" s="190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191" t="s">
        <v>186</v>
      </c>
      <c r="AT263" s="191" t="s">
        <v>263</v>
      </c>
      <c r="AU263" s="191" t="s">
        <v>86</v>
      </c>
      <c r="AY263" s="19" t="s">
        <v>146</v>
      </c>
      <c r="BE263" s="192">
        <f>IF(N263="základní",J263,0)</f>
        <v>0</v>
      </c>
      <c r="BF263" s="192">
        <f>IF(N263="snížená",J263,0)</f>
        <v>0</v>
      </c>
      <c r="BG263" s="192">
        <f>IF(N263="zákl. přenesená",J263,0)</f>
        <v>0</v>
      </c>
      <c r="BH263" s="192">
        <f>IF(N263="sníž. přenesená",J263,0)</f>
        <v>0</v>
      </c>
      <c r="BI263" s="192">
        <f>IF(N263="nulová",J263,0)</f>
        <v>0</v>
      </c>
      <c r="BJ263" s="19" t="s">
        <v>84</v>
      </c>
      <c r="BK263" s="192">
        <f>ROUND(I263*H263,2)</f>
        <v>0</v>
      </c>
      <c r="BL263" s="19" t="s">
        <v>153</v>
      </c>
      <c r="BM263" s="191" t="s">
        <v>1151</v>
      </c>
    </row>
    <row r="264" s="2" customFormat="1" ht="37.8" customHeight="1">
      <c r="A264" s="38"/>
      <c r="B264" s="179"/>
      <c r="C264" s="180" t="s">
        <v>373</v>
      </c>
      <c r="D264" s="180" t="s">
        <v>148</v>
      </c>
      <c r="E264" s="181" t="s">
        <v>982</v>
      </c>
      <c r="F264" s="182" t="s">
        <v>983</v>
      </c>
      <c r="G264" s="183" t="s">
        <v>342</v>
      </c>
      <c r="H264" s="184">
        <v>6</v>
      </c>
      <c r="I264" s="185"/>
      <c r="J264" s="186">
        <f>ROUND(I264*H264,2)</f>
        <v>0</v>
      </c>
      <c r="K264" s="182" t="s">
        <v>152</v>
      </c>
      <c r="L264" s="39"/>
      <c r="M264" s="187" t="s">
        <v>1</v>
      </c>
      <c r="N264" s="188" t="s">
        <v>42</v>
      </c>
      <c r="O264" s="77"/>
      <c r="P264" s="189">
        <f>O264*H264</f>
        <v>0</v>
      </c>
      <c r="Q264" s="189">
        <v>9.0000000000000006E-05</v>
      </c>
      <c r="R264" s="189">
        <f>Q264*H264</f>
        <v>0.00054000000000000001</v>
      </c>
      <c r="S264" s="189">
        <v>0</v>
      </c>
      <c r="T264" s="190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191" t="s">
        <v>153</v>
      </c>
      <c r="AT264" s="191" t="s">
        <v>148</v>
      </c>
      <c r="AU264" s="191" t="s">
        <v>86</v>
      </c>
      <c r="AY264" s="19" t="s">
        <v>146</v>
      </c>
      <c r="BE264" s="192">
        <f>IF(N264="základní",J264,0)</f>
        <v>0</v>
      </c>
      <c r="BF264" s="192">
        <f>IF(N264="snížená",J264,0)</f>
        <v>0</v>
      </c>
      <c r="BG264" s="192">
        <f>IF(N264="zákl. přenesená",J264,0)</f>
        <v>0</v>
      </c>
      <c r="BH264" s="192">
        <f>IF(N264="sníž. přenesená",J264,0)</f>
        <v>0</v>
      </c>
      <c r="BI264" s="192">
        <f>IF(N264="nulová",J264,0)</f>
        <v>0</v>
      </c>
      <c r="BJ264" s="19" t="s">
        <v>84</v>
      </c>
      <c r="BK264" s="192">
        <f>ROUND(I264*H264,2)</f>
        <v>0</v>
      </c>
      <c r="BL264" s="19" t="s">
        <v>153</v>
      </c>
      <c r="BM264" s="191" t="s">
        <v>1152</v>
      </c>
    </row>
    <row r="265" s="2" customFormat="1" ht="24.15" customHeight="1">
      <c r="A265" s="38"/>
      <c r="B265" s="179"/>
      <c r="C265" s="225" t="s">
        <v>377</v>
      </c>
      <c r="D265" s="225" t="s">
        <v>263</v>
      </c>
      <c r="E265" s="226" t="s">
        <v>985</v>
      </c>
      <c r="F265" s="227" t="s">
        <v>986</v>
      </c>
      <c r="G265" s="228" t="s">
        <v>342</v>
      </c>
      <c r="H265" s="229">
        <v>4</v>
      </c>
      <c r="I265" s="230"/>
      <c r="J265" s="231">
        <f>ROUND(I265*H265,2)</f>
        <v>0</v>
      </c>
      <c r="K265" s="227" t="s">
        <v>152</v>
      </c>
      <c r="L265" s="232"/>
      <c r="M265" s="233" t="s">
        <v>1</v>
      </c>
      <c r="N265" s="234" t="s">
        <v>42</v>
      </c>
      <c r="O265" s="77"/>
      <c r="P265" s="189">
        <f>O265*H265</f>
        <v>0</v>
      </c>
      <c r="Q265" s="189">
        <v>0.056000000000000001</v>
      </c>
      <c r="R265" s="189">
        <f>Q265*H265</f>
        <v>0.22400000000000001</v>
      </c>
      <c r="S265" s="189">
        <v>0</v>
      </c>
      <c r="T265" s="190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191" t="s">
        <v>186</v>
      </c>
      <c r="AT265" s="191" t="s">
        <v>263</v>
      </c>
      <c r="AU265" s="191" t="s">
        <v>86</v>
      </c>
      <c r="AY265" s="19" t="s">
        <v>146</v>
      </c>
      <c r="BE265" s="192">
        <f>IF(N265="základní",J265,0)</f>
        <v>0</v>
      </c>
      <c r="BF265" s="192">
        <f>IF(N265="snížená",J265,0)</f>
        <v>0</v>
      </c>
      <c r="BG265" s="192">
        <f>IF(N265="zákl. přenesená",J265,0)</f>
        <v>0</v>
      </c>
      <c r="BH265" s="192">
        <f>IF(N265="sníž. přenesená",J265,0)</f>
        <v>0</v>
      </c>
      <c r="BI265" s="192">
        <f>IF(N265="nulová",J265,0)</f>
        <v>0</v>
      </c>
      <c r="BJ265" s="19" t="s">
        <v>84</v>
      </c>
      <c r="BK265" s="192">
        <f>ROUND(I265*H265,2)</f>
        <v>0</v>
      </c>
      <c r="BL265" s="19" t="s">
        <v>153</v>
      </c>
      <c r="BM265" s="191" t="s">
        <v>1153</v>
      </c>
    </row>
    <row r="266" s="2" customFormat="1" ht="33" customHeight="1">
      <c r="A266" s="38"/>
      <c r="B266" s="179"/>
      <c r="C266" s="225" t="s">
        <v>381</v>
      </c>
      <c r="D266" s="225" t="s">
        <v>263</v>
      </c>
      <c r="E266" s="226" t="s">
        <v>988</v>
      </c>
      <c r="F266" s="227" t="s">
        <v>989</v>
      </c>
      <c r="G266" s="228" t="s">
        <v>342</v>
      </c>
      <c r="H266" s="229">
        <v>2</v>
      </c>
      <c r="I266" s="230"/>
      <c r="J266" s="231">
        <f>ROUND(I266*H266,2)</f>
        <v>0</v>
      </c>
      <c r="K266" s="227" t="s">
        <v>152</v>
      </c>
      <c r="L266" s="232"/>
      <c r="M266" s="233" t="s">
        <v>1</v>
      </c>
      <c r="N266" s="234" t="s">
        <v>42</v>
      </c>
      <c r="O266" s="77"/>
      <c r="P266" s="189">
        <f>O266*H266</f>
        <v>0</v>
      </c>
      <c r="Q266" s="189">
        <v>0.044999999999999998</v>
      </c>
      <c r="R266" s="189">
        <f>Q266*H266</f>
        <v>0.089999999999999997</v>
      </c>
      <c r="S266" s="189">
        <v>0</v>
      </c>
      <c r="T266" s="190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191" t="s">
        <v>186</v>
      </c>
      <c r="AT266" s="191" t="s">
        <v>263</v>
      </c>
      <c r="AU266" s="191" t="s">
        <v>86</v>
      </c>
      <c r="AY266" s="19" t="s">
        <v>146</v>
      </c>
      <c r="BE266" s="192">
        <f>IF(N266="základní",J266,0)</f>
        <v>0</v>
      </c>
      <c r="BF266" s="192">
        <f>IF(N266="snížená",J266,0)</f>
        <v>0</v>
      </c>
      <c r="BG266" s="192">
        <f>IF(N266="zákl. přenesená",J266,0)</f>
        <v>0</v>
      </c>
      <c r="BH266" s="192">
        <f>IF(N266="sníž. přenesená",J266,0)</f>
        <v>0</v>
      </c>
      <c r="BI266" s="192">
        <f>IF(N266="nulová",J266,0)</f>
        <v>0</v>
      </c>
      <c r="BJ266" s="19" t="s">
        <v>84</v>
      </c>
      <c r="BK266" s="192">
        <f>ROUND(I266*H266,2)</f>
        <v>0</v>
      </c>
      <c r="BL266" s="19" t="s">
        <v>153</v>
      </c>
      <c r="BM266" s="191" t="s">
        <v>1154</v>
      </c>
    </row>
    <row r="267" s="2" customFormat="1" ht="24.15" customHeight="1">
      <c r="A267" s="38"/>
      <c r="B267" s="179"/>
      <c r="C267" s="225" t="s">
        <v>385</v>
      </c>
      <c r="D267" s="225" t="s">
        <v>263</v>
      </c>
      <c r="E267" s="226" t="s">
        <v>991</v>
      </c>
      <c r="F267" s="227" t="s">
        <v>992</v>
      </c>
      <c r="G267" s="228" t="s">
        <v>342</v>
      </c>
      <c r="H267" s="229">
        <v>4</v>
      </c>
      <c r="I267" s="230"/>
      <c r="J267" s="231">
        <f>ROUND(I267*H267,2)</f>
        <v>0</v>
      </c>
      <c r="K267" s="227" t="s">
        <v>152</v>
      </c>
      <c r="L267" s="232"/>
      <c r="M267" s="233" t="s">
        <v>1</v>
      </c>
      <c r="N267" s="234" t="s">
        <v>42</v>
      </c>
      <c r="O267" s="77"/>
      <c r="P267" s="189">
        <f>O267*H267</f>
        <v>0</v>
      </c>
      <c r="Q267" s="189">
        <v>0.0030000000000000001</v>
      </c>
      <c r="R267" s="189">
        <f>Q267*H267</f>
        <v>0.012</v>
      </c>
      <c r="S267" s="189">
        <v>0</v>
      </c>
      <c r="T267" s="190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191" t="s">
        <v>186</v>
      </c>
      <c r="AT267" s="191" t="s">
        <v>263</v>
      </c>
      <c r="AU267" s="191" t="s">
        <v>86</v>
      </c>
      <c r="AY267" s="19" t="s">
        <v>146</v>
      </c>
      <c r="BE267" s="192">
        <f>IF(N267="základní",J267,0)</f>
        <v>0</v>
      </c>
      <c r="BF267" s="192">
        <f>IF(N267="snížená",J267,0)</f>
        <v>0</v>
      </c>
      <c r="BG267" s="192">
        <f>IF(N267="zákl. přenesená",J267,0)</f>
        <v>0</v>
      </c>
      <c r="BH267" s="192">
        <f>IF(N267="sníž. přenesená",J267,0)</f>
        <v>0</v>
      </c>
      <c r="BI267" s="192">
        <f>IF(N267="nulová",J267,0)</f>
        <v>0</v>
      </c>
      <c r="BJ267" s="19" t="s">
        <v>84</v>
      </c>
      <c r="BK267" s="192">
        <f>ROUND(I267*H267,2)</f>
        <v>0</v>
      </c>
      <c r="BL267" s="19" t="s">
        <v>153</v>
      </c>
      <c r="BM267" s="191" t="s">
        <v>1155</v>
      </c>
    </row>
    <row r="268" s="2" customFormat="1" ht="24.15" customHeight="1">
      <c r="A268" s="38"/>
      <c r="B268" s="179"/>
      <c r="C268" s="225" t="s">
        <v>389</v>
      </c>
      <c r="D268" s="225" t="s">
        <v>263</v>
      </c>
      <c r="E268" s="226" t="s">
        <v>994</v>
      </c>
      <c r="F268" s="227" t="s">
        <v>995</v>
      </c>
      <c r="G268" s="228" t="s">
        <v>342</v>
      </c>
      <c r="H268" s="229">
        <v>1</v>
      </c>
      <c r="I268" s="230"/>
      <c r="J268" s="231">
        <f>ROUND(I268*H268,2)</f>
        <v>0</v>
      </c>
      <c r="K268" s="227" t="s">
        <v>152</v>
      </c>
      <c r="L268" s="232"/>
      <c r="M268" s="233" t="s">
        <v>1</v>
      </c>
      <c r="N268" s="234" t="s">
        <v>42</v>
      </c>
      <c r="O268" s="77"/>
      <c r="P268" s="189">
        <f>O268*H268</f>
        <v>0</v>
      </c>
      <c r="Q268" s="189">
        <v>0.0040000000000000001</v>
      </c>
      <c r="R268" s="189">
        <f>Q268*H268</f>
        <v>0.0040000000000000001</v>
      </c>
      <c r="S268" s="189">
        <v>0</v>
      </c>
      <c r="T268" s="190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191" t="s">
        <v>186</v>
      </c>
      <c r="AT268" s="191" t="s">
        <v>263</v>
      </c>
      <c r="AU268" s="191" t="s">
        <v>86</v>
      </c>
      <c r="AY268" s="19" t="s">
        <v>146</v>
      </c>
      <c r="BE268" s="192">
        <f>IF(N268="základní",J268,0)</f>
        <v>0</v>
      </c>
      <c r="BF268" s="192">
        <f>IF(N268="snížená",J268,0)</f>
        <v>0</v>
      </c>
      <c r="BG268" s="192">
        <f>IF(N268="zákl. přenesená",J268,0)</f>
        <v>0</v>
      </c>
      <c r="BH268" s="192">
        <f>IF(N268="sníž. přenesená",J268,0)</f>
        <v>0</v>
      </c>
      <c r="BI268" s="192">
        <f>IF(N268="nulová",J268,0)</f>
        <v>0</v>
      </c>
      <c r="BJ268" s="19" t="s">
        <v>84</v>
      </c>
      <c r="BK268" s="192">
        <f>ROUND(I268*H268,2)</f>
        <v>0</v>
      </c>
      <c r="BL268" s="19" t="s">
        <v>153</v>
      </c>
      <c r="BM268" s="191" t="s">
        <v>1156</v>
      </c>
    </row>
    <row r="269" s="2" customFormat="1" ht="33" customHeight="1">
      <c r="A269" s="38"/>
      <c r="B269" s="179"/>
      <c r="C269" s="180" t="s">
        <v>393</v>
      </c>
      <c r="D269" s="180" t="s">
        <v>148</v>
      </c>
      <c r="E269" s="181" t="s">
        <v>1009</v>
      </c>
      <c r="F269" s="182" t="s">
        <v>1010</v>
      </c>
      <c r="G269" s="183" t="s">
        <v>205</v>
      </c>
      <c r="H269" s="184">
        <v>3.2400000000000002</v>
      </c>
      <c r="I269" s="185"/>
      <c r="J269" s="186">
        <f>ROUND(I269*H269,2)</f>
        <v>0</v>
      </c>
      <c r="K269" s="182" t="s">
        <v>152</v>
      </c>
      <c r="L269" s="39"/>
      <c r="M269" s="187" t="s">
        <v>1</v>
      </c>
      <c r="N269" s="188" t="s">
        <v>42</v>
      </c>
      <c r="O269" s="77"/>
      <c r="P269" s="189">
        <f>O269*H269</f>
        <v>0</v>
      </c>
      <c r="Q269" s="189">
        <v>0</v>
      </c>
      <c r="R269" s="189">
        <f>Q269*H269</f>
        <v>0</v>
      </c>
      <c r="S269" s="189">
        <v>1.9199999999999999</v>
      </c>
      <c r="T269" s="190">
        <f>S269*H269</f>
        <v>6.2208000000000006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191" t="s">
        <v>153</v>
      </c>
      <c r="AT269" s="191" t="s">
        <v>148</v>
      </c>
      <c r="AU269" s="191" t="s">
        <v>86</v>
      </c>
      <c r="AY269" s="19" t="s">
        <v>146</v>
      </c>
      <c r="BE269" s="192">
        <f>IF(N269="základní",J269,0)</f>
        <v>0</v>
      </c>
      <c r="BF269" s="192">
        <f>IF(N269="snížená",J269,0)</f>
        <v>0</v>
      </c>
      <c r="BG269" s="192">
        <f>IF(N269="zákl. přenesená",J269,0)</f>
        <v>0</v>
      </c>
      <c r="BH269" s="192">
        <f>IF(N269="sníž. přenesená",J269,0)</f>
        <v>0</v>
      </c>
      <c r="BI269" s="192">
        <f>IF(N269="nulová",J269,0)</f>
        <v>0</v>
      </c>
      <c r="BJ269" s="19" t="s">
        <v>84</v>
      </c>
      <c r="BK269" s="192">
        <f>ROUND(I269*H269,2)</f>
        <v>0</v>
      </c>
      <c r="BL269" s="19" t="s">
        <v>153</v>
      </c>
      <c r="BM269" s="191" t="s">
        <v>1157</v>
      </c>
    </row>
    <row r="270" s="14" customFormat="1">
      <c r="A270" s="14"/>
      <c r="B270" s="201"/>
      <c r="C270" s="14"/>
      <c r="D270" s="194" t="s">
        <v>155</v>
      </c>
      <c r="E270" s="202" t="s">
        <v>1</v>
      </c>
      <c r="F270" s="203" t="s">
        <v>1158</v>
      </c>
      <c r="G270" s="14"/>
      <c r="H270" s="204">
        <v>3.2400000000000002</v>
      </c>
      <c r="I270" s="205"/>
      <c r="J270" s="14"/>
      <c r="K270" s="14"/>
      <c r="L270" s="201"/>
      <c r="M270" s="206"/>
      <c r="N270" s="207"/>
      <c r="O270" s="207"/>
      <c r="P270" s="207"/>
      <c r="Q270" s="207"/>
      <c r="R270" s="207"/>
      <c r="S270" s="207"/>
      <c r="T270" s="208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02" t="s">
        <v>155</v>
      </c>
      <c r="AU270" s="202" t="s">
        <v>86</v>
      </c>
      <c r="AV270" s="14" t="s">
        <v>86</v>
      </c>
      <c r="AW270" s="14" t="s">
        <v>32</v>
      </c>
      <c r="AX270" s="14" t="s">
        <v>84</v>
      </c>
      <c r="AY270" s="202" t="s">
        <v>146</v>
      </c>
    </row>
    <row r="271" s="2" customFormat="1" ht="24.15" customHeight="1">
      <c r="A271" s="38"/>
      <c r="B271" s="179"/>
      <c r="C271" s="180" t="s">
        <v>397</v>
      </c>
      <c r="D271" s="180" t="s">
        <v>148</v>
      </c>
      <c r="E271" s="181" t="s">
        <v>1013</v>
      </c>
      <c r="F271" s="182" t="s">
        <v>1014</v>
      </c>
      <c r="G271" s="183" t="s">
        <v>1015</v>
      </c>
      <c r="H271" s="184">
        <v>2</v>
      </c>
      <c r="I271" s="185"/>
      <c r="J271" s="186">
        <f>ROUND(I271*H271,2)</f>
        <v>0</v>
      </c>
      <c r="K271" s="182" t="s">
        <v>152</v>
      </c>
      <c r="L271" s="39"/>
      <c r="M271" s="187" t="s">
        <v>1</v>
      </c>
      <c r="N271" s="188" t="s">
        <v>42</v>
      </c>
      <c r="O271" s="77"/>
      <c r="P271" s="189">
        <f>O271*H271</f>
        <v>0</v>
      </c>
      <c r="Q271" s="189">
        <v>0.00031</v>
      </c>
      <c r="R271" s="189">
        <f>Q271*H271</f>
        <v>0.00062</v>
      </c>
      <c r="S271" s="189">
        <v>0</v>
      </c>
      <c r="T271" s="190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191" t="s">
        <v>153</v>
      </c>
      <c r="AT271" s="191" t="s">
        <v>148</v>
      </c>
      <c r="AU271" s="191" t="s">
        <v>86</v>
      </c>
      <c r="AY271" s="19" t="s">
        <v>146</v>
      </c>
      <c r="BE271" s="192">
        <f>IF(N271="základní",J271,0)</f>
        <v>0</v>
      </c>
      <c r="BF271" s="192">
        <f>IF(N271="snížená",J271,0)</f>
        <v>0</v>
      </c>
      <c r="BG271" s="192">
        <f>IF(N271="zákl. přenesená",J271,0)</f>
        <v>0</v>
      </c>
      <c r="BH271" s="192">
        <f>IF(N271="sníž. přenesená",J271,0)</f>
        <v>0</v>
      </c>
      <c r="BI271" s="192">
        <f>IF(N271="nulová",J271,0)</f>
        <v>0</v>
      </c>
      <c r="BJ271" s="19" t="s">
        <v>84</v>
      </c>
      <c r="BK271" s="192">
        <f>ROUND(I271*H271,2)</f>
        <v>0</v>
      </c>
      <c r="BL271" s="19" t="s">
        <v>153</v>
      </c>
      <c r="BM271" s="191" t="s">
        <v>1159</v>
      </c>
    </row>
    <row r="272" s="2" customFormat="1" ht="24.15" customHeight="1">
      <c r="A272" s="38"/>
      <c r="B272" s="179"/>
      <c r="C272" s="180" t="s">
        <v>401</v>
      </c>
      <c r="D272" s="180" t="s">
        <v>148</v>
      </c>
      <c r="E272" s="181" t="s">
        <v>1020</v>
      </c>
      <c r="F272" s="182" t="s">
        <v>1021</v>
      </c>
      <c r="G272" s="183" t="s">
        <v>342</v>
      </c>
      <c r="H272" s="184">
        <v>2</v>
      </c>
      <c r="I272" s="185"/>
      <c r="J272" s="186">
        <f>ROUND(I272*H272,2)</f>
        <v>0</v>
      </c>
      <c r="K272" s="182" t="s">
        <v>1</v>
      </c>
      <c r="L272" s="39"/>
      <c r="M272" s="187" t="s">
        <v>1</v>
      </c>
      <c r="N272" s="188" t="s">
        <v>42</v>
      </c>
      <c r="O272" s="77"/>
      <c r="P272" s="189">
        <f>O272*H272</f>
        <v>0</v>
      </c>
      <c r="Q272" s="189">
        <v>0.00122</v>
      </c>
      <c r="R272" s="189">
        <f>Q272*H272</f>
        <v>0.0024399999999999999</v>
      </c>
      <c r="S272" s="189">
        <v>0</v>
      </c>
      <c r="T272" s="190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191" t="s">
        <v>153</v>
      </c>
      <c r="AT272" s="191" t="s">
        <v>148</v>
      </c>
      <c r="AU272" s="191" t="s">
        <v>86</v>
      </c>
      <c r="AY272" s="19" t="s">
        <v>146</v>
      </c>
      <c r="BE272" s="192">
        <f>IF(N272="základní",J272,0)</f>
        <v>0</v>
      </c>
      <c r="BF272" s="192">
        <f>IF(N272="snížená",J272,0)</f>
        <v>0</v>
      </c>
      <c r="BG272" s="192">
        <f>IF(N272="zákl. přenesená",J272,0)</f>
        <v>0</v>
      </c>
      <c r="BH272" s="192">
        <f>IF(N272="sníž. přenesená",J272,0)</f>
        <v>0</v>
      </c>
      <c r="BI272" s="192">
        <f>IF(N272="nulová",J272,0)</f>
        <v>0</v>
      </c>
      <c r="BJ272" s="19" t="s">
        <v>84</v>
      </c>
      <c r="BK272" s="192">
        <f>ROUND(I272*H272,2)</f>
        <v>0</v>
      </c>
      <c r="BL272" s="19" t="s">
        <v>153</v>
      </c>
      <c r="BM272" s="191" t="s">
        <v>1160</v>
      </c>
    </row>
    <row r="273" s="2" customFormat="1" ht="24.15" customHeight="1">
      <c r="A273" s="38"/>
      <c r="B273" s="179"/>
      <c r="C273" s="180" t="s">
        <v>405</v>
      </c>
      <c r="D273" s="180" t="s">
        <v>148</v>
      </c>
      <c r="E273" s="181" t="s">
        <v>1023</v>
      </c>
      <c r="F273" s="182" t="s">
        <v>1024</v>
      </c>
      <c r="G273" s="183" t="s">
        <v>342</v>
      </c>
      <c r="H273" s="184">
        <v>4</v>
      </c>
      <c r="I273" s="185"/>
      <c r="J273" s="186">
        <f>ROUND(I273*H273,2)</f>
        <v>0</v>
      </c>
      <c r="K273" s="182" t="s">
        <v>152</v>
      </c>
      <c r="L273" s="39"/>
      <c r="M273" s="187" t="s">
        <v>1</v>
      </c>
      <c r="N273" s="188" t="s">
        <v>42</v>
      </c>
      <c r="O273" s="77"/>
      <c r="P273" s="189">
        <f>O273*H273</f>
        <v>0</v>
      </c>
      <c r="Q273" s="189">
        <v>0.010189999999999999</v>
      </c>
      <c r="R273" s="189">
        <f>Q273*H273</f>
        <v>0.040759999999999998</v>
      </c>
      <c r="S273" s="189">
        <v>0</v>
      </c>
      <c r="T273" s="190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191" t="s">
        <v>153</v>
      </c>
      <c r="AT273" s="191" t="s">
        <v>148</v>
      </c>
      <c r="AU273" s="191" t="s">
        <v>86</v>
      </c>
      <c r="AY273" s="19" t="s">
        <v>146</v>
      </c>
      <c r="BE273" s="192">
        <f>IF(N273="základní",J273,0)</f>
        <v>0</v>
      </c>
      <c r="BF273" s="192">
        <f>IF(N273="snížená",J273,0)</f>
        <v>0</v>
      </c>
      <c r="BG273" s="192">
        <f>IF(N273="zákl. přenesená",J273,0)</f>
        <v>0</v>
      </c>
      <c r="BH273" s="192">
        <f>IF(N273="sníž. přenesená",J273,0)</f>
        <v>0</v>
      </c>
      <c r="BI273" s="192">
        <f>IF(N273="nulová",J273,0)</f>
        <v>0</v>
      </c>
      <c r="BJ273" s="19" t="s">
        <v>84</v>
      </c>
      <c r="BK273" s="192">
        <f>ROUND(I273*H273,2)</f>
        <v>0</v>
      </c>
      <c r="BL273" s="19" t="s">
        <v>153</v>
      </c>
      <c r="BM273" s="191" t="s">
        <v>1161</v>
      </c>
    </row>
    <row r="274" s="2" customFormat="1" ht="21.75" customHeight="1">
      <c r="A274" s="38"/>
      <c r="B274" s="179"/>
      <c r="C274" s="225" t="s">
        <v>409</v>
      </c>
      <c r="D274" s="225" t="s">
        <v>263</v>
      </c>
      <c r="E274" s="226" t="s">
        <v>1026</v>
      </c>
      <c r="F274" s="227" t="s">
        <v>1027</v>
      </c>
      <c r="G274" s="228" t="s">
        <v>342</v>
      </c>
      <c r="H274" s="229">
        <v>2</v>
      </c>
      <c r="I274" s="230"/>
      <c r="J274" s="231">
        <f>ROUND(I274*H274,2)</f>
        <v>0</v>
      </c>
      <c r="K274" s="227" t="s">
        <v>152</v>
      </c>
      <c r="L274" s="232"/>
      <c r="M274" s="233" t="s">
        <v>1</v>
      </c>
      <c r="N274" s="234" t="s">
        <v>42</v>
      </c>
      <c r="O274" s="77"/>
      <c r="P274" s="189">
        <f>O274*H274</f>
        <v>0</v>
      </c>
      <c r="Q274" s="189">
        <v>0.254</v>
      </c>
      <c r="R274" s="189">
        <f>Q274*H274</f>
        <v>0.50800000000000001</v>
      </c>
      <c r="S274" s="189">
        <v>0</v>
      </c>
      <c r="T274" s="190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191" t="s">
        <v>186</v>
      </c>
      <c r="AT274" s="191" t="s">
        <v>263</v>
      </c>
      <c r="AU274" s="191" t="s">
        <v>86</v>
      </c>
      <c r="AY274" s="19" t="s">
        <v>146</v>
      </c>
      <c r="BE274" s="192">
        <f>IF(N274="základní",J274,0)</f>
        <v>0</v>
      </c>
      <c r="BF274" s="192">
        <f>IF(N274="snížená",J274,0)</f>
        <v>0</v>
      </c>
      <c r="BG274" s="192">
        <f>IF(N274="zákl. přenesená",J274,0)</f>
        <v>0</v>
      </c>
      <c r="BH274" s="192">
        <f>IF(N274="sníž. přenesená",J274,0)</f>
        <v>0</v>
      </c>
      <c r="BI274" s="192">
        <f>IF(N274="nulová",J274,0)</f>
        <v>0</v>
      </c>
      <c r="BJ274" s="19" t="s">
        <v>84</v>
      </c>
      <c r="BK274" s="192">
        <f>ROUND(I274*H274,2)</f>
        <v>0</v>
      </c>
      <c r="BL274" s="19" t="s">
        <v>153</v>
      </c>
      <c r="BM274" s="191" t="s">
        <v>1162</v>
      </c>
    </row>
    <row r="275" s="2" customFormat="1">
      <c r="A275" s="38"/>
      <c r="B275" s="39"/>
      <c r="C275" s="38"/>
      <c r="D275" s="194" t="s">
        <v>268</v>
      </c>
      <c r="E275" s="38"/>
      <c r="F275" s="235" t="s">
        <v>1029</v>
      </c>
      <c r="G275" s="38"/>
      <c r="H275" s="38"/>
      <c r="I275" s="236"/>
      <c r="J275" s="38"/>
      <c r="K275" s="38"/>
      <c r="L275" s="39"/>
      <c r="M275" s="237"/>
      <c r="N275" s="238"/>
      <c r="O275" s="77"/>
      <c r="P275" s="77"/>
      <c r="Q275" s="77"/>
      <c r="R275" s="77"/>
      <c r="S275" s="77"/>
      <c r="T275" s="7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9" t="s">
        <v>268</v>
      </c>
      <c r="AU275" s="19" t="s">
        <v>86</v>
      </c>
    </row>
    <row r="276" s="2" customFormat="1" ht="21.75" customHeight="1">
      <c r="A276" s="38"/>
      <c r="B276" s="179"/>
      <c r="C276" s="225" t="s">
        <v>413</v>
      </c>
      <c r="D276" s="225" t="s">
        <v>263</v>
      </c>
      <c r="E276" s="226" t="s">
        <v>1033</v>
      </c>
      <c r="F276" s="227" t="s">
        <v>1034</v>
      </c>
      <c r="G276" s="228" t="s">
        <v>342</v>
      </c>
      <c r="H276" s="229">
        <v>2</v>
      </c>
      <c r="I276" s="230"/>
      <c r="J276" s="231">
        <f>ROUND(I276*H276,2)</f>
        <v>0</v>
      </c>
      <c r="K276" s="227" t="s">
        <v>152</v>
      </c>
      <c r="L276" s="232"/>
      <c r="M276" s="233" t="s">
        <v>1</v>
      </c>
      <c r="N276" s="234" t="s">
        <v>42</v>
      </c>
      <c r="O276" s="77"/>
      <c r="P276" s="189">
        <f>O276*H276</f>
        <v>0</v>
      </c>
      <c r="Q276" s="189">
        <v>1.0129999999999999</v>
      </c>
      <c r="R276" s="189">
        <f>Q276*H276</f>
        <v>2.0259999999999998</v>
      </c>
      <c r="S276" s="189">
        <v>0</v>
      </c>
      <c r="T276" s="190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191" t="s">
        <v>186</v>
      </c>
      <c r="AT276" s="191" t="s">
        <v>263</v>
      </c>
      <c r="AU276" s="191" t="s">
        <v>86</v>
      </c>
      <c r="AY276" s="19" t="s">
        <v>146</v>
      </c>
      <c r="BE276" s="192">
        <f>IF(N276="základní",J276,0)</f>
        <v>0</v>
      </c>
      <c r="BF276" s="192">
        <f>IF(N276="snížená",J276,0)</f>
        <v>0</v>
      </c>
      <c r="BG276" s="192">
        <f>IF(N276="zákl. přenesená",J276,0)</f>
        <v>0</v>
      </c>
      <c r="BH276" s="192">
        <f>IF(N276="sníž. přenesená",J276,0)</f>
        <v>0</v>
      </c>
      <c r="BI276" s="192">
        <f>IF(N276="nulová",J276,0)</f>
        <v>0</v>
      </c>
      <c r="BJ276" s="19" t="s">
        <v>84</v>
      </c>
      <c r="BK276" s="192">
        <f>ROUND(I276*H276,2)</f>
        <v>0</v>
      </c>
      <c r="BL276" s="19" t="s">
        <v>153</v>
      </c>
      <c r="BM276" s="191" t="s">
        <v>1163</v>
      </c>
    </row>
    <row r="277" s="2" customFormat="1">
      <c r="A277" s="38"/>
      <c r="B277" s="39"/>
      <c r="C277" s="38"/>
      <c r="D277" s="194" t="s">
        <v>268</v>
      </c>
      <c r="E277" s="38"/>
      <c r="F277" s="235" t="s">
        <v>1029</v>
      </c>
      <c r="G277" s="38"/>
      <c r="H277" s="38"/>
      <c r="I277" s="236"/>
      <c r="J277" s="38"/>
      <c r="K277" s="38"/>
      <c r="L277" s="39"/>
      <c r="M277" s="237"/>
      <c r="N277" s="238"/>
      <c r="O277" s="77"/>
      <c r="P277" s="77"/>
      <c r="Q277" s="77"/>
      <c r="R277" s="77"/>
      <c r="S277" s="77"/>
      <c r="T277" s="7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9" t="s">
        <v>268</v>
      </c>
      <c r="AU277" s="19" t="s">
        <v>86</v>
      </c>
    </row>
    <row r="278" s="2" customFormat="1" ht="24.15" customHeight="1">
      <c r="A278" s="38"/>
      <c r="B278" s="179"/>
      <c r="C278" s="180" t="s">
        <v>417</v>
      </c>
      <c r="D278" s="180" t="s">
        <v>148</v>
      </c>
      <c r="E278" s="181" t="s">
        <v>1036</v>
      </c>
      <c r="F278" s="182" t="s">
        <v>1037</v>
      </c>
      <c r="G278" s="183" t="s">
        <v>342</v>
      </c>
      <c r="H278" s="184">
        <v>2</v>
      </c>
      <c r="I278" s="185"/>
      <c r="J278" s="186">
        <f>ROUND(I278*H278,2)</f>
        <v>0</v>
      </c>
      <c r="K278" s="182" t="s">
        <v>152</v>
      </c>
      <c r="L278" s="39"/>
      <c r="M278" s="187" t="s">
        <v>1</v>
      </c>
      <c r="N278" s="188" t="s">
        <v>42</v>
      </c>
      <c r="O278" s="77"/>
      <c r="P278" s="189">
        <f>O278*H278</f>
        <v>0</v>
      </c>
      <c r="Q278" s="189">
        <v>0.01248</v>
      </c>
      <c r="R278" s="189">
        <f>Q278*H278</f>
        <v>0.02496</v>
      </c>
      <c r="S278" s="189">
        <v>0</v>
      </c>
      <c r="T278" s="190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191" t="s">
        <v>153</v>
      </c>
      <c r="AT278" s="191" t="s">
        <v>148</v>
      </c>
      <c r="AU278" s="191" t="s">
        <v>86</v>
      </c>
      <c r="AY278" s="19" t="s">
        <v>146</v>
      </c>
      <c r="BE278" s="192">
        <f>IF(N278="základní",J278,0)</f>
        <v>0</v>
      </c>
      <c r="BF278" s="192">
        <f>IF(N278="snížená",J278,0)</f>
        <v>0</v>
      </c>
      <c r="BG278" s="192">
        <f>IF(N278="zákl. přenesená",J278,0)</f>
        <v>0</v>
      </c>
      <c r="BH278" s="192">
        <f>IF(N278="sníž. přenesená",J278,0)</f>
        <v>0</v>
      </c>
      <c r="BI278" s="192">
        <f>IF(N278="nulová",J278,0)</f>
        <v>0</v>
      </c>
      <c r="BJ278" s="19" t="s">
        <v>84</v>
      </c>
      <c r="BK278" s="192">
        <f>ROUND(I278*H278,2)</f>
        <v>0</v>
      </c>
      <c r="BL278" s="19" t="s">
        <v>153</v>
      </c>
      <c r="BM278" s="191" t="s">
        <v>1164</v>
      </c>
    </row>
    <row r="279" s="2" customFormat="1" ht="24.15" customHeight="1">
      <c r="A279" s="38"/>
      <c r="B279" s="179"/>
      <c r="C279" s="225" t="s">
        <v>421</v>
      </c>
      <c r="D279" s="225" t="s">
        <v>263</v>
      </c>
      <c r="E279" s="226" t="s">
        <v>1039</v>
      </c>
      <c r="F279" s="227" t="s">
        <v>1040</v>
      </c>
      <c r="G279" s="228" t="s">
        <v>342</v>
      </c>
      <c r="H279" s="229">
        <v>2</v>
      </c>
      <c r="I279" s="230"/>
      <c r="J279" s="231">
        <f>ROUND(I279*H279,2)</f>
        <v>0</v>
      </c>
      <c r="K279" s="227" t="s">
        <v>152</v>
      </c>
      <c r="L279" s="232"/>
      <c r="M279" s="233" t="s">
        <v>1</v>
      </c>
      <c r="N279" s="234" t="s">
        <v>42</v>
      </c>
      <c r="O279" s="77"/>
      <c r="P279" s="189">
        <f>O279*H279</f>
        <v>0</v>
      </c>
      <c r="Q279" s="189">
        <v>0.54800000000000004</v>
      </c>
      <c r="R279" s="189">
        <f>Q279*H279</f>
        <v>1.0960000000000001</v>
      </c>
      <c r="S279" s="189">
        <v>0</v>
      </c>
      <c r="T279" s="190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191" t="s">
        <v>186</v>
      </c>
      <c r="AT279" s="191" t="s">
        <v>263</v>
      </c>
      <c r="AU279" s="191" t="s">
        <v>86</v>
      </c>
      <c r="AY279" s="19" t="s">
        <v>146</v>
      </c>
      <c r="BE279" s="192">
        <f>IF(N279="základní",J279,0)</f>
        <v>0</v>
      </c>
      <c r="BF279" s="192">
        <f>IF(N279="snížená",J279,0)</f>
        <v>0</v>
      </c>
      <c r="BG279" s="192">
        <f>IF(N279="zákl. přenesená",J279,0)</f>
        <v>0</v>
      </c>
      <c r="BH279" s="192">
        <f>IF(N279="sníž. přenesená",J279,0)</f>
        <v>0</v>
      </c>
      <c r="BI279" s="192">
        <f>IF(N279="nulová",J279,0)</f>
        <v>0</v>
      </c>
      <c r="BJ279" s="19" t="s">
        <v>84</v>
      </c>
      <c r="BK279" s="192">
        <f>ROUND(I279*H279,2)</f>
        <v>0</v>
      </c>
      <c r="BL279" s="19" t="s">
        <v>153</v>
      </c>
      <c r="BM279" s="191" t="s">
        <v>1165</v>
      </c>
    </row>
    <row r="280" s="2" customFormat="1">
      <c r="A280" s="38"/>
      <c r="B280" s="39"/>
      <c r="C280" s="38"/>
      <c r="D280" s="194" t="s">
        <v>268</v>
      </c>
      <c r="E280" s="38"/>
      <c r="F280" s="235" t="s">
        <v>1029</v>
      </c>
      <c r="G280" s="38"/>
      <c r="H280" s="38"/>
      <c r="I280" s="236"/>
      <c r="J280" s="38"/>
      <c r="K280" s="38"/>
      <c r="L280" s="39"/>
      <c r="M280" s="237"/>
      <c r="N280" s="238"/>
      <c r="O280" s="77"/>
      <c r="P280" s="77"/>
      <c r="Q280" s="77"/>
      <c r="R280" s="77"/>
      <c r="S280" s="77"/>
      <c r="T280" s="7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9" t="s">
        <v>268</v>
      </c>
      <c r="AU280" s="19" t="s">
        <v>86</v>
      </c>
    </row>
    <row r="281" s="2" customFormat="1" ht="24.15" customHeight="1">
      <c r="A281" s="38"/>
      <c r="B281" s="179"/>
      <c r="C281" s="180" t="s">
        <v>425</v>
      </c>
      <c r="D281" s="180" t="s">
        <v>148</v>
      </c>
      <c r="E281" s="181" t="s">
        <v>1042</v>
      </c>
      <c r="F281" s="182" t="s">
        <v>1043</v>
      </c>
      <c r="G281" s="183" t="s">
        <v>342</v>
      </c>
      <c r="H281" s="184">
        <v>2</v>
      </c>
      <c r="I281" s="185"/>
      <c r="J281" s="186">
        <f>ROUND(I281*H281,2)</f>
        <v>0</v>
      </c>
      <c r="K281" s="182" t="s">
        <v>152</v>
      </c>
      <c r="L281" s="39"/>
      <c r="M281" s="187" t="s">
        <v>1</v>
      </c>
      <c r="N281" s="188" t="s">
        <v>42</v>
      </c>
      <c r="O281" s="77"/>
      <c r="P281" s="189">
        <f>O281*H281</f>
        <v>0</v>
      </c>
      <c r="Q281" s="189">
        <v>0.028539999999999999</v>
      </c>
      <c r="R281" s="189">
        <f>Q281*H281</f>
        <v>0.057079999999999999</v>
      </c>
      <c r="S281" s="189">
        <v>0</v>
      </c>
      <c r="T281" s="190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191" t="s">
        <v>153</v>
      </c>
      <c r="AT281" s="191" t="s">
        <v>148</v>
      </c>
      <c r="AU281" s="191" t="s">
        <v>86</v>
      </c>
      <c r="AY281" s="19" t="s">
        <v>146</v>
      </c>
      <c r="BE281" s="192">
        <f>IF(N281="základní",J281,0)</f>
        <v>0</v>
      </c>
      <c r="BF281" s="192">
        <f>IF(N281="snížená",J281,0)</f>
        <v>0</v>
      </c>
      <c r="BG281" s="192">
        <f>IF(N281="zákl. přenesená",J281,0)</f>
        <v>0</v>
      </c>
      <c r="BH281" s="192">
        <f>IF(N281="sníž. přenesená",J281,0)</f>
        <v>0</v>
      </c>
      <c r="BI281" s="192">
        <f>IF(N281="nulová",J281,0)</f>
        <v>0</v>
      </c>
      <c r="BJ281" s="19" t="s">
        <v>84</v>
      </c>
      <c r="BK281" s="192">
        <f>ROUND(I281*H281,2)</f>
        <v>0</v>
      </c>
      <c r="BL281" s="19" t="s">
        <v>153</v>
      </c>
      <c r="BM281" s="191" t="s">
        <v>1166</v>
      </c>
    </row>
    <row r="282" s="2" customFormat="1" ht="21.75" customHeight="1">
      <c r="A282" s="38"/>
      <c r="B282" s="179"/>
      <c r="C282" s="225" t="s">
        <v>429</v>
      </c>
      <c r="D282" s="225" t="s">
        <v>263</v>
      </c>
      <c r="E282" s="226" t="s">
        <v>1045</v>
      </c>
      <c r="F282" s="227" t="s">
        <v>1046</v>
      </c>
      <c r="G282" s="228" t="s">
        <v>342</v>
      </c>
      <c r="H282" s="229">
        <v>1</v>
      </c>
      <c r="I282" s="230"/>
      <c r="J282" s="231">
        <f>ROUND(I282*H282,2)</f>
        <v>0</v>
      </c>
      <c r="K282" s="227" t="s">
        <v>152</v>
      </c>
      <c r="L282" s="232"/>
      <c r="M282" s="233" t="s">
        <v>1</v>
      </c>
      <c r="N282" s="234" t="s">
        <v>42</v>
      </c>
      <c r="O282" s="77"/>
      <c r="P282" s="189">
        <f>O282*H282</f>
        <v>0</v>
      </c>
      <c r="Q282" s="189">
        <v>1.6000000000000001</v>
      </c>
      <c r="R282" s="189">
        <f>Q282*H282</f>
        <v>1.6000000000000001</v>
      </c>
      <c r="S282" s="189">
        <v>0</v>
      </c>
      <c r="T282" s="190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191" t="s">
        <v>186</v>
      </c>
      <c r="AT282" s="191" t="s">
        <v>263</v>
      </c>
      <c r="AU282" s="191" t="s">
        <v>86</v>
      </c>
      <c r="AY282" s="19" t="s">
        <v>146</v>
      </c>
      <c r="BE282" s="192">
        <f>IF(N282="základní",J282,0)</f>
        <v>0</v>
      </c>
      <c r="BF282" s="192">
        <f>IF(N282="snížená",J282,0)</f>
        <v>0</v>
      </c>
      <c r="BG282" s="192">
        <f>IF(N282="zákl. přenesená",J282,0)</f>
        <v>0</v>
      </c>
      <c r="BH282" s="192">
        <f>IF(N282="sníž. přenesená",J282,0)</f>
        <v>0</v>
      </c>
      <c r="BI282" s="192">
        <f>IF(N282="nulová",J282,0)</f>
        <v>0</v>
      </c>
      <c r="BJ282" s="19" t="s">
        <v>84</v>
      </c>
      <c r="BK282" s="192">
        <f>ROUND(I282*H282,2)</f>
        <v>0</v>
      </c>
      <c r="BL282" s="19" t="s">
        <v>153</v>
      </c>
      <c r="BM282" s="191" t="s">
        <v>1167</v>
      </c>
    </row>
    <row r="283" s="2" customFormat="1">
      <c r="A283" s="38"/>
      <c r="B283" s="39"/>
      <c r="C283" s="38"/>
      <c r="D283" s="194" t="s">
        <v>268</v>
      </c>
      <c r="E283" s="38"/>
      <c r="F283" s="235" t="s">
        <v>1029</v>
      </c>
      <c r="G283" s="38"/>
      <c r="H283" s="38"/>
      <c r="I283" s="236"/>
      <c r="J283" s="38"/>
      <c r="K283" s="38"/>
      <c r="L283" s="39"/>
      <c r="M283" s="237"/>
      <c r="N283" s="238"/>
      <c r="O283" s="77"/>
      <c r="P283" s="77"/>
      <c r="Q283" s="77"/>
      <c r="R283" s="77"/>
      <c r="S283" s="77"/>
      <c r="T283" s="7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9" t="s">
        <v>268</v>
      </c>
      <c r="AU283" s="19" t="s">
        <v>86</v>
      </c>
    </row>
    <row r="284" s="2" customFormat="1" ht="21.75" customHeight="1">
      <c r="A284" s="38"/>
      <c r="B284" s="179"/>
      <c r="C284" s="225" t="s">
        <v>433</v>
      </c>
      <c r="D284" s="225" t="s">
        <v>263</v>
      </c>
      <c r="E284" s="226" t="s">
        <v>1168</v>
      </c>
      <c r="F284" s="227" t="s">
        <v>1169</v>
      </c>
      <c r="G284" s="228" t="s">
        <v>342</v>
      </c>
      <c r="H284" s="229">
        <v>1</v>
      </c>
      <c r="I284" s="230"/>
      <c r="J284" s="231">
        <f>ROUND(I284*H284,2)</f>
        <v>0</v>
      </c>
      <c r="K284" s="227" t="s">
        <v>152</v>
      </c>
      <c r="L284" s="232"/>
      <c r="M284" s="233" t="s">
        <v>1</v>
      </c>
      <c r="N284" s="234" t="s">
        <v>42</v>
      </c>
      <c r="O284" s="77"/>
      <c r="P284" s="189">
        <f>O284*H284</f>
        <v>0</v>
      </c>
      <c r="Q284" s="189">
        <v>2.1000000000000001</v>
      </c>
      <c r="R284" s="189">
        <f>Q284*H284</f>
        <v>2.1000000000000001</v>
      </c>
      <c r="S284" s="189">
        <v>0</v>
      </c>
      <c r="T284" s="190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191" t="s">
        <v>186</v>
      </c>
      <c r="AT284" s="191" t="s">
        <v>263</v>
      </c>
      <c r="AU284" s="191" t="s">
        <v>86</v>
      </c>
      <c r="AY284" s="19" t="s">
        <v>146</v>
      </c>
      <c r="BE284" s="192">
        <f>IF(N284="základní",J284,0)</f>
        <v>0</v>
      </c>
      <c r="BF284" s="192">
        <f>IF(N284="snížená",J284,0)</f>
        <v>0</v>
      </c>
      <c r="BG284" s="192">
        <f>IF(N284="zákl. přenesená",J284,0)</f>
        <v>0</v>
      </c>
      <c r="BH284" s="192">
        <f>IF(N284="sníž. přenesená",J284,0)</f>
        <v>0</v>
      </c>
      <c r="BI284" s="192">
        <f>IF(N284="nulová",J284,0)</f>
        <v>0</v>
      </c>
      <c r="BJ284" s="19" t="s">
        <v>84</v>
      </c>
      <c r="BK284" s="192">
        <f>ROUND(I284*H284,2)</f>
        <v>0</v>
      </c>
      <c r="BL284" s="19" t="s">
        <v>153</v>
      </c>
      <c r="BM284" s="191" t="s">
        <v>1170</v>
      </c>
    </row>
    <row r="285" s="2" customFormat="1">
      <c r="A285" s="38"/>
      <c r="B285" s="39"/>
      <c r="C285" s="38"/>
      <c r="D285" s="194" t="s">
        <v>268</v>
      </c>
      <c r="E285" s="38"/>
      <c r="F285" s="235" t="s">
        <v>1029</v>
      </c>
      <c r="G285" s="38"/>
      <c r="H285" s="38"/>
      <c r="I285" s="236"/>
      <c r="J285" s="38"/>
      <c r="K285" s="38"/>
      <c r="L285" s="39"/>
      <c r="M285" s="237"/>
      <c r="N285" s="238"/>
      <c r="O285" s="77"/>
      <c r="P285" s="77"/>
      <c r="Q285" s="77"/>
      <c r="R285" s="77"/>
      <c r="S285" s="77"/>
      <c r="T285" s="7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9" t="s">
        <v>268</v>
      </c>
      <c r="AU285" s="19" t="s">
        <v>86</v>
      </c>
    </row>
    <row r="286" s="2" customFormat="1" ht="24.15" customHeight="1">
      <c r="A286" s="38"/>
      <c r="B286" s="179"/>
      <c r="C286" s="225" t="s">
        <v>437</v>
      </c>
      <c r="D286" s="225" t="s">
        <v>263</v>
      </c>
      <c r="E286" s="226" t="s">
        <v>1048</v>
      </c>
      <c r="F286" s="227" t="s">
        <v>1049</v>
      </c>
      <c r="G286" s="228" t="s">
        <v>342</v>
      </c>
      <c r="H286" s="229">
        <v>6</v>
      </c>
      <c r="I286" s="230"/>
      <c r="J286" s="231">
        <f>ROUND(I286*H286,2)</f>
        <v>0</v>
      </c>
      <c r="K286" s="227" t="s">
        <v>152</v>
      </c>
      <c r="L286" s="232"/>
      <c r="M286" s="233" t="s">
        <v>1</v>
      </c>
      <c r="N286" s="234" t="s">
        <v>42</v>
      </c>
      <c r="O286" s="77"/>
      <c r="P286" s="189">
        <f>O286*H286</f>
        <v>0</v>
      </c>
      <c r="Q286" s="189">
        <v>0.002</v>
      </c>
      <c r="R286" s="189">
        <f>Q286*H286</f>
        <v>0.012</v>
      </c>
      <c r="S286" s="189">
        <v>0</v>
      </c>
      <c r="T286" s="190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191" t="s">
        <v>186</v>
      </c>
      <c r="AT286" s="191" t="s">
        <v>263</v>
      </c>
      <c r="AU286" s="191" t="s">
        <v>86</v>
      </c>
      <c r="AY286" s="19" t="s">
        <v>146</v>
      </c>
      <c r="BE286" s="192">
        <f>IF(N286="základní",J286,0)</f>
        <v>0</v>
      </c>
      <c r="BF286" s="192">
        <f>IF(N286="snížená",J286,0)</f>
        <v>0</v>
      </c>
      <c r="BG286" s="192">
        <f>IF(N286="zákl. přenesená",J286,0)</f>
        <v>0</v>
      </c>
      <c r="BH286" s="192">
        <f>IF(N286="sníž. přenesená",J286,0)</f>
        <v>0</v>
      </c>
      <c r="BI286" s="192">
        <f>IF(N286="nulová",J286,0)</f>
        <v>0</v>
      </c>
      <c r="BJ286" s="19" t="s">
        <v>84</v>
      </c>
      <c r="BK286" s="192">
        <f>ROUND(I286*H286,2)</f>
        <v>0</v>
      </c>
      <c r="BL286" s="19" t="s">
        <v>153</v>
      </c>
      <c r="BM286" s="191" t="s">
        <v>1171</v>
      </c>
    </row>
    <row r="287" s="2" customFormat="1">
      <c r="A287" s="38"/>
      <c r="B287" s="39"/>
      <c r="C287" s="38"/>
      <c r="D287" s="194" t="s">
        <v>268</v>
      </c>
      <c r="E287" s="38"/>
      <c r="F287" s="235" t="s">
        <v>1029</v>
      </c>
      <c r="G287" s="38"/>
      <c r="H287" s="38"/>
      <c r="I287" s="236"/>
      <c r="J287" s="38"/>
      <c r="K287" s="38"/>
      <c r="L287" s="39"/>
      <c r="M287" s="237"/>
      <c r="N287" s="238"/>
      <c r="O287" s="77"/>
      <c r="P287" s="77"/>
      <c r="Q287" s="77"/>
      <c r="R287" s="77"/>
      <c r="S287" s="77"/>
      <c r="T287" s="7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9" t="s">
        <v>268</v>
      </c>
      <c r="AU287" s="19" t="s">
        <v>86</v>
      </c>
    </row>
    <row r="288" s="2" customFormat="1" ht="24.15" customHeight="1">
      <c r="A288" s="38"/>
      <c r="B288" s="179"/>
      <c r="C288" s="180" t="s">
        <v>441</v>
      </c>
      <c r="D288" s="180" t="s">
        <v>148</v>
      </c>
      <c r="E288" s="181" t="s">
        <v>556</v>
      </c>
      <c r="F288" s="182" t="s">
        <v>557</v>
      </c>
      <c r="G288" s="183" t="s">
        <v>342</v>
      </c>
      <c r="H288" s="184">
        <v>3</v>
      </c>
      <c r="I288" s="185"/>
      <c r="J288" s="186">
        <f>ROUND(I288*H288,2)</f>
        <v>0</v>
      </c>
      <c r="K288" s="182" t="s">
        <v>152</v>
      </c>
      <c r="L288" s="39"/>
      <c r="M288" s="187" t="s">
        <v>1</v>
      </c>
      <c r="N288" s="188" t="s">
        <v>42</v>
      </c>
      <c r="O288" s="77"/>
      <c r="P288" s="189">
        <f>O288*H288</f>
        <v>0</v>
      </c>
      <c r="Q288" s="189">
        <v>0</v>
      </c>
      <c r="R288" s="189">
        <f>Q288*H288</f>
        <v>0</v>
      </c>
      <c r="S288" s="189">
        <v>0.050000000000000003</v>
      </c>
      <c r="T288" s="190">
        <f>S288*H288</f>
        <v>0.15000000000000002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191" t="s">
        <v>153</v>
      </c>
      <c r="AT288" s="191" t="s">
        <v>148</v>
      </c>
      <c r="AU288" s="191" t="s">
        <v>86</v>
      </c>
      <c r="AY288" s="19" t="s">
        <v>146</v>
      </c>
      <c r="BE288" s="192">
        <f>IF(N288="základní",J288,0)</f>
        <v>0</v>
      </c>
      <c r="BF288" s="192">
        <f>IF(N288="snížená",J288,0)</f>
        <v>0</v>
      </c>
      <c r="BG288" s="192">
        <f>IF(N288="zákl. přenesená",J288,0)</f>
        <v>0</v>
      </c>
      <c r="BH288" s="192">
        <f>IF(N288="sníž. přenesená",J288,0)</f>
        <v>0</v>
      </c>
      <c r="BI288" s="192">
        <f>IF(N288="nulová",J288,0)</f>
        <v>0</v>
      </c>
      <c r="BJ288" s="19" t="s">
        <v>84</v>
      </c>
      <c r="BK288" s="192">
        <f>ROUND(I288*H288,2)</f>
        <v>0</v>
      </c>
      <c r="BL288" s="19" t="s">
        <v>153</v>
      </c>
      <c r="BM288" s="191" t="s">
        <v>1172</v>
      </c>
    </row>
    <row r="289" s="2" customFormat="1" ht="37.8" customHeight="1">
      <c r="A289" s="38"/>
      <c r="B289" s="179"/>
      <c r="C289" s="180" t="s">
        <v>445</v>
      </c>
      <c r="D289" s="180" t="s">
        <v>148</v>
      </c>
      <c r="E289" s="181" t="s">
        <v>1052</v>
      </c>
      <c r="F289" s="182" t="s">
        <v>1053</v>
      </c>
      <c r="G289" s="183" t="s">
        <v>342</v>
      </c>
      <c r="H289" s="184">
        <v>2</v>
      </c>
      <c r="I289" s="185"/>
      <c r="J289" s="186">
        <f>ROUND(I289*H289,2)</f>
        <v>0</v>
      </c>
      <c r="K289" s="182" t="s">
        <v>152</v>
      </c>
      <c r="L289" s="39"/>
      <c r="M289" s="187" t="s">
        <v>1</v>
      </c>
      <c r="N289" s="188" t="s">
        <v>42</v>
      </c>
      <c r="O289" s="77"/>
      <c r="P289" s="189">
        <f>O289*H289</f>
        <v>0</v>
      </c>
      <c r="Q289" s="189">
        <v>0.098000000000000004</v>
      </c>
      <c r="R289" s="189">
        <f>Q289*H289</f>
        <v>0.19600000000000001</v>
      </c>
      <c r="S289" s="189">
        <v>0</v>
      </c>
      <c r="T289" s="190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191" t="s">
        <v>153</v>
      </c>
      <c r="AT289" s="191" t="s">
        <v>148</v>
      </c>
      <c r="AU289" s="191" t="s">
        <v>86</v>
      </c>
      <c r="AY289" s="19" t="s">
        <v>146</v>
      </c>
      <c r="BE289" s="192">
        <f>IF(N289="základní",J289,0)</f>
        <v>0</v>
      </c>
      <c r="BF289" s="192">
        <f>IF(N289="snížená",J289,0)</f>
        <v>0</v>
      </c>
      <c r="BG289" s="192">
        <f>IF(N289="zákl. přenesená",J289,0)</f>
        <v>0</v>
      </c>
      <c r="BH289" s="192">
        <f>IF(N289="sníž. přenesená",J289,0)</f>
        <v>0</v>
      </c>
      <c r="BI289" s="192">
        <f>IF(N289="nulová",J289,0)</f>
        <v>0</v>
      </c>
      <c r="BJ289" s="19" t="s">
        <v>84</v>
      </c>
      <c r="BK289" s="192">
        <f>ROUND(I289*H289,2)</f>
        <v>0</v>
      </c>
      <c r="BL289" s="19" t="s">
        <v>153</v>
      </c>
      <c r="BM289" s="191" t="s">
        <v>1173</v>
      </c>
    </row>
    <row r="290" s="2" customFormat="1" ht="37.8" customHeight="1">
      <c r="A290" s="38"/>
      <c r="B290" s="179"/>
      <c r="C290" s="225" t="s">
        <v>449</v>
      </c>
      <c r="D290" s="225" t="s">
        <v>263</v>
      </c>
      <c r="E290" s="226" t="s">
        <v>1174</v>
      </c>
      <c r="F290" s="227" t="s">
        <v>1175</v>
      </c>
      <c r="G290" s="228" t="s">
        <v>342</v>
      </c>
      <c r="H290" s="229">
        <v>1</v>
      </c>
      <c r="I290" s="230"/>
      <c r="J290" s="231">
        <f>ROUND(I290*H290,2)</f>
        <v>0</v>
      </c>
      <c r="K290" s="227" t="s">
        <v>1</v>
      </c>
      <c r="L290" s="232"/>
      <c r="M290" s="233" t="s">
        <v>1</v>
      </c>
      <c r="N290" s="234" t="s">
        <v>42</v>
      </c>
      <c r="O290" s="77"/>
      <c r="P290" s="189">
        <f>O290*H290</f>
        <v>0</v>
      </c>
      <c r="Q290" s="189">
        <v>0.069000000000000006</v>
      </c>
      <c r="R290" s="189">
        <f>Q290*H290</f>
        <v>0.069000000000000006</v>
      </c>
      <c r="S290" s="189">
        <v>0</v>
      </c>
      <c r="T290" s="190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191" t="s">
        <v>186</v>
      </c>
      <c r="AT290" s="191" t="s">
        <v>263</v>
      </c>
      <c r="AU290" s="191" t="s">
        <v>86</v>
      </c>
      <c r="AY290" s="19" t="s">
        <v>146</v>
      </c>
      <c r="BE290" s="192">
        <f>IF(N290="základní",J290,0)</f>
        <v>0</v>
      </c>
      <c r="BF290" s="192">
        <f>IF(N290="snížená",J290,0)</f>
        <v>0</v>
      </c>
      <c r="BG290" s="192">
        <f>IF(N290="zákl. přenesená",J290,0)</f>
        <v>0</v>
      </c>
      <c r="BH290" s="192">
        <f>IF(N290="sníž. přenesená",J290,0)</f>
        <v>0</v>
      </c>
      <c r="BI290" s="192">
        <f>IF(N290="nulová",J290,0)</f>
        <v>0</v>
      </c>
      <c r="BJ290" s="19" t="s">
        <v>84</v>
      </c>
      <c r="BK290" s="192">
        <f>ROUND(I290*H290,2)</f>
        <v>0</v>
      </c>
      <c r="BL290" s="19" t="s">
        <v>153</v>
      </c>
      <c r="BM290" s="191" t="s">
        <v>1176</v>
      </c>
    </row>
    <row r="291" s="2" customFormat="1" ht="37.8" customHeight="1">
      <c r="A291" s="38"/>
      <c r="B291" s="179"/>
      <c r="C291" s="225" t="s">
        <v>454</v>
      </c>
      <c r="D291" s="225" t="s">
        <v>263</v>
      </c>
      <c r="E291" s="226" t="s">
        <v>1055</v>
      </c>
      <c r="F291" s="227" t="s">
        <v>1056</v>
      </c>
      <c r="G291" s="228" t="s">
        <v>342</v>
      </c>
      <c r="H291" s="229">
        <v>1</v>
      </c>
      <c r="I291" s="230"/>
      <c r="J291" s="231">
        <f>ROUND(I291*H291,2)</f>
        <v>0</v>
      </c>
      <c r="K291" s="227" t="s">
        <v>1</v>
      </c>
      <c r="L291" s="232"/>
      <c r="M291" s="233" t="s">
        <v>1</v>
      </c>
      <c r="N291" s="234" t="s">
        <v>42</v>
      </c>
      <c r="O291" s="77"/>
      <c r="P291" s="189">
        <f>O291*H291</f>
        <v>0</v>
      </c>
      <c r="Q291" s="189">
        <v>0.069000000000000006</v>
      </c>
      <c r="R291" s="189">
        <f>Q291*H291</f>
        <v>0.069000000000000006</v>
      </c>
      <c r="S291" s="189">
        <v>0</v>
      </c>
      <c r="T291" s="190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191" t="s">
        <v>186</v>
      </c>
      <c r="AT291" s="191" t="s">
        <v>263</v>
      </c>
      <c r="AU291" s="191" t="s">
        <v>86</v>
      </c>
      <c r="AY291" s="19" t="s">
        <v>146</v>
      </c>
      <c r="BE291" s="192">
        <f>IF(N291="základní",J291,0)</f>
        <v>0</v>
      </c>
      <c r="BF291" s="192">
        <f>IF(N291="snížená",J291,0)</f>
        <v>0</v>
      </c>
      <c r="BG291" s="192">
        <f>IF(N291="zákl. přenesená",J291,0)</f>
        <v>0</v>
      </c>
      <c r="BH291" s="192">
        <f>IF(N291="sníž. přenesená",J291,0)</f>
        <v>0</v>
      </c>
      <c r="BI291" s="192">
        <f>IF(N291="nulová",J291,0)</f>
        <v>0</v>
      </c>
      <c r="BJ291" s="19" t="s">
        <v>84</v>
      </c>
      <c r="BK291" s="192">
        <f>ROUND(I291*H291,2)</f>
        <v>0</v>
      </c>
      <c r="BL291" s="19" t="s">
        <v>153</v>
      </c>
      <c r="BM291" s="191" t="s">
        <v>1177</v>
      </c>
    </row>
    <row r="292" s="2" customFormat="1" ht="33" customHeight="1">
      <c r="A292" s="38"/>
      <c r="B292" s="179"/>
      <c r="C292" s="180" t="s">
        <v>458</v>
      </c>
      <c r="D292" s="180" t="s">
        <v>148</v>
      </c>
      <c r="E292" s="181" t="s">
        <v>1058</v>
      </c>
      <c r="F292" s="182" t="s">
        <v>1059</v>
      </c>
      <c r="G292" s="183" t="s">
        <v>205</v>
      </c>
      <c r="H292" s="184">
        <v>0.20000000000000001</v>
      </c>
      <c r="I292" s="185"/>
      <c r="J292" s="186">
        <f>ROUND(I292*H292,2)</f>
        <v>0</v>
      </c>
      <c r="K292" s="182" t="s">
        <v>152</v>
      </c>
      <c r="L292" s="39"/>
      <c r="M292" s="187" t="s">
        <v>1</v>
      </c>
      <c r="N292" s="188" t="s">
        <v>42</v>
      </c>
      <c r="O292" s="77"/>
      <c r="P292" s="189">
        <f>O292*H292</f>
        <v>0</v>
      </c>
      <c r="Q292" s="189">
        <v>0</v>
      </c>
      <c r="R292" s="189">
        <f>Q292*H292</f>
        <v>0</v>
      </c>
      <c r="S292" s="189">
        <v>0</v>
      </c>
      <c r="T292" s="190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191" t="s">
        <v>153</v>
      </c>
      <c r="AT292" s="191" t="s">
        <v>148</v>
      </c>
      <c r="AU292" s="191" t="s">
        <v>86</v>
      </c>
      <c r="AY292" s="19" t="s">
        <v>146</v>
      </c>
      <c r="BE292" s="192">
        <f>IF(N292="základní",J292,0)</f>
        <v>0</v>
      </c>
      <c r="BF292" s="192">
        <f>IF(N292="snížená",J292,0)</f>
        <v>0</v>
      </c>
      <c r="BG292" s="192">
        <f>IF(N292="zákl. přenesená",J292,0)</f>
        <v>0</v>
      </c>
      <c r="BH292" s="192">
        <f>IF(N292="sníž. přenesená",J292,0)</f>
        <v>0</v>
      </c>
      <c r="BI292" s="192">
        <f>IF(N292="nulová",J292,0)</f>
        <v>0</v>
      </c>
      <c r="BJ292" s="19" t="s">
        <v>84</v>
      </c>
      <c r="BK292" s="192">
        <f>ROUND(I292*H292,2)</f>
        <v>0</v>
      </c>
      <c r="BL292" s="19" t="s">
        <v>153</v>
      </c>
      <c r="BM292" s="191" t="s">
        <v>1178</v>
      </c>
    </row>
    <row r="293" s="13" customFormat="1">
      <c r="A293" s="13"/>
      <c r="B293" s="193"/>
      <c r="C293" s="13"/>
      <c r="D293" s="194" t="s">
        <v>155</v>
      </c>
      <c r="E293" s="195" t="s">
        <v>1</v>
      </c>
      <c r="F293" s="196" t="s">
        <v>1179</v>
      </c>
      <c r="G293" s="13"/>
      <c r="H293" s="195" t="s">
        <v>1</v>
      </c>
      <c r="I293" s="197"/>
      <c r="J293" s="13"/>
      <c r="K293" s="13"/>
      <c r="L293" s="193"/>
      <c r="M293" s="198"/>
      <c r="N293" s="199"/>
      <c r="O293" s="199"/>
      <c r="P293" s="199"/>
      <c r="Q293" s="199"/>
      <c r="R293" s="199"/>
      <c r="S293" s="199"/>
      <c r="T293" s="200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195" t="s">
        <v>155</v>
      </c>
      <c r="AU293" s="195" t="s">
        <v>86</v>
      </c>
      <c r="AV293" s="13" t="s">
        <v>84</v>
      </c>
      <c r="AW293" s="13" t="s">
        <v>32</v>
      </c>
      <c r="AX293" s="13" t="s">
        <v>77</v>
      </c>
      <c r="AY293" s="195" t="s">
        <v>146</v>
      </c>
    </row>
    <row r="294" s="14" customFormat="1">
      <c r="A294" s="14"/>
      <c r="B294" s="201"/>
      <c r="C294" s="14"/>
      <c r="D294" s="194" t="s">
        <v>155</v>
      </c>
      <c r="E294" s="202" t="s">
        <v>1</v>
      </c>
      <c r="F294" s="203" t="s">
        <v>1062</v>
      </c>
      <c r="G294" s="14"/>
      <c r="H294" s="204">
        <v>0.20000000000000001</v>
      </c>
      <c r="I294" s="205"/>
      <c r="J294" s="14"/>
      <c r="K294" s="14"/>
      <c r="L294" s="201"/>
      <c r="M294" s="206"/>
      <c r="N294" s="207"/>
      <c r="O294" s="207"/>
      <c r="P294" s="207"/>
      <c r="Q294" s="207"/>
      <c r="R294" s="207"/>
      <c r="S294" s="207"/>
      <c r="T294" s="208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02" t="s">
        <v>155</v>
      </c>
      <c r="AU294" s="202" t="s">
        <v>86</v>
      </c>
      <c r="AV294" s="14" t="s">
        <v>86</v>
      </c>
      <c r="AW294" s="14" t="s">
        <v>32</v>
      </c>
      <c r="AX294" s="14" t="s">
        <v>84</v>
      </c>
      <c r="AY294" s="202" t="s">
        <v>146</v>
      </c>
    </row>
    <row r="295" s="12" customFormat="1" ht="22.8" customHeight="1">
      <c r="A295" s="12"/>
      <c r="B295" s="166"/>
      <c r="C295" s="12"/>
      <c r="D295" s="167" t="s">
        <v>76</v>
      </c>
      <c r="E295" s="177" t="s">
        <v>192</v>
      </c>
      <c r="F295" s="177" t="s">
        <v>581</v>
      </c>
      <c r="G295" s="12"/>
      <c r="H295" s="12"/>
      <c r="I295" s="169"/>
      <c r="J295" s="178">
        <f>BK295</f>
        <v>0</v>
      </c>
      <c r="K295" s="12"/>
      <c r="L295" s="166"/>
      <c r="M295" s="171"/>
      <c r="N295" s="172"/>
      <c r="O295" s="172"/>
      <c r="P295" s="173">
        <f>SUM(P296:P303)</f>
        <v>0</v>
      </c>
      <c r="Q295" s="172"/>
      <c r="R295" s="173">
        <f>SUM(R296:R303)</f>
        <v>0.11093611</v>
      </c>
      <c r="S295" s="172"/>
      <c r="T295" s="174">
        <f>SUM(T296:T303)</f>
        <v>0.215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167" t="s">
        <v>84</v>
      </c>
      <c r="AT295" s="175" t="s">
        <v>76</v>
      </c>
      <c r="AU295" s="175" t="s">
        <v>84</v>
      </c>
      <c r="AY295" s="167" t="s">
        <v>146</v>
      </c>
      <c r="BK295" s="176">
        <f>SUM(BK296:BK303)</f>
        <v>0</v>
      </c>
    </row>
    <row r="296" s="2" customFormat="1" ht="37.8" customHeight="1">
      <c r="A296" s="38"/>
      <c r="B296" s="179"/>
      <c r="C296" s="180" t="s">
        <v>462</v>
      </c>
      <c r="D296" s="180" t="s">
        <v>148</v>
      </c>
      <c r="E296" s="181" t="s">
        <v>589</v>
      </c>
      <c r="F296" s="182" t="s">
        <v>590</v>
      </c>
      <c r="G296" s="183" t="s">
        <v>184</v>
      </c>
      <c r="H296" s="184">
        <v>230</v>
      </c>
      <c r="I296" s="185"/>
      <c r="J296" s="186">
        <f>ROUND(I296*H296,2)</f>
        <v>0</v>
      </c>
      <c r="K296" s="182" t="s">
        <v>1</v>
      </c>
      <c r="L296" s="39"/>
      <c r="M296" s="187" t="s">
        <v>1</v>
      </c>
      <c r="N296" s="188" t="s">
        <v>42</v>
      </c>
      <c r="O296" s="77"/>
      <c r="P296" s="189">
        <f>O296*H296</f>
        <v>0</v>
      </c>
      <c r="Q296" s="189">
        <v>0</v>
      </c>
      <c r="R296" s="189">
        <f>Q296*H296</f>
        <v>0</v>
      </c>
      <c r="S296" s="189">
        <v>0</v>
      </c>
      <c r="T296" s="190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191" t="s">
        <v>153</v>
      </c>
      <c r="AT296" s="191" t="s">
        <v>148</v>
      </c>
      <c r="AU296" s="191" t="s">
        <v>86</v>
      </c>
      <c r="AY296" s="19" t="s">
        <v>146</v>
      </c>
      <c r="BE296" s="192">
        <f>IF(N296="základní",J296,0)</f>
        <v>0</v>
      </c>
      <c r="BF296" s="192">
        <f>IF(N296="snížená",J296,0)</f>
        <v>0</v>
      </c>
      <c r="BG296" s="192">
        <f>IF(N296="zákl. přenesená",J296,0)</f>
        <v>0</v>
      </c>
      <c r="BH296" s="192">
        <f>IF(N296="sníž. přenesená",J296,0)</f>
        <v>0</v>
      </c>
      <c r="BI296" s="192">
        <f>IF(N296="nulová",J296,0)</f>
        <v>0</v>
      </c>
      <c r="BJ296" s="19" t="s">
        <v>84</v>
      </c>
      <c r="BK296" s="192">
        <f>ROUND(I296*H296,2)</f>
        <v>0</v>
      </c>
      <c r="BL296" s="19" t="s">
        <v>153</v>
      </c>
      <c r="BM296" s="191" t="s">
        <v>1180</v>
      </c>
    </row>
    <row r="297" s="14" customFormat="1">
      <c r="A297" s="14"/>
      <c r="B297" s="201"/>
      <c r="C297" s="14"/>
      <c r="D297" s="194" t="s">
        <v>155</v>
      </c>
      <c r="E297" s="202" t="s">
        <v>1</v>
      </c>
      <c r="F297" s="203" t="s">
        <v>1181</v>
      </c>
      <c r="G297" s="14"/>
      <c r="H297" s="204">
        <v>230</v>
      </c>
      <c r="I297" s="205"/>
      <c r="J297" s="14"/>
      <c r="K297" s="14"/>
      <c r="L297" s="201"/>
      <c r="M297" s="206"/>
      <c r="N297" s="207"/>
      <c r="O297" s="207"/>
      <c r="P297" s="207"/>
      <c r="Q297" s="207"/>
      <c r="R297" s="207"/>
      <c r="S297" s="207"/>
      <c r="T297" s="208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02" t="s">
        <v>155</v>
      </c>
      <c r="AU297" s="202" t="s">
        <v>86</v>
      </c>
      <c r="AV297" s="14" t="s">
        <v>86</v>
      </c>
      <c r="AW297" s="14" t="s">
        <v>32</v>
      </c>
      <c r="AX297" s="14" t="s">
        <v>84</v>
      </c>
      <c r="AY297" s="202" t="s">
        <v>146</v>
      </c>
    </row>
    <row r="298" s="2" customFormat="1" ht="24.15" customHeight="1">
      <c r="A298" s="38"/>
      <c r="B298" s="179"/>
      <c r="C298" s="180" t="s">
        <v>466</v>
      </c>
      <c r="D298" s="180" t="s">
        <v>148</v>
      </c>
      <c r="E298" s="181" t="s">
        <v>594</v>
      </c>
      <c r="F298" s="182" t="s">
        <v>595</v>
      </c>
      <c r="G298" s="183" t="s">
        <v>184</v>
      </c>
      <c r="H298" s="184">
        <v>230</v>
      </c>
      <c r="I298" s="185"/>
      <c r="J298" s="186">
        <f>ROUND(I298*H298,2)</f>
        <v>0</v>
      </c>
      <c r="K298" s="182" t="s">
        <v>152</v>
      </c>
      <c r="L298" s="39"/>
      <c r="M298" s="187" t="s">
        <v>1</v>
      </c>
      <c r="N298" s="188" t="s">
        <v>42</v>
      </c>
      <c r="O298" s="77"/>
      <c r="P298" s="189">
        <f>O298*H298</f>
        <v>0</v>
      </c>
      <c r="Q298" s="189">
        <v>0</v>
      </c>
      <c r="R298" s="189">
        <f>Q298*H298</f>
        <v>0</v>
      </c>
      <c r="S298" s="189">
        <v>0</v>
      </c>
      <c r="T298" s="190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191" t="s">
        <v>153</v>
      </c>
      <c r="AT298" s="191" t="s">
        <v>148</v>
      </c>
      <c r="AU298" s="191" t="s">
        <v>86</v>
      </c>
      <c r="AY298" s="19" t="s">
        <v>146</v>
      </c>
      <c r="BE298" s="192">
        <f>IF(N298="základní",J298,0)</f>
        <v>0</v>
      </c>
      <c r="BF298" s="192">
        <f>IF(N298="snížená",J298,0)</f>
        <v>0</v>
      </c>
      <c r="BG298" s="192">
        <f>IF(N298="zákl. přenesená",J298,0)</f>
        <v>0</v>
      </c>
      <c r="BH298" s="192">
        <f>IF(N298="sníž. přenesená",J298,0)</f>
        <v>0</v>
      </c>
      <c r="BI298" s="192">
        <f>IF(N298="nulová",J298,0)</f>
        <v>0</v>
      </c>
      <c r="BJ298" s="19" t="s">
        <v>84</v>
      </c>
      <c r="BK298" s="192">
        <f>ROUND(I298*H298,2)</f>
        <v>0</v>
      </c>
      <c r="BL298" s="19" t="s">
        <v>153</v>
      </c>
      <c r="BM298" s="191" t="s">
        <v>1182</v>
      </c>
    </row>
    <row r="299" s="14" customFormat="1">
      <c r="A299" s="14"/>
      <c r="B299" s="201"/>
      <c r="C299" s="14"/>
      <c r="D299" s="194" t="s">
        <v>155</v>
      </c>
      <c r="E299" s="202" t="s">
        <v>1</v>
      </c>
      <c r="F299" s="203" t="s">
        <v>1181</v>
      </c>
      <c r="G299" s="14"/>
      <c r="H299" s="204">
        <v>230</v>
      </c>
      <c r="I299" s="205"/>
      <c r="J299" s="14"/>
      <c r="K299" s="14"/>
      <c r="L299" s="201"/>
      <c r="M299" s="206"/>
      <c r="N299" s="207"/>
      <c r="O299" s="207"/>
      <c r="P299" s="207"/>
      <c r="Q299" s="207"/>
      <c r="R299" s="207"/>
      <c r="S299" s="207"/>
      <c r="T299" s="208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02" t="s">
        <v>155</v>
      </c>
      <c r="AU299" s="202" t="s">
        <v>86</v>
      </c>
      <c r="AV299" s="14" t="s">
        <v>86</v>
      </c>
      <c r="AW299" s="14" t="s">
        <v>32</v>
      </c>
      <c r="AX299" s="14" t="s">
        <v>84</v>
      </c>
      <c r="AY299" s="202" t="s">
        <v>146</v>
      </c>
    </row>
    <row r="300" s="2" customFormat="1" ht="49.05" customHeight="1">
      <c r="A300" s="38"/>
      <c r="B300" s="179"/>
      <c r="C300" s="180" t="s">
        <v>470</v>
      </c>
      <c r="D300" s="180" t="s">
        <v>148</v>
      </c>
      <c r="E300" s="181" t="s">
        <v>1183</v>
      </c>
      <c r="F300" s="182" t="s">
        <v>1184</v>
      </c>
      <c r="G300" s="183" t="s">
        <v>205</v>
      </c>
      <c r="H300" s="184">
        <v>0.041000000000000002</v>
      </c>
      <c r="I300" s="185"/>
      <c r="J300" s="186">
        <f>ROUND(I300*H300,2)</f>
        <v>0</v>
      </c>
      <c r="K300" s="182" t="s">
        <v>152</v>
      </c>
      <c r="L300" s="39"/>
      <c r="M300" s="187" t="s">
        <v>1</v>
      </c>
      <c r="N300" s="188" t="s">
        <v>42</v>
      </c>
      <c r="O300" s="77"/>
      <c r="P300" s="189">
        <f>O300*H300</f>
        <v>0</v>
      </c>
      <c r="Q300" s="189">
        <v>2.62771</v>
      </c>
      <c r="R300" s="189">
        <f>Q300*H300</f>
        <v>0.10773611000000001</v>
      </c>
      <c r="S300" s="189">
        <v>0</v>
      </c>
      <c r="T300" s="190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191" t="s">
        <v>153</v>
      </c>
      <c r="AT300" s="191" t="s">
        <v>148</v>
      </c>
      <c r="AU300" s="191" t="s">
        <v>86</v>
      </c>
      <c r="AY300" s="19" t="s">
        <v>146</v>
      </c>
      <c r="BE300" s="192">
        <f>IF(N300="základní",J300,0)</f>
        <v>0</v>
      </c>
      <c r="BF300" s="192">
        <f>IF(N300="snížená",J300,0)</f>
        <v>0</v>
      </c>
      <c r="BG300" s="192">
        <f>IF(N300="zákl. přenesená",J300,0)</f>
        <v>0</v>
      </c>
      <c r="BH300" s="192">
        <f>IF(N300="sníž. přenesená",J300,0)</f>
        <v>0</v>
      </c>
      <c r="BI300" s="192">
        <f>IF(N300="nulová",J300,0)</f>
        <v>0</v>
      </c>
      <c r="BJ300" s="19" t="s">
        <v>84</v>
      </c>
      <c r="BK300" s="192">
        <f>ROUND(I300*H300,2)</f>
        <v>0</v>
      </c>
      <c r="BL300" s="19" t="s">
        <v>153</v>
      </c>
      <c r="BM300" s="191" t="s">
        <v>1185</v>
      </c>
    </row>
    <row r="301" s="13" customFormat="1">
      <c r="A301" s="13"/>
      <c r="B301" s="193"/>
      <c r="C301" s="13"/>
      <c r="D301" s="194" t="s">
        <v>155</v>
      </c>
      <c r="E301" s="195" t="s">
        <v>1</v>
      </c>
      <c r="F301" s="196" t="s">
        <v>1186</v>
      </c>
      <c r="G301" s="13"/>
      <c r="H301" s="195" t="s">
        <v>1</v>
      </c>
      <c r="I301" s="197"/>
      <c r="J301" s="13"/>
      <c r="K301" s="13"/>
      <c r="L301" s="193"/>
      <c r="M301" s="198"/>
      <c r="N301" s="199"/>
      <c r="O301" s="199"/>
      <c r="P301" s="199"/>
      <c r="Q301" s="199"/>
      <c r="R301" s="199"/>
      <c r="S301" s="199"/>
      <c r="T301" s="200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195" t="s">
        <v>155</v>
      </c>
      <c r="AU301" s="195" t="s">
        <v>86</v>
      </c>
      <c r="AV301" s="13" t="s">
        <v>84</v>
      </c>
      <c r="AW301" s="13" t="s">
        <v>32</v>
      </c>
      <c r="AX301" s="13" t="s">
        <v>77</v>
      </c>
      <c r="AY301" s="195" t="s">
        <v>146</v>
      </c>
    </row>
    <row r="302" s="14" customFormat="1">
      <c r="A302" s="14"/>
      <c r="B302" s="201"/>
      <c r="C302" s="14"/>
      <c r="D302" s="194" t="s">
        <v>155</v>
      </c>
      <c r="E302" s="202" t="s">
        <v>1</v>
      </c>
      <c r="F302" s="203" t="s">
        <v>1187</v>
      </c>
      <c r="G302" s="14"/>
      <c r="H302" s="204">
        <v>0.041000000000000002</v>
      </c>
      <c r="I302" s="205"/>
      <c r="J302" s="14"/>
      <c r="K302" s="14"/>
      <c r="L302" s="201"/>
      <c r="M302" s="206"/>
      <c r="N302" s="207"/>
      <c r="O302" s="207"/>
      <c r="P302" s="207"/>
      <c r="Q302" s="207"/>
      <c r="R302" s="207"/>
      <c r="S302" s="207"/>
      <c r="T302" s="208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02" t="s">
        <v>155</v>
      </c>
      <c r="AU302" s="202" t="s">
        <v>86</v>
      </c>
      <c r="AV302" s="14" t="s">
        <v>86</v>
      </c>
      <c r="AW302" s="14" t="s">
        <v>32</v>
      </c>
      <c r="AX302" s="14" t="s">
        <v>84</v>
      </c>
      <c r="AY302" s="202" t="s">
        <v>146</v>
      </c>
    </row>
    <row r="303" s="2" customFormat="1" ht="44.25" customHeight="1">
      <c r="A303" s="38"/>
      <c r="B303" s="179"/>
      <c r="C303" s="180" t="s">
        <v>475</v>
      </c>
      <c r="D303" s="180" t="s">
        <v>148</v>
      </c>
      <c r="E303" s="181" t="s">
        <v>1188</v>
      </c>
      <c r="F303" s="182" t="s">
        <v>1189</v>
      </c>
      <c r="G303" s="183" t="s">
        <v>184</v>
      </c>
      <c r="H303" s="184">
        <v>0.5</v>
      </c>
      <c r="I303" s="185"/>
      <c r="J303" s="186">
        <f>ROUND(I303*H303,2)</f>
        <v>0</v>
      </c>
      <c r="K303" s="182" t="s">
        <v>152</v>
      </c>
      <c r="L303" s="39"/>
      <c r="M303" s="187" t="s">
        <v>1</v>
      </c>
      <c r="N303" s="188" t="s">
        <v>42</v>
      </c>
      <c r="O303" s="77"/>
      <c r="P303" s="189">
        <f>O303*H303</f>
        <v>0</v>
      </c>
      <c r="Q303" s="189">
        <v>0.0064000000000000003</v>
      </c>
      <c r="R303" s="189">
        <f>Q303*H303</f>
        <v>0.0032000000000000002</v>
      </c>
      <c r="S303" s="189">
        <v>0.42999999999999999</v>
      </c>
      <c r="T303" s="190">
        <f>S303*H303</f>
        <v>0.215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191" t="s">
        <v>153</v>
      </c>
      <c r="AT303" s="191" t="s">
        <v>148</v>
      </c>
      <c r="AU303" s="191" t="s">
        <v>86</v>
      </c>
      <c r="AY303" s="19" t="s">
        <v>146</v>
      </c>
      <c r="BE303" s="192">
        <f>IF(N303="základní",J303,0)</f>
        <v>0</v>
      </c>
      <c r="BF303" s="192">
        <f>IF(N303="snížená",J303,0)</f>
        <v>0</v>
      </c>
      <c r="BG303" s="192">
        <f>IF(N303="zákl. přenesená",J303,0)</f>
        <v>0</v>
      </c>
      <c r="BH303" s="192">
        <f>IF(N303="sníž. přenesená",J303,0)</f>
        <v>0</v>
      </c>
      <c r="BI303" s="192">
        <f>IF(N303="nulová",J303,0)</f>
        <v>0</v>
      </c>
      <c r="BJ303" s="19" t="s">
        <v>84</v>
      </c>
      <c r="BK303" s="192">
        <f>ROUND(I303*H303,2)</f>
        <v>0</v>
      </c>
      <c r="BL303" s="19" t="s">
        <v>153</v>
      </c>
      <c r="BM303" s="191" t="s">
        <v>1190</v>
      </c>
    </row>
    <row r="304" s="12" customFormat="1" ht="22.8" customHeight="1">
      <c r="A304" s="12"/>
      <c r="B304" s="166"/>
      <c r="C304" s="12"/>
      <c r="D304" s="167" t="s">
        <v>76</v>
      </c>
      <c r="E304" s="177" t="s">
        <v>605</v>
      </c>
      <c r="F304" s="177" t="s">
        <v>606</v>
      </c>
      <c r="G304" s="12"/>
      <c r="H304" s="12"/>
      <c r="I304" s="169"/>
      <c r="J304" s="178">
        <f>BK304</f>
        <v>0</v>
      </c>
      <c r="K304" s="12"/>
      <c r="L304" s="166"/>
      <c r="M304" s="171"/>
      <c r="N304" s="172"/>
      <c r="O304" s="172"/>
      <c r="P304" s="173">
        <f>SUM(P305:P322)</f>
        <v>0</v>
      </c>
      <c r="Q304" s="172"/>
      <c r="R304" s="173">
        <f>SUM(R305:R322)</f>
        <v>0</v>
      </c>
      <c r="S304" s="172"/>
      <c r="T304" s="174">
        <f>SUM(T305:T322)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167" t="s">
        <v>84</v>
      </c>
      <c r="AT304" s="175" t="s">
        <v>76</v>
      </c>
      <c r="AU304" s="175" t="s">
        <v>84</v>
      </c>
      <c r="AY304" s="167" t="s">
        <v>146</v>
      </c>
      <c r="BK304" s="176">
        <f>SUM(BK305:BK322)</f>
        <v>0</v>
      </c>
    </row>
    <row r="305" s="2" customFormat="1" ht="37.8" customHeight="1">
      <c r="A305" s="38"/>
      <c r="B305" s="179"/>
      <c r="C305" s="180" t="s">
        <v>480</v>
      </c>
      <c r="D305" s="180" t="s">
        <v>148</v>
      </c>
      <c r="E305" s="181" t="s">
        <v>608</v>
      </c>
      <c r="F305" s="182" t="s">
        <v>609</v>
      </c>
      <c r="G305" s="183" t="s">
        <v>266</v>
      </c>
      <c r="H305" s="184">
        <v>66.126000000000005</v>
      </c>
      <c r="I305" s="185"/>
      <c r="J305" s="186">
        <f>ROUND(I305*H305,2)</f>
        <v>0</v>
      </c>
      <c r="K305" s="182" t="s">
        <v>152</v>
      </c>
      <c r="L305" s="39"/>
      <c r="M305" s="187" t="s">
        <v>1</v>
      </c>
      <c r="N305" s="188" t="s">
        <v>42</v>
      </c>
      <c r="O305" s="77"/>
      <c r="P305" s="189">
        <f>O305*H305</f>
        <v>0</v>
      </c>
      <c r="Q305" s="189">
        <v>0</v>
      </c>
      <c r="R305" s="189">
        <f>Q305*H305</f>
        <v>0</v>
      </c>
      <c r="S305" s="189">
        <v>0</v>
      </c>
      <c r="T305" s="190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191" t="s">
        <v>153</v>
      </c>
      <c r="AT305" s="191" t="s">
        <v>148</v>
      </c>
      <c r="AU305" s="191" t="s">
        <v>86</v>
      </c>
      <c r="AY305" s="19" t="s">
        <v>146</v>
      </c>
      <c r="BE305" s="192">
        <f>IF(N305="základní",J305,0)</f>
        <v>0</v>
      </c>
      <c r="BF305" s="192">
        <f>IF(N305="snížená",J305,0)</f>
        <v>0</v>
      </c>
      <c r="BG305" s="192">
        <f>IF(N305="zákl. přenesená",J305,0)</f>
        <v>0</v>
      </c>
      <c r="BH305" s="192">
        <f>IF(N305="sníž. přenesená",J305,0)</f>
        <v>0</v>
      </c>
      <c r="BI305" s="192">
        <f>IF(N305="nulová",J305,0)</f>
        <v>0</v>
      </c>
      <c r="BJ305" s="19" t="s">
        <v>84</v>
      </c>
      <c r="BK305" s="192">
        <f>ROUND(I305*H305,2)</f>
        <v>0</v>
      </c>
      <c r="BL305" s="19" t="s">
        <v>153</v>
      </c>
      <c r="BM305" s="191" t="s">
        <v>1191</v>
      </c>
    </row>
    <row r="306" s="13" customFormat="1">
      <c r="A306" s="13"/>
      <c r="B306" s="193"/>
      <c r="C306" s="13"/>
      <c r="D306" s="194" t="s">
        <v>155</v>
      </c>
      <c r="E306" s="195" t="s">
        <v>1</v>
      </c>
      <c r="F306" s="196" t="s">
        <v>611</v>
      </c>
      <c r="G306" s="13"/>
      <c r="H306" s="195" t="s">
        <v>1</v>
      </c>
      <c r="I306" s="197"/>
      <c r="J306" s="13"/>
      <c r="K306" s="13"/>
      <c r="L306" s="193"/>
      <c r="M306" s="198"/>
      <c r="N306" s="199"/>
      <c r="O306" s="199"/>
      <c r="P306" s="199"/>
      <c r="Q306" s="199"/>
      <c r="R306" s="199"/>
      <c r="S306" s="199"/>
      <c r="T306" s="200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195" t="s">
        <v>155</v>
      </c>
      <c r="AU306" s="195" t="s">
        <v>86</v>
      </c>
      <c r="AV306" s="13" t="s">
        <v>84</v>
      </c>
      <c r="AW306" s="13" t="s">
        <v>32</v>
      </c>
      <c r="AX306" s="13" t="s">
        <v>77</v>
      </c>
      <c r="AY306" s="195" t="s">
        <v>146</v>
      </c>
    </row>
    <row r="307" s="14" customFormat="1">
      <c r="A307" s="14"/>
      <c r="B307" s="201"/>
      <c r="C307" s="14"/>
      <c r="D307" s="194" t="s">
        <v>155</v>
      </c>
      <c r="E307" s="202" t="s">
        <v>1</v>
      </c>
      <c r="F307" s="203" t="s">
        <v>1192</v>
      </c>
      <c r="G307" s="14"/>
      <c r="H307" s="204">
        <v>37.950000000000003</v>
      </c>
      <c r="I307" s="205"/>
      <c r="J307" s="14"/>
      <c r="K307" s="14"/>
      <c r="L307" s="201"/>
      <c r="M307" s="206"/>
      <c r="N307" s="207"/>
      <c r="O307" s="207"/>
      <c r="P307" s="207"/>
      <c r="Q307" s="207"/>
      <c r="R307" s="207"/>
      <c r="S307" s="207"/>
      <c r="T307" s="208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02" t="s">
        <v>155</v>
      </c>
      <c r="AU307" s="202" t="s">
        <v>86</v>
      </c>
      <c r="AV307" s="14" t="s">
        <v>86</v>
      </c>
      <c r="AW307" s="14" t="s">
        <v>32</v>
      </c>
      <c r="AX307" s="14" t="s">
        <v>77</v>
      </c>
      <c r="AY307" s="202" t="s">
        <v>146</v>
      </c>
    </row>
    <row r="308" s="14" customFormat="1">
      <c r="A308" s="14"/>
      <c r="B308" s="201"/>
      <c r="C308" s="14"/>
      <c r="D308" s="194" t="s">
        <v>155</v>
      </c>
      <c r="E308" s="202" t="s">
        <v>1</v>
      </c>
      <c r="F308" s="203" t="s">
        <v>1193</v>
      </c>
      <c r="G308" s="14"/>
      <c r="H308" s="204">
        <v>28.175999999999998</v>
      </c>
      <c r="I308" s="205"/>
      <c r="J308" s="14"/>
      <c r="K308" s="14"/>
      <c r="L308" s="201"/>
      <c r="M308" s="206"/>
      <c r="N308" s="207"/>
      <c r="O308" s="207"/>
      <c r="P308" s="207"/>
      <c r="Q308" s="207"/>
      <c r="R308" s="207"/>
      <c r="S308" s="207"/>
      <c r="T308" s="208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02" t="s">
        <v>155</v>
      </c>
      <c r="AU308" s="202" t="s">
        <v>86</v>
      </c>
      <c r="AV308" s="14" t="s">
        <v>86</v>
      </c>
      <c r="AW308" s="14" t="s">
        <v>32</v>
      </c>
      <c r="AX308" s="14" t="s">
        <v>77</v>
      </c>
      <c r="AY308" s="202" t="s">
        <v>146</v>
      </c>
    </row>
    <row r="309" s="15" customFormat="1">
      <c r="A309" s="15"/>
      <c r="B309" s="209"/>
      <c r="C309" s="15"/>
      <c r="D309" s="194" t="s">
        <v>155</v>
      </c>
      <c r="E309" s="210" t="s">
        <v>1</v>
      </c>
      <c r="F309" s="211" t="s">
        <v>164</v>
      </c>
      <c r="G309" s="15"/>
      <c r="H309" s="212">
        <v>66.126000000000005</v>
      </c>
      <c r="I309" s="213"/>
      <c r="J309" s="15"/>
      <c r="K309" s="15"/>
      <c r="L309" s="209"/>
      <c r="M309" s="214"/>
      <c r="N309" s="215"/>
      <c r="O309" s="215"/>
      <c r="P309" s="215"/>
      <c r="Q309" s="215"/>
      <c r="R309" s="215"/>
      <c r="S309" s="215"/>
      <c r="T309" s="216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10" t="s">
        <v>155</v>
      </c>
      <c r="AU309" s="210" t="s">
        <v>86</v>
      </c>
      <c r="AV309" s="15" t="s">
        <v>153</v>
      </c>
      <c r="AW309" s="15" t="s">
        <v>32</v>
      </c>
      <c r="AX309" s="15" t="s">
        <v>84</v>
      </c>
      <c r="AY309" s="210" t="s">
        <v>146</v>
      </c>
    </row>
    <row r="310" s="2" customFormat="1" ht="24.15" customHeight="1">
      <c r="A310" s="38"/>
      <c r="B310" s="179"/>
      <c r="C310" s="180" t="s">
        <v>484</v>
      </c>
      <c r="D310" s="180" t="s">
        <v>148</v>
      </c>
      <c r="E310" s="181" t="s">
        <v>621</v>
      </c>
      <c r="F310" s="182" t="s">
        <v>622</v>
      </c>
      <c r="G310" s="183" t="s">
        <v>266</v>
      </c>
      <c r="H310" s="184">
        <v>129.63</v>
      </c>
      <c r="I310" s="185"/>
      <c r="J310" s="186">
        <f>ROUND(I310*H310,2)</f>
        <v>0</v>
      </c>
      <c r="K310" s="182" t="s">
        <v>1</v>
      </c>
      <c r="L310" s="39"/>
      <c r="M310" s="187" t="s">
        <v>1</v>
      </c>
      <c r="N310" s="188" t="s">
        <v>42</v>
      </c>
      <c r="O310" s="77"/>
      <c r="P310" s="189">
        <f>O310*H310</f>
        <v>0</v>
      </c>
      <c r="Q310" s="189">
        <v>0</v>
      </c>
      <c r="R310" s="189">
        <f>Q310*H310</f>
        <v>0</v>
      </c>
      <c r="S310" s="189">
        <v>0</v>
      </c>
      <c r="T310" s="190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191" t="s">
        <v>153</v>
      </c>
      <c r="AT310" s="191" t="s">
        <v>148</v>
      </c>
      <c r="AU310" s="191" t="s">
        <v>86</v>
      </c>
      <c r="AY310" s="19" t="s">
        <v>146</v>
      </c>
      <c r="BE310" s="192">
        <f>IF(N310="základní",J310,0)</f>
        <v>0</v>
      </c>
      <c r="BF310" s="192">
        <f>IF(N310="snížená",J310,0)</f>
        <v>0</v>
      </c>
      <c r="BG310" s="192">
        <f>IF(N310="zákl. přenesená",J310,0)</f>
        <v>0</v>
      </c>
      <c r="BH310" s="192">
        <f>IF(N310="sníž. přenesená",J310,0)</f>
        <v>0</v>
      </c>
      <c r="BI310" s="192">
        <f>IF(N310="nulová",J310,0)</f>
        <v>0</v>
      </c>
      <c r="BJ310" s="19" t="s">
        <v>84</v>
      </c>
      <c r="BK310" s="192">
        <f>ROUND(I310*H310,2)</f>
        <v>0</v>
      </c>
      <c r="BL310" s="19" t="s">
        <v>153</v>
      </c>
      <c r="BM310" s="191" t="s">
        <v>1194</v>
      </c>
    </row>
    <row r="311" s="13" customFormat="1">
      <c r="A311" s="13"/>
      <c r="B311" s="193"/>
      <c r="C311" s="13"/>
      <c r="D311" s="194" t="s">
        <v>155</v>
      </c>
      <c r="E311" s="195" t="s">
        <v>1</v>
      </c>
      <c r="F311" s="196" t="s">
        <v>624</v>
      </c>
      <c r="G311" s="13"/>
      <c r="H311" s="195" t="s">
        <v>1</v>
      </c>
      <c r="I311" s="197"/>
      <c r="J311" s="13"/>
      <c r="K311" s="13"/>
      <c r="L311" s="193"/>
      <c r="M311" s="198"/>
      <c r="N311" s="199"/>
      <c r="O311" s="199"/>
      <c r="P311" s="199"/>
      <c r="Q311" s="199"/>
      <c r="R311" s="199"/>
      <c r="S311" s="199"/>
      <c r="T311" s="200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195" t="s">
        <v>155</v>
      </c>
      <c r="AU311" s="195" t="s">
        <v>86</v>
      </c>
      <c r="AV311" s="13" t="s">
        <v>84</v>
      </c>
      <c r="AW311" s="13" t="s">
        <v>32</v>
      </c>
      <c r="AX311" s="13" t="s">
        <v>77</v>
      </c>
      <c r="AY311" s="195" t="s">
        <v>146</v>
      </c>
    </row>
    <row r="312" s="13" customFormat="1">
      <c r="A312" s="13"/>
      <c r="B312" s="193"/>
      <c r="C312" s="13"/>
      <c r="D312" s="194" t="s">
        <v>155</v>
      </c>
      <c r="E312" s="195" t="s">
        <v>1</v>
      </c>
      <c r="F312" s="196" t="s">
        <v>244</v>
      </c>
      <c r="G312" s="13"/>
      <c r="H312" s="195" t="s">
        <v>1</v>
      </c>
      <c r="I312" s="197"/>
      <c r="J312" s="13"/>
      <c r="K312" s="13"/>
      <c r="L312" s="193"/>
      <c r="M312" s="198"/>
      <c r="N312" s="199"/>
      <c r="O312" s="199"/>
      <c r="P312" s="199"/>
      <c r="Q312" s="199"/>
      <c r="R312" s="199"/>
      <c r="S312" s="199"/>
      <c r="T312" s="200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195" t="s">
        <v>155</v>
      </c>
      <c r="AU312" s="195" t="s">
        <v>86</v>
      </c>
      <c r="AV312" s="13" t="s">
        <v>84</v>
      </c>
      <c r="AW312" s="13" t="s">
        <v>32</v>
      </c>
      <c r="AX312" s="13" t="s">
        <v>77</v>
      </c>
      <c r="AY312" s="195" t="s">
        <v>146</v>
      </c>
    </row>
    <row r="313" s="14" customFormat="1">
      <c r="A313" s="14"/>
      <c r="B313" s="201"/>
      <c r="C313" s="14"/>
      <c r="D313" s="194" t="s">
        <v>155</v>
      </c>
      <c r="E313" s="202" t="s">
        <v>1</v>
      </c>
      <c r="F313" s="203" t="s">
        <v>1195</v>
      </c>
      <c r="G313" s="14"/>
      <c r="H313" s="204">
        <v>129.63</v>
      </c>
      <c r="I313" s="205"/>
      <c r="J313" s="14"/>
      <c r="K313" s="14"/>
      <c r="L313" s="201"/>
      <c r="M313" s="206"/>
      <c r="N313" s="207"/>
      <c r="O313" s="207"/>
      <c r="P313" s="207"/>
      <c r="Q313" s="207"/>
      <c r="R313" s="207"/>
      <c r="S313" s="207"/>
      <c r="T313" s="208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02" t="s">
        <v>155</v>
      </c>
      <c r="AU313" s="202" t="s">
        <v>86</v>
      </c>
      <c r="AV313" s="14" t="s">
        <v>86</v>
      </c>
      <c r="AW313" s="14" t="s">
        <v>32</v>
      </c>
      <c r="AX313" s="14" t="s">
        <v>84</v>
      </c>
      <c r="AY313" s="202" t="s">
        <v>146</v>
      </c>
    </row>
    <row r="314" s="2" customFormat="1" ht="49.05" customHeight="1">
      <c r="A314" s="38"/>
      <c r="B314" s="179"/>
      <c r="C314" s="180" t="s">
        <v>488</v>
      </c>
      <c r="D314" s="180" t="s">
        <v>148</v>
      </c>
      <c r="E314" s="181" t="s">
        <v>615</v>
      </c>
      <c r="F314" s="182" t="s">
        <v>616</v>
      </c>
      <c r="G314" s="183" t="s">
        <v>266</v>
      </c>
      <c r="H314" s="184">
        <v>33.063000000000002</v>
      </c>
      <c r="I314" s="185"/>
      <c r="J314" s="186">
        <f>ROUND(I314*H314,2)</f>
        <v>0</v>
      </c>
      <c r="K314" s="182" t="s">
        <v>152</v>
      </c>
      <c r="L314" s="39"/>
      <c r="M314" s="187" t="s">
        <v>1</v>
      </c>
      <c r="N314" s="188" t="s">
        <v>42</v>
      </c>
      <c r="O314" s="77"/>
      <c r="P314" s="189">
        <f>O314*H314</f>
        <v>0</v>
      </c>
      <c r="Q314" s="189">
        <v>0</v>
      </c>
      <c r="R314" s="189">
        <f>Q314*H314</f>
        <v>0</v>
      </c>
      <c r="S314" s="189">
        <v>0</v>
      </c>
      <c r="T314" s="190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191" t="s">
        <v>153</v>
      </c>
      <c r="AT314" s="191" t="s">
        <v>148</v>
      </c>
      <c r="AU314" s="191" t="s">
        <v>86</v>
      </c>
      <c r="AY314" s="19" t="s">
        <v>146</v>
      </c>
      <c r="BE314" s="192">
        <f>IF(N314="základní",J314,0)</f>
        <v>0</v>
      </c>
      <c r="BF314" s="192">
        <f>IF(N314="snížená",J314,0)</f>
        <v>0</v>
      </c>
      <c r="BG314" s="192">
        <f>IF(N314="zákl. přenesená",J314,0)</f>
        <v>0</v>
      </c>
      <c r="BH314" s="192">
        <f>IF(N314="sníž. přenesená",J314,0)</f>
        <v>0</v>
      </c>
      <c r="BI314" s="192">
        <f>IF(N314="nulová",J314,0)</f>
        <v>0</v>
      </c>
      <c r="BJ314" s="19" t="s">
        <v>84</v>
      </c>
      <c r="BK314" s="192">
        <f>ROUND(I314*H314,2)</f>
        <v>0</v>
      </c>
      <c r="BL314" s="19" t="s">
        <v>153</v>
      </c>
      <c r="BM314" s="191" t="s">
        <v>1196</v>
      </c>
    </row>
    <row r="315" s="14" customFormat="1">
      <c r="A315" s="14"/>
      <c r="B315" s="201"/>
      <c r="C315" s="14"/>
      <c r="D315" s="194" t="s">
        <v>155</v>
      </c>
      <c r="E315" s="202" t="s">
        <v>1</v>
      </c>
      <c r="F315" s="203" t="s">
        <v>1197</v>
      </c>
      <c r="G315" s="14"/>
      <c r="H315" s="204">
        <v>18.975000000000001</v>
      </c>
      <c r="I315" s="205"/>
      <c r="J315" s="14"/>
      <c r="K315" s="14"/>
      <c r="L315" s="201"/>
      <c r="M315" s="206"/>
      <c r="N315" s="207"/>
      <c r="O315" s="207"/>
      <c r="P315" s="207"/>
      <c r="Q315" s="207"/>
      <c r="R315" s="207"/>
      <c r="S315" s="207"/>
      <c r="T315" s="208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02" t="s">
        <v>155</v>
      </c>
      <c r="AU315" s="202" t="s">
        <v>86</v>
      </c>
      <c r="AV315" s="14" t="s">
        <v>86</v>
      </c>
      <c r="AW315" s="14" t="s">
        <v>32</v>
      </c>
      <c r="AX315" s="14" t="s">
        <v>77</v>
      </c>
      <c r="AY315" s="202" t="s">
        <v>146</v>
      </c>
    </row>
    <row r="316" s="14" customFormat="1">
      <c r="A316" s="14"/>
      <c r="B316" s="201"/>
      <c r="C316" s="14"/>
      <c r="D316" s="194" t="s">
        <v>155</v>
      </c>
      <c r="E316" s="202" t="s">
        <v>1</v>
      </c>
      <c r="F316" s="203" t="s">
        <v>1198</v>
      </c>
      <c r="G316" s="14"/>
      <c r="H316" s="204">
        <v>14.087999999999999</v>
      </c>
      <c r="I316" s="205"/>
      <c r="J316" s="14"/>
      <c r="K316" s="14"/>
      <c r="L316" s="201"/>
      <c r="M316" s="206"/>
      <c r="N316" s="207"/>
      <c r="O316" s="207"/>
      <c r="P316" s="207"/>
      <c r="Q316" s="207"/>
      <c r="R316" s="207"/>
      <c r="S316" s="207"/>
      <c r="T316" s="208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02" t="s">
        <v>155</v>
      </c>
      <c r="AU316" s="202" t="s">
        <v>86</v>
      </c>
      <c r="AV316" s="14" t="s">
        <v>86</v>
      </c>
      <c r="AW316" s="14" t="s">
        <v>32</v>
      </c>
      <c r="AX316" s="14" t="s">
        <v>77</v>
      </c>
      <c r="AY316" s="202" t="s">
        <v>146</v>
      </c>
    </row>
    <row r="317" s="15" customFormat="1">
      <c r="A317" s="15"/>
      <c r="B317" s="209"/>
      <c r="C317" s="15"/>
      <c r="D317" s="194" t="s">
        <v>155</v>
      </c>
      <c r="E317" s="210" t="s">
        <v>1</v>
      </c>
      <c r="F317" s="211" t="s">
        <v>164</v>
      </c>
      <c r="G317" s="15"/>
      <c r="H317" s="212">
        <v>33.063000000000002</v>
      </c>
      <c r="I317" s="213"/>
      <c r="J317" s="15"/>
      <c r="K317" s="15"/>
      <c r="L317" s="209"/>
      <c r="M317" s="214"/>
      <c r="N317" s="215"/>
      <c r="O317" s="215"/>
      <c r="P317" s="215"/>
      <c r="Q317" s="215"/>
      <c r="R317" s="215"/>
      <c r="S317" s="215"/>
      <c r="T317" s="216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10" t="s">
        <v>155</v>
      </c>
      <c r="AU317" s="210" t="s">
        <v>86</v>
      </c>
      <c r="AV317" s="15" t="s">
        <v>153</v>
      </c>
      <c r="AW317" s="15" t="s">
        <v>32</v>
      </c>
      <c r="AX317" s="15" t="s">
        <v>84</v>
      </c>
      <c r="AY317" s="210" t="s">
        <v>146</v>
      </c>
    </row>
    <row r="318" s="2" customFormat="1" ht="24.15" customHeight="1">
      <c r="A318" s="38"/>
      <c r="B318" s="179"/>
      <c r="C318" s="180" t="s">
        <v>492</v>
      </c>
      <c r="D318" s="180" t="s">
        <v>148</v>
      </c>
      <c r="E318" s="181" t="s">
        <v>627</v>
      </c>
      <c r="F318" s="182" t="s">
        <v>628</v>
      </c>
      <c r="G318" s="183" t="s">
        <v>266</v>
      </c>
      <c r="H318" s="184">
        <v>33.063000000000002</v>
      </c>
      <c r="I318" s="185"/>
      <c r="J318" s="186">
        <f>ROUND(I318*H318,2)</f>
        <v>0</v>
      </c>
      <c r="K318" s="182" t="s">
        <v>152</v>
      </c>
      <c r="L318" s="39"/>
      <c r="M318" s="187" t="s">
        <v>1</v>
      </c>
      <c r="N318" s="188" t="s">
        <v>42</v>
      </c>
      <c r="O318" s="77"/>
      <c r="P318" s="189">
        <f>O318*H318</f>
        <v>0</v>
      </c>
      <c r="Q318" s="189">
        <v>0</v>
      </c>
      <c r="R318" s="189">
        <f>Q318*H318</f>
        <v>0</v>
      </c>
      <c r="S318" s="189">
        <v>0</v>
      </c>
      <c r="T318" s="190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191" t="s">
        <v>153</v>
      </c>
      <c r="AT318" s="191" t="s">
        <v>148</v>
      </c>
      <c r="AU318" s="191" t="s">
        <v>86</v>
      </c>
      <c r="AY318" s="19" t="s">
        <v>146</v>
      </c>
      <c r="BE318" s="192">
        <f>IF(N318="základní",J318,0)</f>
        <v>0</v>
      </c>
      <c r="BF318" s="192">
        <f>IF(N318="snížená",J318,0)</f>
        <v>0</v>
      </c>
      <c r="BG318" s="192">
        <f>IF(N318="zákl. přenesená",J318,0)</f>
        <v>0</v>
      </c>
      <c r="BH318" s="192">
        <f>IF(N318="sníž. přenesená",J318,0)</f>
        <v>0</v>
      </c>
      <c r="BI318" s="192">
        <f>IF(N318="nulová",J318,0)</f>
        <v>0</v>
      </c>
      <c r="BJ318" s="19" t="s">
        <v>84</v>
      </c>
      <c r="BK318" s="192">
        <f>ROUND(I318*H318,2)</f>
        <v>0</v>
      </c>
      <c r="BL318" s="19" t="s">
        <v>153</v>
      </c>
      <c r="BM318" s="191" t="s">
        <v>1199</v>
      </c>
    </row>
    <row r="319" s="13" customFormat="1">
      <c r="A319" s="13"/>
      <c r="B319" s="193"/>
      <c r="C319" s="13"/>
      <c r="D319" s="194" t="s">
        <v>155</v>
      </c>
      <c r="E319" s="195" t="s">
        <v>1</v>
      </c>
      <c r="F319" s="196" t="s">
        <v>630</v>
      </c>
      <c r="G319" s="13"/>
      <c r="H319" s="195" t="s">
        <v>1</v>
      </c>
      <c r="I319" s="197"/>
      <c r="J319" s="13"/>
      <c r="K319" s="13"/>
      <c r="L319" s="193"/>
      <c r="M319" s="198"/>
      <c r="N319" s="199"/>
      <c r="O319" s="199"/>
      <c r="P319" s="199"/>
      <c r="Q319" s="199"/>
      <c r="R319" s="199"/>
      <c r="S319" s="199"/>
      <c r="T319" s="200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195" t="s">
        <v>155</v>
      </c>
      <c r="AU319" s="195" t="s">
        <v>86</v>
      </c>
      <c r="AV319" s="13" t="s">
        <v>84</v>
      </c>
      <c r="AW319" s="13" t="s">
        <v>32</v>
      </c>
      <c r="AX319" s="13" t="s">
        <v>77</v>
      </c>
      <c r="AY319" s="195" t="s">
        <v>146</v>
      </c>
    </row>
    <row r="320" s="14" customFormat="1">
      <c r="A320" s="14"/>
      <c r="B320" s="201"/>
      <c r="C320" s="14"/>
      <c r="D320" s="194" t="s">
        <v>155</v>
      </c>
      <c r="E320" s="202" t="s">
        <v>1</v>
      </c>
      <c r="F320" s="203" t="s">
        <v>1197</v>
      </c>
      <c r="G320" s="14"/>
      <c r="H320" s="204">
        <v>18.975000000000001</v>
      </c>
      <c r="I320" s="205"/>
      <c r="J320" s="14"/>
      <c r="K320" s="14"/>
      <c r="L320" s="201"/>
      <c r="M320" s="206"/>
      <c r="N320" s="207"/>
      <c r="O320" s="207"/>
      <c r="P320" s="207"/>
      <c r="Q320" s="207"/>
      <c r="R320" s="207"/>
      <c r="S320" s="207"/>
      <c r="T320" s="208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02" t="s">
        <v>155</v>
      </c>
      <c r="AU320" s="202" t="s">
        <v>86</v>
      </c>
      <c r="AV320" s="14" t="s">
        <v>86</v>
      </c>
      <c r="AW320" s="14" t="s">
        <v>32</v>
      </c>
      <c r="AX320" s="14" t="s">
        <v>77</v>
      </c>
      <c r="AY320" s="202" t="s">
        <v>146</v>
      </c>
    </row>
    <row r="321" s="14" customFormat="1">
      <c r="A321" s="14"/>
      <c r="B321" s="201"/>
      <c r="C321" s="14"/>
      <c r="D321" s="194" t="s">
        <v>155</v>
      </c>
      <c r="E321" s="202" t="s">
        <v>1</v>
      </c>
      <c r="F321" s="203" t="s">
        <v>1198</v>
      </c>
      <c r="G321" s="14"/>
      <c r="H321" s="204">
        <v>14.087999999999999</v>
      </c>
      <c r="I321" s="205"/>
      <c r="J321" s="14"/>
      <c r="K321" s="14"/>
      <c r="L321" s="201"/>
      <c r="M321" s="206"/>
      <c r="N321" s="207"/>
      <c r="O321" s="207"/>
      <c r="P321" s="207"/>
      <c r="Q321" s="207"/>
      <c r="R321" s="207"/>
      <c r="S321" s="207"/>
      <c r="T321" s="208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02" t="s">
        <v>155</v>
      </c>
      <c r="AU321" s="202" t="s">
        <v>86</v>
      </c>
      <c r="AV321" s="14" t="s">
        <v>86</v>
      </c>
      <c r="AW321" s="14" t="s">
        <v>32</v>
      </c>
      <c r="AX321" s="14" t="s">
        <v>77</v>
      </c>
      <c r="AY321" s="202" t="s">
        <v>146</v>
      </c>
    </row>
    <row r="322" s="15" customFormat="1">
      <c r="A322" s="15"/>
      <c r="B322" s="209"/>
      <c r="C322" s="15"/>
      <c r="D322" s="194" t="s">
        <v>155</v>
      </c>
      <c r="E322" s="210" t="s">
        <v>1</v>
      </c>
      <c r="F322" s="211" t="s">
        <v>164</v>
      </c>
      <c r="G322" s="15"/>
      <c r="H322" s="212">
        <v>33.063000000000002</v>
      </c>
      <c r="I322" s="213"/>
      <c r="J322" s="15"/>
      <c r="K322" s="15"/>
      <c r="L322" s="209"/>
      <c r="M322" s="214"/>
      <c r="N322" s="215"/>
      <c r="O322" s="215"/>
      <c r="P322" s="215"/>
      <c r="Q322" s="215"/>
      <c r="R322" s="215"/>
      <c r="S322" s="215"/>
      <c r="T322" s="216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10" t="s">
        <v>155</v>
      </c>
      <c r="AU322" s="210" t="s">
        <v>86</v>
      </c>
      <c r="AV322" s="15" t="s">
        <v>153</v>
      </c>
      <c r="AW322" s="15" t="s">
        <v>32</v>
      </c>
      <c r="AX322" s="15" t="s">
        <v>84</v>
      </c>
      <c r="AY322" s="210" t="s">
        <v>146</v>
      </c>
    </row>
    <row r="323" s="12" customFormat="1" ht="22.8" customHeight="1">
      <c r="A323" s="12"/>
      <c r="B323" s="166"/>
      <c r="C323" s="12"/>
      <c r="D323" s="167" t="s">
        <v>76</v>
      </c>
      <c r="E323" s="177" t="s">
        <v>631</v>
      </c>
      <c r="F323" s="177" t="s">
        <v>632</v>
      </c>
      <c r="G323" s="12"/>
      <c r="H323" s="12"/>
      <c r="I323" s="169"/>
      <c r="J323" s="178">
        <f>BK323</f>
        <v>0</v>
      </c>
      <c r="K323" s="12"/>
      <c r="L323" s="166"/>
      <c r="M323" s="171"/>
      <c r="N323" s="172"/>
      <c r="O323" s="172"/>
      <c r="P323" s="173">
        <f>P324</f>
        <v>0</v>
      </c>
      <c r="Q323" s="172"/>
      <c r="R323" s="173">
        <f>R324</f>
        <v>0</v>
      </c>
      <c r="S323" s="172"/>
      <c r="T323" s="174">
        <f>T324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167" t="s">
        <v>84</v>
      </c>
      <c r="AT323" s="175" t="s">
        <v>76</v>
      </c>
      <c r="AU323" s="175" t="s">
        <v>84</v>
      </c>
      <c r="AY323" s="167" t="s">
        <v>146</v>
      </c>
      <c r="BK323" s="176">
        <f>BK324</f>
        <v>0</v>
      </c>
    </row>
    <row r="324" s="2" customFormat="1" ht="37.8" customHeight="1">
      <c r="A324" s="38"/>
      <c r="B324" s="179"/>
      <c r="C324" s="180" t="s">
        <v>496</v>
      </c>
      <c r="D324" s="180" t="s">
        <v>148</v>
      </c>
      <c r="E324" s="181" t="s">
        <v>1078</v>
      </c>
      <c r="F324" s="182" t="s">
        <v>1079</v>
      </c>
      <c r="G324" s="183" t="s">
        <v>266</v>
      </c>
      <c r="H324" s="184">
        <v>493.93099999999998</v>
      </c>
      <c r="I324" s="185"/>
      <c r="J324" s="186">
        <f>ROUND(I324*H324,2)</f>
        <v>0</v>
      </c>
      <c r="K324" s="182" t="s">
        <v>152</v>
      </c>
      <c r="L324" s="39"/>
      <c r="M324" s="239" t="s">
        <v>1</v>
      </c>
      <c r="N324" s="240" t="s">
        <v>42</v>
      </c>
      <c r="O324" s="241"/>
      <c r="P324" s="242">
        <f>O324*H324</f>
        <v>0</v>
      </c>
      <c r="Q324" s="242">
        <v>0</v>
      </c>
      <c r="R324" s="242">
        <f>Q324*H324</f>
        <v>0</v>
      </c>
      <c r="S324" s="242">
        <v>0</v>
      </c>
      <c r="T324" s="243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191" t="s">
        <v>153</v>
      </c>
      <c r="AT324" s="191" t="s">
        <v>148</v>
      </c>
      <c r="AU324" s="191" t="s">
        <v>86</v>
      </c>
      <c r="AY324" s="19" t="s">
        <v>146</v>
      </c>
      <c r="BE324" s="192">
        <f>IF(N324="základní",J324,0)</f>
        <v>0</v>
      </c>
      <c r="BF324" s="192">
        <f>IF(N324="snížená",J324,0)</f>
        <v>0</v>
      </c>
      <c r="BG324" s="192">
        <f>IF(N324="zákl. přenesená",J324,0)</f>
        <v>0</v>
      </c>
      <c r="BH324" s="192">
        <f>IF(N324="sníž. přenesená",J324,0)</f>
        <v>0</v>
      </c>
      <c r="BI324" s="192">
        <f>IF(N324="nulová",J324,0)</f>
        <v>0</v>
      </c>
      <c r="BJ324" s="19" t="s">
        <v>84</v>
      </c>
      <c r="BK324" s="192">
        <f>ROUND(I324*H324,2)</f>
        <v>0</v>
      </c>
      <c r="BL324" s="19" t="s">
        <v>153</v>
      </c>
      <c r="BM324" s="191" t="s">
        <v>1200</v>
      </c>
    </row>
    <row r="325" s="2" customFormat="1" ht="6.96" customHeight="1">
      <c r="A325" s="38"/>
      <c r="B325" s="60"/>
      <c r="C325" s="61"/>
      <c r="D325" s="61"/>
      <c r="E325" s="61"/>
      <c r="F325" s="61"/>
      <c r="G325" s="61"/>
      <c r="H325" s="61"/>
      <c r="I325" s="61"/>
      <c r="J325" s="61"/>
      <c r="K325" s="61"/>
      <c r="L325" s="39"/>
      <c r="M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</row>
  </sheetData>
  <autoFilter ref="C129:K32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.667969" style="1" customWidth="1"/>
    <col min="13" max="13" width="10.83203" style="1" customWidth="1"/>
    <col min="15" max="15" width="14.16016" style="1" customWidth="1"/>
    <col min="16" max="16" width="14.16016" style="1" customWidth="1"/>
    <col min="17" max="17" width="14.16016" style="1" customWidth="1"/>
    <col min="18" max="18" width="14.16016" style="1" customWidth="1"/>
    <col min="19" max="19" width="14.16016" style="1" customWidth="1"/>
    <col min="20" max="20" width="14.16016" style="1" customWidth="1"/>
    <col min="21" max="21" width="16.33203" style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106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113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Mladá Boleslav, obnova vodovodu a kanalizace - etapa A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114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30" customHeight="1">
      <c r="A9" s="38"/>
      <c r="B9" s="39"/>
      <c r="C9" s="38"/>
      <c r="D9" s="38"/>
      <c r="E9" s="67" t="s">
        <v>1201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28. 1. 2026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34</v>
      </c>
      <c r="F24" s="38"/>
      <c r="G24" s="38"/>
      <c r="H24" s="38"/>
      <c r="I24" s="32" t="s">
        <v>27</v>
      </c>
      <c r="J24" s="27" t="s">
        <v>1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71.25" customHeight="1">
      <c r="A27" s="130"/>
      <c r="B27" s="131"/>
      <c r="C27" s="130"/>
      <c r="D27" s="130"/>
      <c r="E27" s="36" t="s">
        <v>36</v>
      </c>
      <c r="F27" s="36"/>
      <c r="G27" s="36"/>
      <c r="H27" s="36"/>
      <c r="I27" s="130"/>
      <c r="J27" s="130"/>
      <c r="K27" s="130"/>
      <c r="L27" s="132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3" t="s">
        <v>37</v>
      </c>
      <c r="E30" s="38"/>
      <c r="F30" s="38"/>
      <c r="G30" s="38"/>
      <c r="H30" s="38"/>
      <c r="I30" s="38"/>
      <c r="J30" s="96">
        <f>ROUND(J125,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39</v>
      </c>
      <c r="G32" s="38"/>
      <c r="H32" s="38"/>
      <c r="I32" s="43" t="s">
        <v>38</v>
      </c>
      <c r="J32" s="43" t="s">
        <v>40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4" t="s">
        <v>41</v>
      </c>
      <c r="E33" s="32" t="s">
        <v>42</v>
      </c>
      <c r="F33" s="135">
        <f>ROUND((SUM(BE125:BE291)),  2)</f>
        <v>0</v>
      </c>
      <c r="G33" s="38"/>
      <c r="H33" s="38"/>
      <c r="I33" s="136">
        <v>0.20999999999999999</v>
      </c>
      <c r="J33" s="135">
        <f>ROUND(((SUM(BE125:BE291))*I33),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43</v>
      </c>
      <c r="F34" s="135">
        <f>ROUND((SUM(BF125:BF291)),  2)</f>
        <v>0</v>
      </c>
      <c r="G34" s="38"/>
      <c r="H34" s="38"/>
      <c r="I34" s="136">
        <v>0.12</v>
      </c>
      <c r="J34" s="135">
        <f>ROUND(((SUM(BF125:BF291))*I34),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44</v>
      </c>
      <c r="F35" s="135">
        <f>ROUND((SUM(BG125:BG291)),  2)</f>
        <v>0</v>
      </c>
      <c r="G35" s="38"/>
      <c r="H35" s="38"/>
      <c r="I35" s="136">
        <v>0.20999999999999999</v>
      </c>
      <c r="J35" s="135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45</v>
      </c>
      <c r="F36" s="135">
        <f>ROUND((SUM(BH125:BH291)),  2)</f>
        <v>0</v>
      </c>
      <c r="G36" s="38"/>
      <c r="H36" s="38"/>
      <c r="I36" s="136">
        <v>0.12</v>
      </c>
      <c r="J36" s="135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46</v>
      </c>
      <c r="F37" s="135">
        <f>ROUND((SUM(BI125:BI291)),  2)</f>
        <v>0</v>
      </c>
      <c r="G37" s="38"/>
      <c r="H37" s="38"/>
      <c r="I37" s="136">
        <v>0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7"/>
      <c r="D39" s="138" t="s">
        <v>47</v>
      </c>
      <c r="E39" s="81"/>
      <c r="F39" s="81"/>
      <c r="G39" s="139" t="s">
        <v>48</v>
      </c>
      <c r="H39" s="140" t="s">
        <v>49</v>
      </c>
      <c r="I39" s="81"/>
      <c r="J39" s="141">
        <f>SUM(J30:J37)</f>
        <v>0</v>
      </c>
      <c r="K39" s="142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50</v>
      </c>
      <c r="E50" s="57"/>
      <c r="F50" s="57"/>
      <c r="G50" s="56" t="s">
        <v>51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52</v>
      </c>
      <c r="E61" s="41"/>
      <c r="F61" s="143" t="s">
        <v>53</v>
      </c>
      <c r="G61" s="58" t="s">
        <v>52</v>
      </c>
      <c r="H61" s="41"/>
      <c r="I61" s="41"/>
      <c r="J61" s="144" t="s">
        <v>53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54</v>
      </c>
      <c r="E65" s="59"/>
      <c r="F65" s="59"/>
      <c r="G65" s="56" t="s">
        <v>55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52</v>
      </c>
      <c r="E76" s="41"/>
      <c r="F76" s="143" t="s">
        <v>53</v>
      </c>
      <c r="G76" s="58" t="s">
        <v>52</v>
      </c>
      <c r="H76" s="41"/>
      <c r="I76" s="41"/>
      <c r="J76" s="144" t="s">
        <v>53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116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Mladá Boleslav, obnova vodovodu a kanalizace - etapa A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114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30" customHeight="1">
      <c r="A87" s="38"/>
      <c r="B87" s="39"/>
      <c r="C87" s="38"/>
      <c r="D87" s="38"/>
      <c r="E87" s="67" t="str">
        <f>E9</f>
        <v>SO 01.4 - MB Žižkova etapa A, obnova stávajících knl přípojek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Mladá Boleslav</v>
      </c>
      <c r="G89" s="38"/>
      <c r="H89" s="38"/>
      <c r="I89" s="32" t="s">
        <v>22</v>
      </c>
      <c r="J89" s="69" t="str">
        <f>IF(J12="","",J12)</f>
        <v>28. 1. 2026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38"/>
      <c r="E91" s="38"/>
      <c r="F91" s="27" t="str">
        <f>E15</f>
        <v>VAK Mladá Boleslav a.s.</v>
      </c>
      <c r="G91" s="38"/>
      <c r="H91" s="38"/>
      <c r="I91" s="32" t="s">
        <v>30</v>
      </c>
      <c r="J91" s="36" t="str">
        <f>E21</f>
        <v>ŠINDLAR s.ro., Hradec Králové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Roman Bárta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5" t="s">
        <v>117</v>
      </c>
      <c r="D94" s="137"/>
      <c r="E94" s="137"/>
      <c r="F94" s="137"/>
      <c r="G94" s="137"/>
      <c r="H94" s="137"/>
      <c r="I94" s="137"/>
      <c r="J94" s="146" t="s">
        <v>118</v>
      </c>
      <c r="K94" s="137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7" t="s">
        <v>119</v>
      </c>
      <c r="D96" s="38"/>
      <c r="E96" s="38"/>
      <c r="F96" s="38"/>
      <c r="G96" s="38"/>
      <c r="H96" s="38"/>
      <c r="I96" s="38"/>
      <c r="J96" s="96">
        <f>J125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120</v>
      </c>
    </row>
    <row r="97" s="9" customFormat="1" ht="24.96" customHeight="1">
      <c r="A97" s="9"/>
      <c r="B97" s="148"/>
      <c r="C97" s="9"/>
      <c r="D97" s="149" t="s">
        <v>121</v>
      </c>
      <c r="E97" s="150"/>
      <c r="F97" s="150"/>
      <c r="G97" s="150"/>
      <c r="H97" s="150"/>
      <c r="I97" s="150"/>
      <c r="J97" s="151">
        <f>J126</f>
        <v>0</v>
      </c>
      <c r="K97" s="9"/>
      <c r="L97" s="14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2"/>
      <c r="C98" s="10"/>
      <c r="D98" s="153" t="s">
        <v>122</v>
      </c>
      <c r="E98" s="154"/>
      <c r="F98" s="154"/>
      <c r="G98" s="154"/>
      <c r="H98" s="154"/>
      <c r="I98" s="154"/>
      <c r="J98" s="155">
        <f>J127</f>
        <v>0</v>
      </c>
      <c r="K98" s="10"/>
      <c r="L98" s="15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2"/>
      <c r="C99" s="10"/>
      <c r="D99" s="153" t="s">
        <v>123</v>
      </c>
      <c r="E99" s="154"/>
      <c r="F99" s="154"/>
      <c r="G99" s="154"/>
      <c r="H99" s="154"/>
      <c r="I99" s="154"/>
      <c r="J99" s="155">
        <f>J207</f>
        <v>0</v>
      </c>
      <c r="K99" s="10"/>
      <c r="L99" s="15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2"/>
      <c r="C100" s="10"/>
      <c r="D100" s="153" t="s">
        <v>124</v>
      </c>
      <c r="E100" s="154"/>
      <c r="F100" s="154"/>
      <c r="G100" s="154"/>
      <c r="H100" s="154"/>
      <c r="I100" s="154"/>
      <c r="J100" s="155">
        <f>J212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125</v>
      </c>
      <c r="E101" s="154"/>
      <c r="F101" s="154"/>
      <c r="G101" s="154"/>
      <c r="H101" s="154"/>
      <c r="I101" s="154"/>
      <c r="J101" s="155">
        <f>J220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855</v>
      </c>
      <c r="E102" s="154"/>
      <c r="F102" s="154"/>
      <c r="G102" s="154"/>
      <c r="H102" s="154"/>
      <c r="I102" s="154"/>
      <c r="J102" s="155">
        <f>J242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127</v>
      </c>
      <c r="E103" s="154"/>
      <c r="F103" s="154"/>
      <c r="G103" s="154"/>
      <c r="H103" s="154"/>
      <c r="I103" s="154"/>
      <c r="J103" s="155">
        <f>J254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2"/>
      <c r="C104" s="10"/>
      <c r="D104" s="153" t="s">
        <v>128</v>
      </c>
      <c r="E104" s="154"/>
      <c r="F104" s="154"/>
      <c r="G104" s="154"/>
      <c r="H104" s="154"/>
      <c r="I104" s="154"/>
      <c r="J104" s="155">
        <f>J271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2"/>
      <c r="C105" s="10"/>
      <c r="D105" s="153" t="s">
        <v>129</v>
      </c>
      <c r="E105" s="154"/>
      <c r="F105" s="154"/>
      <c r="G105" s="154"/>
      <c r="H105" s="154"/>
      <c r="I105" s="154"/>
      <c r="J105" s="155">
        <f>J290</f>
        <v>0</v>
      </c>
      <c r="K105" s="10"/>
      <c r="L105" s="15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38"/>
      <c r="D106" s="38"/>
      <c r="E106" s="38"/>
      <c r="F106" s="38"/>
      <c r="G106" s="38"/>
      <c r="H106" s="38"/>
      <c r="I106" s="38"/>
      <c r="J106" s="38"/>
      <c r="K106" s="38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0"/>
      <c r="C107" s="61"/>
      <c r="D107" s="61"/>
      <c r="E107" s="61"/>
      <c r="F107" s="61"/>
      <c r="G107" s="61"/>
      <c r="H107" s="61"/>
      <c r="I107" s="61"/>
      <c r="J107" s="61"/>
      <c r="K107" s="61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2"/>
      <c r="C111" s="63"/>
      <c r="D111" s="63"/>
      <c r="E111" s="63"/>
      <c r="F111" s="63"/>
      <c r="G111" s="63"/>
      <c r="H111" s="63"/>
      <c r="I111" s="63"/>
      <c r="J111" s="63"/>
      <c r="K111" s="63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131</v>
      </c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38"/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38"/>
      <c r="D115" s="38"/>
      <c r="E115" s="129" t="str">
        <f>E7</f>
        <v>Mladá Boleslav, obnova vodovodu a kanalizace - etapa A</v>
      </c>
      <c r="F115" s="32"/>
      <c r="G115" s="32"/>
      <c r="H115" s="32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114</v>
      </c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30" customHeight="1">
      <c r="A117" s="38"/>
      <c r="B117" s="39"/>
      <c r="C117" s="38"/>
      <c r="D117" s="38"/>
      <c r="E117" s="67" t="str">
        <f>E9</f>
        <v>SO 01.4 - MB Žižkova etapa A, obnova stávajících knl přípojek</v>
      </c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38"/>
      <c r="D118" s="38"/>
      <c r="E118" s="38"/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38"/>
      <c r="E119" s="38"/>
      <c r="F119" s="27" t="str">
        <f>F12</f>
        <v>Mladá Boleslav</v>
      </c>
      <c r="G119" s="38"/>
      <c r="H119" s="38"/>
      <c r="I119" s="32" t="s">
        <v>22</v>
      </c>
      <c r="J119" s="69" t="str">
        <f>IF(J12="","",J12)</f>
        <v>28. 1. 2026</v>
      </c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38"/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5.65" customHeight="1">
      <c r="A121" s="38"/>
      <c r="B121" s="39"/>
      <c r="C121" s="32" t="s">
        <v>24</v>
      </c>
      <c r="D121" s="38"/>
      <c r="E121" s="38"/>
      <c r="F121" s="27" t="str">
        <f>E15</f>
        <v>VAK Mladá Boleslav a.s.</v>
      </c>
      <c r="G121" s="38"/>
      <c r="H121" s="38"/>
      <c r="I121" s="32" t="s">
        <v>30</v>
      </c>
      <c r="J121" s="36" t="str">
        <f>E21</f>
        <v>ŠINDLAR s.ro., Hradec Králové</v>
      </c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38"/>
      <c r="E122" s="38"/>
      <c r="F122" s="27" t="str">
        <f>IF(E18="","",E18)</f>
        <v>Vyplň údaj</v>
      </c>
      <c r="G122" s="38"/>
      <c r="H122" s="38"/>
      <c r="I122" s="32" t="s">
        <v>33</v>
      </c>
      <c r="J122" s="36" t="str">
        <f>E24</f>
        <v>Roman Bárta</v>
      </c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38"/>
      <c r="D123" s="38"/>
      <c r="E123" s="38"/>
      <c r="F123" s="38"/>
      <c r="G123" s="38"/>
      <c r="H123" s="38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56"/>
      <c r="B124" s="157"/>
      <c r="C124" s="158" t="s">
        <v>132</v>
      </c>
      <c r="D124" s="159" t="s">
        <v>62</v>
      </c>
      <c r="E124" s="159" t="s">
        <v>58</v>
      </c>
      <c r="F124" s="159" t="s">
        <v>59</v>
      </c>
      <c r="G124" s="159" t="s">
        <v>133</v>
      </c>
      <c r="H124" s="159" t="s">
        <v>134</v>
      </c>
      <c r="I124" s="159" t="s">
        <v>135</v>
      </c>
      <c r="J124" s="159" t="s">
        <v>118</v>
      </c>
      <c r="K124" s="160" t="s">
        <v>136</v>
      </c>
      <c r="L124" s="161"/>
      <c r="M124" s="86" t="s">
        <v>1</v>
      </c>
      <c r="N124" s="87" t="s">
        <v>41</v>
      </c>
      <c r="O124" s="87" t="s">
        <v>137</v>
      </c>
      <c r="P124" s="87" t="s">
        <v>138</v>
      </c>
      <c r="Q124" s="87" t="s">
        <v>139</v>
      </c>
      <c r="R124" s="87" t="s">
        <v>140</v>
      </c>
      <c r="S124" s="87" t="s">
        <v>141</v>
      </c>
      <c r="T124" s="88" t="s">
        <v>142</v>
      </c>
      <c r="U124" s="156"/>
      <c r="V124" s="156"/>
      <c r="W124" s="156"/>
      <c r="X124" s="156"/>
      <c r="Y124" s="156"/>
      <c r="Z124" s="156"/>
      <c r="AA124" s="156"/>
      <c r="AB124" s="156"/>
      <c r="AC124" s="156"/>
      <c r="AD124" s="156"/>
      <c r="AE124" s="156"/>
    </row>
    <row r="125" s="2" customFormat="1" ht="22.8" customHeight="1">
      <c r="A125" s="38"/>
      <c r="B125" s="39"/>
      <c r="C125" s="93" t="s">
        <v>143</v>
      </c>
      <c r="D125" s="38"/>
      <c r="E125" s="38"/>
      <c r="F125" s="38"/>
      <c r="G125" s="38"/>
      <c r="H125" s="38"/>
      <c r="I125" s="38"/>
      <c r="J125" s="162">
        <f>BK125</f>
        <v>0</v>
      </c>
      <c r="K125" s="38"/>
      <c r="L125" s="39"/>
      <c r="M125" s="89"/>
      <c r="N125" s="73"/>
      <c r="O125" s="90"/>
      <c r="P125" s="163">
        <f>P126</f>
        <v>0</v>
      </c>
      <c r="Q125" s="90"/>
      <c r="R125" s="163">
        <f>R126</f>
        <v>511.03091109999997</v>
      </c>
      <c r="S125" s="90"/>
      <c r="T125" s="164">
        <f>T126</f>
        <v>146.904471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9" t="s">
        <v>76</v>
      </c>
      <c r="AU125" s="19" t="s">
        <v>120</v>
      </c>
      <c r="BK125" s="165">
        <f>BK126</f>
        <v>0</v>
      </c>
    </row>
    <row r="126" s="12" customFormat="1" ht="25.92" customHeight="1">
      <c r="A126" s="12"/>
      <c r="B126" s="166"/>
      <c r="C126" s="12"/>
      <c r="D126" s="167" t="s">
        <v>76</v>
      </c>
      <c r="E126" s="168" t="s">
        <v>144</v>
      </c>
      <c r="F126" s="168" t="s">
        <v>145</v>
      </c>
      <c r="G126" s="12"/>
      <c r="H126" s="12"/>
      <c r="I126" s="169"/>
      <c r="J126" s="170">
        <f>BK126</f>
        <v>0</v>
      </c>
      <c r="K126" s="12"/>
      <c r="L126" s="166"/>
      <c r="M126" s="171"/>
      <c r="N126" s="172"/>
      <c r="O126" s="172"/>
      <c r="P126" s="173">
        <f>P127+P207+P212+P220+P242+P254+P271+P290</f>
        <v>0</v>
      </c>
      <c r="Q126" s="172"/>
      <c r="R126" s="173">
        <f>R127+R207+R212+R220+R242+R254+R271+R290</f>
        <v>511.03091109999997</v>
      </c>
      <c r="S126" s="172"/>
      <c r="T126" s="174">
        <f>T127+T207+T212+T220+T242+T254+T271+T290</f>
        <v>146.904471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7" t="s">
        <v>84</v>
      </c>
      <c r="AT126" s="175" t="s">
        <v>76</v>
      </c>
      <c r="AU126" s="175" t="s">
        <v>77</v>
      </c>
      <c r="AY126" s="167" t="s">
        <v>146</v>
      </c>
      <c r="BK126" s="176">
        <f>BK127+BK207+BK212+BK220+BK242+BK254+BK271+BK290</f>
        <v>0</v>
      </c>
    </row>
    <row r="127" s="12" customFormat="1" ht="22.8" customHeight="1">
      <c r="A127" s="12"/>
      <c r="B127" s="166"/>
      <c r="C127" s="12"/>
      <c r="D127" s="167" t="s">
        <v>76</v>
      </c>
      <c r="E127" s="177" t="s">
        <v>84</v>
      </c>
      <c r="F127" s="177" t="s">
        <v>147</v>
      </c>
      <c r="G127" s="12"/>
      <c r="H127" s="12"/>
      <c r="I127" s="169"/>
      <c r="J127" s="178">
        <f>BK127</f>
        <v>0</v>
      </c>
      <c r="K127" s="12"/>
      <c r="L127" s="166"/>
      <c r="M127" s="171"/>
      <c r="N127" s="172"/>
      <c r="O127" s="172"/>
      <c r="P127" s="173">
        <f>SUM(P128:P206)</f>
        <v>0</v>
      </c>
      <c r="Q127" s="172"/>
      <c r="R127" s="173">
        <f>SUM(R128:R206)</f>
        <v>416.45611817999998</v>
      </c>
      <c r="S127" s="172"/>
      <c r="T127" s="174">
        <f>SUM(T128:T206)</f>
        <v>146.85403099999999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7" t="s">
        <v>84</v>
      </c>
      <c r="AT127" s="175" t="s">
        <v>76</v>
      </c>
      <c r="AU127" s="175" t="s">
        <v>84</v>
      </c>
      <c r="AY127" s="167" t="s">
        <v>146</v>
      </c>
      <c r="BK127" s="176">
        <f>SUM(BK128:BK206)</f>
        <v>0</v>
      </c>
    </row>
    <row r="128" s="2" customFormat="1" ht="62.7" customHeight="1">
      <c r="A128" s="38"/>
      <c r="B128" s="179"/>
      <c r="C128" s="180" t="s">
        <v>84</v>
      </c>
      <c r="D128" s="180" t="s">
        <v>148</v>
      </c>
      <c r="E128" s="181" t="s">
        <v>149</v>
      </c>
      <c r="F128" s="182" t="s">
        <v>150</v>
      </c>
      <c r="G128" s="183" t="s">
        <v>151</v>
      </c>
      <c r="H128" s="184">
        <v>74.391999999999996</v>
      </c>
      <c r="I128" s="185"/>
      <c r="J128" s="186">
        <f>ROUND(I128*H128,2)</f>
        <v>0</v>
      </c>
      <c r="K128" s="182" t="s">
        <v>152</v>
      </c>
      <c r="L128" s="39"/>
      <c r="M128" s="187" t="s">
        <v>1</v>
      </c>
      <c r="N128" s="188" t="s">
        <v>42</v>
      </c>
      <c r="O128" s="77"/>
      <c r="P128" s="189">
        <f>O128*H128</f>
        <v>0</v>
      </c>
      <c r="Q128" s="189">
        <v>0</v>
      </c>
      <c r="R128" s="189">
        <f>Q128*H128</f>
        <v>0</v>
      </c>
      <c r="S128" s="189">
        <v>0.26000000000000001</v>
      </c>
      <c r="T128" s="190">
        <f>S128*H128</f>
        <v>19.341919999999998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1" t="s">
        <v>153</v>
      </c>
      <c r="AT128" s="191" t="s">
        <v>148</v>
      </c>
      <c r="AU128" s="191" t="s">
        <v>86</v>
      </c>
      <c r="AY128" s="19" t="s">
        <v>146</v>
      </c>
      <c r="BE128" s="192">
        <f>IF(N128="základní",J128,0)</f>
        <v>0</v>
      </c>
      <c r="BF128" s="192">
        <f>IF(N128="snížená",J128,0)</f>
        <v>0</v>
      </c>
      <c r="BG128" s="192">
        <f>IF(N128="zákl. přenesená",J128,0)</f>
        <v>0</v>
      </c>
      <c r="BH128" s="192">
        <f>IF(N128="sníž. přenesená",J128,0)</f>
        <v>0</v>
      </c>
      <c r="BI128" s="192">
        <f>IF(N128="nulová",J128,0)</f>
        <v>0</v>
      </c>
      <c r="BJ128" s="19" t="s">
        <v>84</v>
      </c>
      <c r="BK128" s="192">
        <f>ROUND(I128*H128,2)</f>
        <v>0</v>
      </c>
      <c r="BL128" s="19" t="s">
        <v>153</v>
      </c>
      <c r="BM128" s="191" t="s">
        <v>1202</v>
      </c>
    </row>
    <row r="129" s="13" customFormat="1">
      <c r="A129" s="13"/>
      <c r="B129" s="193"/>
      <c r="C129" s="13"/>
      <c r="D129" s="194" t="s">
        <v>155</v>
      </c>
      <c r="E129" s="195" t="s">
        <v>1</v>
      </c>
      <c r="F129" s="196" t="s">
        <v>156</v>
      </c>
      <c r="G129" s="13"/>
      <c r="H129" s="195" t="s">
        <v>1</v>
      </c>
      <c r="I129" s="197"/>
      <c r="J129" s="13"/>
      <c r="K129" s="13"/>
      <c r="L129" s="193"/>
      <c r="M129" s="198"/>
      <c r="N129" s="199"/>
      <c r="O129" s="199"/>
      <c r="P129" s="199"/>
      <c r="Q129" s="199"/>
      <c r="R129" s="199"/>
      <c r="S129" s="199"/>
      <c r="T129" s="20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95" t="s">
        <v>155</v>
      </c>
      <c r="AU129" s="195" t="s">
        <v>86</v>
      </c>
      <c r="AV129" s="13" t="s">
        <v>84</v>
      </c>
      <c r="AW129" s="13" t="s">
        <v>32</v>
      </c>
      <c r="AX129" s="13" t="s">
        <v>77</v>
      </c>
      <c r="AY129" s="195" t="s">
        <v>146</v>
      </c>
    </row>
    <row r="130" s="14" customFormat="1">
      <c r="A130" s="14"/>
      <c r="B130" s="201"/>
      <c r="C130" s="14"/>
      <c r="D130" s="194" t="s">
        <v>155</v>
      </c>
      <c r="E130" s="202" t="s">
        <v>1</v>
      </c>
      <c r="F130" s="203" t="s">
        <v>1203</v>
      </c>
      <c r="G130" s="14"/>
      <c r="H130" s="204">
        <v>74.391999999999996</v>
      </c>
      <c r="I130" s="205"/>
      <c r="J130" s="14"/>
      <c r="K130" s="14"/>
      <c r="L130" s="201"/>
      <c r="M130" s="206"/>
      <c r="N130" s="207"/>
      <c r="O130" s="207"/>
      <c r="P130" s="207"/>
      <c r="Q130" s="207"/>
      <c r="R130" s="207"/>
      <c r="S130" s="207"/>
      <c r="T130" s="208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02" t="s">
        <v>155</v>
      </c>
      <c r="AU130" s="202" t="s">
        <v>86</v>
      </c>
      <c r="AV130" s="14" t="s">
        <v>86</v>
      </c>
      <c r="AW130" s="14" t="s">
        <v>32</v>
      </c>
      <c r="AX130" s="14" t="s">
        <v>84</v>
      </c>
      <c r="AY130" s="202" t="s">
        <v>146</v>
      </c>
    </row>
    <row r="131" s="2" customFormat="1" ht="62.7" customHeight="1">
      <c r="A131" s="38"/>
      <c r="B131" s="179"/>
      <c r="C131" s="180" t="s">
        <v>86</v>
      </c>
      <c r="D131" s="180" t="s">
        <v>148</v>
      </c>
      <c r="E131" s="181" t="s">
        <v>158</v>
      </c>
      <c r="F131" s="182" t="s">
        <v>159</v>
      </c>
      <c r="G131" s="183" t="s">
        <v>151</v>
      </c>
      <c r="H131" s="184">
        <v>120.65900000000001</v>
      </c>
      <c r="I131" s="185"/>
      <c r="J131" s="186">
        <f>ROUND(I131*H131,2)</f>
        <v>0</v>
      </c>
      <c r="K131" s="182" t="s">
        <v>152</v>
      </c>
      <c r="L131" s="39"/>
      <c r="M131" s="187" t="s">
        <v>1</v>
      </c>
      <c r="N131" s="188" t="s">
        <v>42</v>
      </c>
      <c r="O131" s="77"/>
      <c r="P131" s="189">
        <f>O131*H131</f>
        <v>0</v>
      </c>
      <c r="Q131" s="189">
        <v>0</v>
      </c>
      <c r="R131" s="189">
        <f>Q131*H131</f>
        <v>0</v>
      </c>
      <c r="S131" s="189">
        <v>0.17000000000000001</v>
      </c>
      <c r="T131" s="190">
        <f>S131*H131</f>
        <v>20.512030000000003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1" t="s">
        <v>153</v>
      </c>
      <c r="AT131" s="191" t="s">
        <v>148</v>
      </c>
      <c r="AU131" s="191" t="s">
        <v>86</v>
      </c>
      <c r="AY131" s="19" t="s">
        <v>146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9" t="s">
        <v>84</v>
      </c>
      <c r="BK131" s="192">
        <f>ROUND(I131*H131,2)</f>
        <v>0</v>
      </c>
      <c r="BL131" s="19" t="s">
        <v>153</v>
      </c>
      <c r="BM131" s="191" t="s">
        <v>1204</v>
      </c>
    </row>
    <row r="132" s="13" customFormat="1">
      <c r="A132" s="13"/>
      <c r="B132" s="193"/>
      <c r="C132" s="13"/>
      <c r="D132" s="194" t="s">
        <v>155</v>
      </c>
      <c r="E132" s="195" t="s">
        <v>1</v>
      </c>
      <c r="F132" s="196" t="s">
        <v>857</v>
      </c>
      <c r="G132" s="13"/>
      <c r="H132" s="195" t="s">
        <v>1</v>
      </c>
      <c r="I132" s="197"/>
      <c r="J132" s="13"/>
      <c r="K132" s="13"/>
      <c r="L132" s="193"/>
      <c r="M132" s="198"/>
      <c r="N132" s="199"/>
      <c r="O132" s="199"/>
      <c r="P132" s="199"/>
      <c r="Q132" s="199"/>
      <c r="R132" s="199"/>
      <c r="S132" s="199"/>
      <c r="T132" s="20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5" t="s">
        <v>155</v>
      </c>
      <c r="AU132" s="195" t="s">
        <v>86</v>
      </c>
      <c r="AV132" s="13" t="s">
        <v>84</v>
      </c>
      <c r="AW132" s="13" t="s">
        <v>32</v>
      </c>
      <c r="AX132" s="13" t="s">
        <v>77</v>
      </c>
      <c r="AY132" s="195" t="s">
        <v>146</v>
      </c>
    </row>
    <row r="133" s="13" customFormat="1">
      <c r="A133" s="13"/>
      <c r="B133" s="193"/>
      <c r="C133" s="13"/>
      <c r="D133" s="194" t="s">
        <v>155</v>
      </c>
      <c r="E133" s="195" t="s">
        <v>1</v>
      </c>
      <c r="F133" s="196" t="s">
        <v>161</v>
      </c>
      <c r="G133" s="13"/>
      <c r="H133" s="195" t="s">
        <v>1</v>
      </c>
      <c r="I133" s="197"/>
      <c r="J133" s="13"/>
      <c r="K133" s="13"/>
      <c r="L133" s="193"/>
      <c r="M133" s="198"/>
      <c r="N133" s="199"/>
      <c r="O133" s="199"/>
      <c r="P133" s="199"/>
      <c r="Q133" s="199"/>
      <c r="R133" s="199"/>
      <c r="S133" s="199"/>
      <c r="T133" s="20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5" t="s">
        <v>155</v>
      </c>
      <c r="AU133" s="195" t="s">
        <v>86</v>
      </c>
      <c r="AV133" s="13" t="s">
        <v>84</v>
      </c>
      <c r="AW133" s="13" t="s">
        <v>32</v>
      </c>
      <c r="AX133" s="13" t="s">
        <v>77</v>
      </c>
      <c r="AY133" s="195" t="s">
        <v>146</v>
      </c>
    </row>
    <row r="134" s="14" customFormat="1">
      <c r="A134" s="14"/>
      <c r="B134" s="201"/>
      <c r="C134" s="14"/>
      <c r="D134" s="194" t="s">
        <v>155</v>
      </c>
      <c r="E134" s="202" t="s">
        <v>1</v>
      </c>
      <c r="F134" s="203" t="s">
        <v>1205</v>
      </c>
      <c r="G134" s="14"/>
      <c r="H134" s="204">
        <v>120.65900000000001</v>
      </c>
      <c r="I134" s="205"/>
      <c r="J134" s="14"/>
      <c r="K134" s="14"/>
      <c r="L134" s="201"/>
      <c r="M134" s="206"/>
      <c r="N134" s="207"/>
      <c r="O134" s="207"/>
      <c r="P134" s="207"/>
      <c r="Q134" s="207"/>
      <c r="R134" s="207"/>
      <c r="S134" s="207"/>
      <c r="T134" s="208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02" t="s">
        <v>155</v>
      </c>
      <c r="AU134" s="202" t="s">
        <v>86</v>
      </c>
      <c r="AV134" s="14" t="s">
        <v>86</v>
      </c>
      <c r="AW134" s="14" t="s">
        <v>32</v>
      </c>
      <c r="AX134" s="14" t="s">
        <v>84</v>
      </c>
      <c r="AY134" s="202" t="s">
        <v>146</v>
      </c>
    </row>
    <row r="135" s="2" customFormat="1" ht="66.75" customHeight="1">
      <c r="A135" s="38"/>
      <c r="B135" s="179"/>
      <c r="C135" s="180" t="s">
        <v>165</v>
      </c>
      <c r="D135" s="180" t="s">
        <v>148</v>
      </c>
      <c r="E135" s="181" t="s">
        <v>166</v>
      </c>
      <c r="F135" s="182" t="s">
        <v>167</v>
      </c>
      <c r="G135" s="183" t="s">
        <v>151</v>
      </c>
      <c r="H135" s="184">
        <v>120.65900000000001</v>
      </c>
      <c r="I135" s="185"/>
      <c r="J135" s="186">
        <f>ROUND(I135*H135,2)</f>
        <v>0</v>
      </c>
      <c r="K135" s="182" t="s">
        <v>152</v>
      </c>
      <c r="L135" s="39"/>
      <c r="M135" s="187" t="s">
        <v>1</v>
      </c>
      <c r="N135" s="188" t="s">
        <v>42</v>
      </c>
      <c r="O135" s="77"/>
      <c r="P135" s="189">
        <f>O135*H135</f>
        <v>0</v>
      </c>
      <c r="Q135" s="189">
        <v>0</v>
      </c>
      <c r="R135" s="189">
        <f>Q135*H135</f>
        <v>0</v>
      </c>
      <c r="S135" s="189">
        <v>0.44</v>
      </c>
      <c r="T135" s="190">
        <f>S135*H135</f>
        <v>53.089960000000005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1" t="s">
        <v>153</v>
      </c>
      <c r="AT135" s="191" t="s">
        <v>148</v>
      </c>
      <c r="AU135" s="191" t="s">
        <v>86</v>
      </c>
      <c r="AY135" s="19" t="s">
        <v>146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9" t="s">
        <v>84</v>
      </c>
      <c r="BK135" s="192">
        <f>ROUND(I135*H135,2)</f>
        <v>0</v>
      </c>
      <c r="BL135" s="19" t="s">
        <v>153</v>
      </c>
      <c r="BM135" s="191" t="s">
        <v>1206</v>
      </c>
    </row>
    <row r="136" s="13" customFormat="1">
      <c r="A136" s="13"/>
      <c r="B136" s="193"/>
      <c r="C136" s="13"/>
      <c r="D136" s="194" t="s">
        <v>155</v>
      </c>
      <c r="E136" s="195" t="s">
        <v>1</v>
      </c>
      <c r="F136" s="196" t="s">
        <v>857</v>
      </c>
      <c r="G136" s="13"/>
      <c r="H136" s="195" t="s">
        <v>1</v>
      </c>
      <c r="I136" s="197"/>
      <c r="J136" s="13"/>
      <c r="K136" s="13"/>
      <c r="L136" s="193"/>
      <c r="M136" s="198"/>
      <c r="N136" s="199"/>
      <c r="O136" s="199"/>
      <c r="P136" s="199"/>
      <c r="Q136" s="199"/>
      <c r="R136" s="199"/>
      <c r="S136" s="199"/>
      <c r="T136" s="20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5" t="s">
        <v>155</v>
      </c>
      <c r="AU136" s="195" t="s">
        <v>86</v>
      </c>
      <c r="AV136" s="13" t="s">
        <v>84</v>
      </c>
      <c r="AW136" s="13" t="s">
        <v>32</v>
      </c>
      <c r="AX136" s="13" t="s">
        <v>77</v>
      </c>
      <c r="AY136" s="195" t="s">
        <v>146</v>
      </c>
    </row>
    <row r="137" s="14" customFormat="1">
      <c r="A137" s="14"/>
      <c r="B137" s="201"/>
      <c r="C137" s="14"/>
      <c r="D137" s="194" t="s">
        <v>155</v>
      </c>
      <c r="E137" s="202" t="s">
        <v>1</v>
      </c>
      <c r="F137" s="203" t="s">
        <v>1205</v>
      </c>
      <c r="G137" s="14"/>
      <c r="H137" s="204">
        <v>120.65900000000001</v>
      </c>
      <c r="I137" s="205"/>
      <c r="J137" s="14"/>
      <c r="K137" s="14"/>
      <c r="L137" s="201"/>
      <c r="M137" s="206"/>
      <c r="N137" s="207"/>
      <c r="O137" s="207"/>
      <c r="P137" s="207"/>
      <c r="Q137" s="207"/>
      <c r="R137" s="207"/>
      <c r="S137" s="207"/>
      <c r="T137" s="20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02" t="s">
        <v>155</v>
      </c>
      <c r="AU137" s="202" t="s">
        <v>86</v>
      </c>
      <c r="AV137" s="14" t="s">
        <v>86</v>
      </c>
      <c r="AW137" s="14" t="s">
        <v>32</v>
      </c>
      <c r="AX137" s="14" t="s">
        <v>84</v>
      </c>
      <c r="AY137" s="202" t="s">
        <v>146</v>
      </c>
    </row>
    <row r="138" s="2" customFormat="1" ht="55.5" customHeight="1">
      <c r="A138" s="38"/>
      <c r="B138" s="179"/>
      <c r="C138" s="180" t="s">
        <v>153</v>
      </c>
      <c r="D138" s="180" t="s">
        <v>148</v>
      </c>
      <c r="E138" s="181" t="s">
        <v>174</v>
      </c>
      <c r="F138" s="182" t="s">
        <v>175</v>
      </c>
      <c r="G138" s="183" t="s">
        <v>151</v>
      </c>
      <c r="H138" s="184">
        <v>120.65900000000001</v>
      </c>
      <c r="I138" s="185"/>
      <c r="J138" s="186">
        <f>ROUND(I138*H138,2)</f>
        <v>0</v>
      </c>
      <c r="K138" s="182" t="s">
        <v>152</v>
      </c>
      <c r="L138" s="39"/>
      <c r="M138" s="187" t="s">
        <v>1</v>
      </c>
      <c r="N138" s="188" t="s">
        <v>42</v>
      </c>
      <c r="O138" s="77"/>
      <c r="P138" s="189">
        <f>O138*H138</f>
        <v>0</v>
      </c>
      <c r="Q138" s="189">
        <v>0</v>
      </c>
      <c r="R138" s="189">
        <f>Q138*H138</f>
        <v>0</v>
      </c>
      <c r="S138" s="189">
        <v>0.098000000000000004</v>
      </c>
      <c r="T138" s="190">
        <f>S138*H138</f>
        <v>11.824582000000001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1" t="s">
        <v>153</v>
      </c>
      <c r="AT138" s="191" t="s">
        <v>148</v>
      </c>
      <c r="AU138" s="191" t="s">
        <v>86</v>
      </c>
      <c r="AY138" s="19" t="s">
        <v>146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9" t="s">
        <v>84</v>
      </c>
      <c r="BK138" s="192">
        <f>ROUND(I138*H138,2)</f>
        <v>0</v>
      </c>
      <c r="BL138" s="19" t="s">
        <v>153</v>
      </c>
      <c r="BM138" s="191" t="s">
        <v>1207</v>
      </c>
    </row>
    <row r="139" s="13" customFormat="1">
      <c r="A139" s="13"/>
      <c r="B139" s="193"/>
      <c r="C139" s="13"/>
      <c r="D139" s="194" t="s">
        <v>155</v>
      </c>
      <c r="E139" s="195" t="s">
        <v>1</v>
      </c>
      <c r="F139" s="196" t="s">
        <v>857</v>
      </c>
      <c r="G139" s="13"/>
      <c r="H139" s="195" t="s">
        <v>1</v>
      </c>
      <c r="I139" s="197"/>
      <c r="J139" s="13"/>
      <c r="K139" s="13"/>
      <c r="L139" s="193"/>
      <c r="M139" s="198"/>
      <c r="N139" s="199"/>
      <c r="O139" s="199"/>
      <c r="P139" s="199"/>
      <c r="Q139" s="199"/>
      <c r="R139" s="199"/>
      <c r="S139" s="199"/>
      <c r="T139" s="20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5" t="s">
        <v>155</v>
      </c>
      <c r="AU139" s="195" t="s">
        <v>86</v>
      </c>
      <c r="AV139" s="13" t="s">
        <v>84</v>
      </c>
      <c r="AW139" s="13" t="s">
        <v>32</v>
      </c>
      <c r="AX139" s="13" t="s">
        <v>77</v>
      </c>
      <c r="AY139" s="195" t="s">
        <v>146</v>
      </c>
    </row>
    <row r="140" s="13" customFormat="1">
      <c r="A140" s="13"/>
      <c r="B140" s="193"/>
      <c r="C140" s="13"/>
      <c r="D140" s="194" t="s">
        <v>155</v>
      </c>
      <c r="E140" s="195" t="s">
        <v>1</v>
      </c>
      <c r="F140" s="196" t="s">
        <v>161</v>
      </c>
      <c r="G140" s="13"/>
      <c r="H140" s="195" t="s">
        <v>1</v>
      </c>
      <c r="I140" s="197"/>
      <c r="J140" s="13"/>
      <c r="K140" s="13"/>
      <c r="L140" s="193"/>
      <c r="M140" s="198"/>
      <c r="N140" s="199"/>
      <c r="O140" s="199"/>
      <c r="P140" s="199"/>
      <c r="Q140" s="199"/>
      <c r="R140" s="199"/>
      <c r="S140" s="199"/>
      <c r="T140" s="20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5" t="s">
        <v>155</v>
      </c>
      <c r="AU140" s="195" t="s">
        <v>86</v>
      </c>
      <c r="AV140" s="13" t="s">
        <v>84</v>
      </c>
      <c r="AW140" s="13" t="s">
        <v>32</v>
      </c>
      <c r="AX140" s="13" t="s">
        <v>77</v>
      </c>
      <c r="AY140" s="195" t="s">
        <v>146</v>
      </c>
    </row>
    <row r="141" s="14" customFormat="1">
      <c r="A141" s="14"/>
      <c r="B141" s="201"/>
      <c r="C141" s="14"/>
      <c r="D141" s="194" t="s">
        <v>155</v>
      </c>
      <c r="E141" s="202" t="s">
        <v>1</v>
      </c>
      <c r="F141" s="203" t="s">
        <v>1205</v>
      </c>
      <c r="G141" s="14"/>
      <c r="H141" s="204">
        <v>120.65900000000001</v>
      </c>
      <c r="I141" s="205"/>
      <c r="J141" s="14"/>
      <c r="K141" s="14"/>
      <c r="L141" s="201"/>
      <c r="M141" s="206"/>
      <c r="N141" s="207"/>
      <c r="O141" s="207"/>
      <c r="P141" s="207"/>
      <c r="Q141" s="207"/>
      <c r="R141" s="207"/>
      <c r="S141" s="207"/>
      <c r="T141" s="20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02" t="s">
        <v>155</v>
      </c>
      <c r="AU141" s="202" t="s">
        <v>86</v>
      </c>
      <c r="AV141" s="14" t="s">
        <v>86</v>
      </c>
      <c r="AW141" s="14" t="s">
        <v>32</v>
      </c>
      <c r="AX141" s="14" t="s">
        <v>84</v>
      </c>
      <c r="AY141" s="202" t="s">
        <v>146</v>
      </c>
    </row>
    <row r="142" s="2" customFormat="1" ht="66.75" customHeight="1">
      <c r="A142" s="38"/>
      <c r="B142" s="179"/>
      <c r="C142" s="180" t="s">
        <v>173</v>
      </c>
      <c r="D142" s="180" t="s">
        <v>148</v>
      </c>
      <c r="E142" s="181" t="s">
        <v>169</v>
      </c>
      <c r="F142" s="182" t="s">
        <v>170</v>
      </c>
      <c r="G142" s="183" t="s">
        <v>151</v>
      </c>
      <c r="H142" s="184">
        <v>48.136000000000003</v>
      </c>
      <c r="I142" s="185"/>
      <c r="J142" s="186">
        <f>ROUND(I142*H142,2)</f>
        <v>0</v>
      </c>
      <c r="K142" s="182" t="s">
        <v>152</v>
      </c>
      <c r="L142" s="39"/>
      <c r="M142" s="187" t="s">
        <v>1</v>
      </c>
      <c r="N142" s="188" t="s">
        <v>42</v>
      </c>
      <c r="O142" s="77"/>
      <c r="P142" s="189">
        <f>O142*H142</f>
        <v>0</v>
      </c>
      <c r="Q142" s="189">
        <v>0</v>
      </c>
      <c r="R142" s="189">
        <f>Q142*H142</f>
        <v>0</v>
      </c>
      <c r="S142" s="189">
        <v>0.28999999999999998</v>
      </c>
      <c r="T142" s="190">
        <f>S142*H142</f>
        <v>13.959439999999999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1" t="s">
        <v>153</v>
      </c>
      <c r="AT142" s="191" t="s">
        <v>148</v>
      </c>
      <c r="AU142" s="191" t="s">
        <v>86</v>
      </c>
      <c r="AY142" s="19" t="s">
        <v>146</v>
      </c>
      <c r="BE142" s="192">
        <f>IF(N142="základní",J142,0)</f>
        <v>0</v>
      </c>
      <c r="BF142" s="192">
        <f>IF(N142="snížená",J142,0)</f>
        <v>0</v>
      </c>
      <c r="BG142" s="192">
        <f>IF(N142="zákl. přenesená",J142,0)</f>
        <v>0</v>
      </c>
      <c r="BH142" s="192">
        <f>IF(N142="sníž. přenesená",J142,0)</f>
        <v>0</v>
      </c>
      <c r="BI142" s="192">
        <f>IF(N142="nulová",J142,0)</f>
        <v>0</v>
      </c>
      <c r="BJ142" s="19" t="s">
        <v>84</v>
      </c>
      <c r="BK142" s="192">
        <f>ROUND(I142*H142,2)</f>
        <v>0</v>
      </c>
      <c r="BL142" s="19" t="s">
        <v>153</v>
      </c>
      <c r="BM142" s="191" t="s">
        <v>1208</v>
      </c>
    </row>
    <row r="143" s="13" customFormat="1">
      <c r="A143" s="13"/>
      <c r="B143" s="193"/>
      <c r="C143" s="13"/>
      <c r="D143" s="194" t="s">
        <v>155</v>
      </c>
      <c r="E143" s="195" t="s">
        <v>1</v>
      </c>
      <c r="F143" s="196" t="s">
        <v>857</v>
      </c>
      <c r="G143" s="13"/>
      <c r="H143" s="195" t="s">
        <v>1</v>
      </c>
      <c r="I143" s="197"/>
      <c r="J143" s="13"/>
      <c r="K143" s="13"/>
      <c r="L143" s="193"/>
      <c r="M143" s="198"/>
      <c r="N143" s="199"/>
      <c r="O143" s="199"/>
      <c r="P143" s="199"/>
      <c r="Q143" s="199"/>
      <c r="R143" s="199"/>
      <c r="S143" s="199"/>
      <c r="T143" s="20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95" t="s">
        <v>155</v>
      </c>
      <c r="AU143" s="195" t="s">
        <v>86</v>
      </c>
      <c r="AV143" s="13" t="s">
        <v>84</v>
      </c>
      <c r="AW143" s="13" t="s">
        <v>32</v>
      </c>
      <c r="AX143" s="13" t="s">
        <v>77</v>
      </c>
      <c r="AY143" s="195" t="s">
        <v>146</v>
      </c>
    </row>
    <row r="144" s="14" customFormat="1">
      <c r="A144" s="14"/>
      <c r="B144" s="201"/>
      <c r="C144" s="14"/>
      <c r="D144" s="194" t="s">
        <v>155</v>
      </c>
      <c r="E144" s="202" t="s">
        <v>1</v>
      </c>
      <c r="F144" s="203" t="s">
        <v>1209</v>
      </c>
      <c r="G144" s="14"/>
      <c r="H144" s="204">
        <v>48.136000000000003</v>
      </c>
      <c r="I144" s="205"/>
      <c r="J144" s="14"/>
      <c r="K144" s="14"/>
      <c r="L144" s="201"/>
      <c r="M144" s="206"/>
      <c r="N144" s="207"/>
      <c r="O144" s="207"/>
      <c r="P144" s="207"/>
      <c r="Q144" s="207"/>
      <c r="R144" s="207"/>
      <c r="S144" s="207"/>
      <c r="T144" s="208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02" t="s">
        <v>155</v>
      </c>
      <c r="AU144" s="202" t="s">
        <v>86</v>
      </c>
      <c r="AV144" s="14" t="s">
        <v>86</v>
      </c>
      <c r="AW144" s="14" t="s">
        <v>32</v>
      </c>
      <c r="AX144" s="14" t="s">
        <v>84</v>
      </c>
      <c r="AY144" s="202" t="s">
        <v>146</v>
      </c>
    </row>
    <row r="145" s="2" customFormat="1" ht="44.25" customHeight="1">
      <c r="A145" s="38"/>
      <c r="B145" s="179"/>
      <c r="C145" s="180" t="s">
        <v>177</v>
      </c>
      <c r="D145" s="180" t="s">
        <v>148</v>
      </c>
      <c r="E145" s="181" t="s">
        <v>178</v>
      </c>
      <c r="F145" s="182" t="s">
        <v>179</v>
      </c>
      <c r="G145" s="183" t="s">
        <v>151</v>
      </c>
      <c r="H145" s="184">
        <v>120.65900000000001</v>
      </c>
      <c r="I145" s="185"/>
      <c r="J145" s="186">
        <f>ROUND(I145*H145,2)</f>
        <v>0</v>
      </c>
      <c r="K145" s="182" t="s">
        <v>152</v>
      </c>
      <c r="L145" s="39"/>
      <c r="M145" s="187" t="s">
        <v>1</v>
      </c>
      <c r="N145" s="188" t="s">
        <v>42</v>
      </c>
      <c r="O145" s="77"/>
      <c r="P145" s="189">
        <f>O145*H145</f>
        <v>0</v>
      </c>
      <c r="Q145" s="189">
        <v>2.0000000000000002E-05</v>
      </c>
      <c r="R145" s="189">
        <f>Q145*H145</f>
        <v>0.0024131800000000004</v>
      </c>
      <c r="S145" s="189">
        <v>0.161</v>
      </c>
      <c r="T145" s="190">
        <f>S145*H145</f>
        <v>19.426099000000001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1" t="s">
        <v>153</v>
      </c>
      <c r="AT145" s="191" t="s">
        <v>148</v>
      </c>
      <c r="AU145" s="191" t="s">
        <v>86</v>
      </c>
      <c r="AY145" s="19" t="s">
        <v>146</v>
      </c>
      <c r="BE145" s="192">
        <f>IF(N145="základní",J145,0)</f>
        <v>0</v>
      </c>
      <c r="BF145" s="192">
        <f>IF(N145="snížená",J145,0)</f>
        <v>0</v>
      </c>
      <c r="BG145" s="192">
        <f>IF(N145="zákl. přenesená",J145,0)</f>
        <v>0</v>
      </c>
      <c r="BH145" s="192">
        <f>IF(N145="sníž. přenesená",J145,0)</f>
        <v>0</v>
      </c>
      <c r="BI145" s="192">
        <f>IF(N145="nulová",J145,0)</f>
        <v>0</v>
      </c>
      <c r="BJ145" s="19" t="s">
        <v>84</v>
      </c>
      <c r="BK145" s="192">
        <f>ROUND(I145*H145,2)</f>
        <v>0</v>
      </c>
      <c r="BL145" s="19" t="s">
        <v>153</v>
      </c>
      <c r="BM145" s="191" t="s">
        <v>1210</v>
      </c>
    </row>
    <row r="146" s="13" customFormat="1">
      <c r="A146" s="13"/>
      <c r="B146" s="193"/>
      <c r="C146" s="13"/>
      <c r="D146" s="194" t="s">
        <v>155</v>
      </c>
      <c r="E146" s="195" t="s">
        <v>1</v>
      </c>
      <c r="F146" s="196" t="s">
        <v>857</v>
      </c>
      <c r="G146" s="13"/>
      <c r="H146" s="195" t="s">
        <v>1</v>
      </c>
      <c r="I146" s="197"/>
      <c r="J146" s="13"/>
      <c r="K146" s="13"/>
      <c r="L146" s="193"/>
      <c r="M146" s="198"/>
      <c r="N146" s="199"/>
      <c r="O146" s="199"/>
      <c r="P146" s="199"/>
      <c r="Q146" s="199"/>
      <c r="R146" s="199"/>
      <c r="S146" s="199"/>
      <c r="T146" s="20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5" t="s">
        <v>155</v>
      </c>
      <c r="AU146" s="195" t="s">
        <v>86</v>
      </c>
      <c r="AV146" s="13" t="s">
        <v>84</v>
      </c>
      <c r="AW146" s="13" t="s">
        <v>32</v>
      </c>
      <c r="AX146" s="13" t="s">
        <v>77</v>
      </c>
      <c r="AY146" s="195" t="s">
        <v>146</v>
      </c>
    </row>
    <row r="147" s="14" customFormat="1">
      <c r="A147" s="14"/>
      <c r="B147" s="201"/>
      <c r="C147" s="14"/>
      <c r="D147" s="194" t="s">
        <v>155</v>
      </c>
      <c r="E147" s="202" t="s">
        <v>1</v>
      </c>
      <c r="F147" s="203" t="s">
        <v>1205</v>
      </c>
      <c r="G147" s="14"/>
      <c r="H147" s="204">
        <v>120.65900000000001</v>
      </c>
      <c r="I147" s="205"/>
      <c r="J147" s="14"/>
      <c r="K147" s="14"/>
      <c r="L147" s="201"/>
      <c r="M147" s="206"/>
      <c r="N147" s="207"/>
      <c r="O147" s="207"/>
      <c r="P147" s="207"/>
      <c r="Q147" s="207"/>
      <c r="R147" s="207"/>
      <c r="S147" s="207"/>
      <c r="T147" s="208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02" t="s">
        <v>155</v>
      </c>
      <c r="AU147" s="202" t="s">
        <v>86</v>
      </c>
      <c r="AV147" s="14" t="s">
        <v>86</v>
      </c>
      <c r="AW147" s="14" t="s">
        <v>32</v>
      </c>
      <c r="AX147" s="14" t="s">
        <v>84</v>
      </c>
      <c r="AY147" s="202" t="s">
        <v>146</v>
      </c>
    </row>
    <row r="148" s="2" customFormat="1" ht="44.25" customHeight="1">
      <c r="A148" s="38"/>
      <c r="B148" s="179"/>
      <c r="C148" s="180" t="s">
        <v>181</v>
      </c>
      <c r="D148" s="180" t="s">
        <v>148</v>
      </c>
      <c r="E148" s="181" t="s">
        <v>760</v>
      </c>
      <c r="F148" s="182" t="s">
        <v>761</v>
      </c>
      <c r="G148" s="183" t="s">
        <v>184</v>
      </c>
      <c r="H148" s="184">
        <v>30</v>
      </c>
      <c r="I148" s="185"/>
      <c r="J148" s="186">
        <f>ROUND(I148*H148,2)</f>
        <v>0</v>
      </c>
      <c r="K148" s="182" t="s">
        <v>152</v>
      </c>
      <c r="L148" s="39"/>
      <c r="M148" s="187" t="s">
        <v>1</v>
      </c>
      <c r="N148" s="188" t="s">
        <v>42</v>
      </c>
      <c r="O148" s="77"/>
      <c r="P148" s="189">
        <f>O148*H148</f>
        <v>0</v>
      </c>
      <c r="Q148" s="189">
        <v>0</v>
      </c>
      <c r="R148" s="189">
        <f>Q148*H148</f>
        <v>0</v>
      </c>
      <c r="S148" s="189">
        <v>0.28999999999999998</v>
      </c>
      <c r="T148" s="190">
        <f>S148*H148</f>
        <v>8.6999999999999993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1" t="s">
        <v>153</v>
      </c>
      <c r="AT148" s="191" t="s">
        <v>148</v>
      </c>
      <c r="AU148" s="191" t="s">
        <v>86</v>
      </c>
      <c r="AY148" s="19" t="s">
        <v>146</v>
      </c>
      <c r="BE148" s="192">
        <f>IF(N148="základní",J148,0)</f>
        <v>0</v>
      </c>
      <c r="BF148" s="192">
        <f>IF(N148="snížená",J148,0)</f>
        <v>0</v>
      </c>
      <c r="BG148" s="192">
        <f>IF(N148="zákl. přenesená",J148,0)</f>
        <v>0</v>
      </c>
      <c r="BH148" s="192">
        <f>IF(N148="sníž. přenesená",J148,0)</f>
        <v>0</v>
      </c>
      <c r="BI148" s="192">
        <f>IF(N148="nulová",J148,0)</f>
        <v>0</v>
      </c>
      <c r="BJ148" s="19" t="s">
        <v>84</v>
      </c>
      <c r="BK148" s="192">
        <f>ROUND(I148*H148,2)</f>
        <v>0</v>
      </c>
      <c r="BL148" s="19" t="s">
        <v>153</v>
      </c>
      <c r="BM148" s="191" t="s">
        <v>1211</v>
      </c>
    </row>
    <row r="149" s="14" customFormat="1">
      <c r="A149" s="14"/>
      <c r="B149" s="201"/>
      <c r="C149" s="14"/>
      <c r="D149" s="194" t="s">
        <v>155</v>
      </c>
      <c r="E149" s="202" t="s">
        <v>1</v>
      </c>
      <c r="F149" s="203" t="s">
        <v>1212</v>
      </c>
      <c r="G149" s="14"/>
      <c r="H149" s="204">
        <v>30</v>
      </c>
      <c r="I149" s="205"/>
      <c r="J149" s="14"/>
      <c r="K149" s="14"/>
      <c r="L149" s="201"/>
      <c r="M149" s="206"/>
      <c r="N149" s="207"/>
      <c r="O149" s="207"/>
      <c r="P149" s="207"/>
      <c r="Q149" s="207"/>
      <c r="R149" s="207"/>
      <c r="S149" s="207"/>
      <c r="T149" s="20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02" t="s">
        <v>155</v>
      </c>
      <c r="AU149" s="202" t="s">
        <v>86</v>
      </c>
      <c r="AV149" s="14" t="s">
        <v>86</v>
      </c>
      <c r="AW149" s="14" t="s">
        <v>32</v>
      </c>
      <c r="AX149" s="14" t="s">
        <v>84</v>
      </c>
      <c r="AY149" s="202" t="s">
        <v>146</v>
      </c>
    </row>
    <row r="150" s="2" customFormat="1" ht="24.15" customHeight="1">
      <c r="A150" s="38"/>
      <c r="B150" s="179"/>
      <c r="C150" s="180" t="s">
        <v>186</v>
      </c>
      <c r="D150" s="180" t="s">
        <v>148</v>
      </c>
      <c r="E150" s="181" t="s">
        <v>187</v>
      </c>
      <c r="F150" s="182" t="s">
        <v>188</v>
      </c>
      <c r="G150" s="183" t="s">
        <v>189</v>
      </c>
      <c r="H150" s="184">
        <v>100</v>
      </c>
      <c r="I150" s="185"/>
      <c r="J150" s="186">
        <f>ROUND(I150*H150,2)</f>
        <v>0</v>
      </c>
      <c r="K150" s="182" t="s">
        <v>152</v>
      </c>
      <c r="L150" s="39"/>
      <c r="M150" s="187" t="s">
        <v>1</v>
      </c>
      <c r="N150" s="188" t="s">
        <v>42</v>
      </c>
      <c r="O150" s="77"/>
      <c r="P150" s="189">
        <f>O150*H150</f>
        <v>0</v>
      </c>
      <c r="Q150" s="189">
        <v>3.0000000000000001E-05</v>
      </c>
      <c r="R150" s="189">
        <f>Q150*H150</f>
        <v>0.0030000000000000001</v>
      </c>
      <c r="S150" s="189">
        <v>0</v>
      </c>
      <c r="T150" s="19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1" t="s">
        <v>153</v>
      </c>
      <c r="AT150" s="191" t="s">
        <v>148</v>
      </c>
      <c r="AU150" s="191" t="s">
        <v>86</v>
      </c>
      <c r="AY150" s="19" t="s">
        <v>146</v>
      </c>
      <c r="BE150" s="192">
        <f>IF(N150="základní",J150,0)</f>
        <v>0</v>
      </c>
      <c r="BF150" s="192">
        <f>IF(N150="snížená",J150,0)</f>
        <v>0</v>
      </c>
      <c r="BG150" s="192">
        <f>IF(N150="zákl. přenesená",J150,0)</f>
        <v>0</v>
      </c>
      <c r="BH150" s="192">
        <f>IF(N150="sníž. přenesená",J150,0)</f>
        <v>0</v>
      </c>
      <c r="BI150" s="192">
        <f>IF(N150="nulová",J150,0)</f>
        <v>0</v>
      </c>
      <c r="BJ150" s="19" t="s">
        <v>84</v>
      </c>
      <c r="BK150" s="192">
        <f>ROUND(I150*H150,2)</f>
        <v>0</v>
      </c>
      <c r="BL150" s="19" t="s">
        <v>153</v>
      </c>
      <c r="BM150" s="191" t="s">
        <v>1213</v>
      </c>
    </row>
    <row r="151" s="14" customFormat="1">
      <c r="A151" s="14"/>
      <c r="B151" s="201"/>
      <c r="C151" s="14"/>
      <c r="D151" s="194" t="s">
        <v>155</v>
      </c>
      <c r="E151" s="202" t="s">
        <v>1</v>
      </c>
      <c r="F151" s="203" t="s">
        <v>191</v>
      </c>
      <c r="G151" s="14"/>
      <c r="H151" s="204">
        <v>100</v>
      </c>
      <c r="I151" s="205"/>
      <c r="J151" s="14"/>
      <c r="K151" s="14"/>
      <c r="L151" s="201"/>
      <c r="M151" s="206"/>
      <c r="N151" s="207"/>
      <c r="O151" s="207"/>
      <c r="P151" s="207"/>
      <c r="Q151" s="207"/>
      <c r="R151" s="207"/>
      <c r="S151" s="207"/>
      <c r="T151" s="208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02" t="s">
        <v>155</v>
      </c>
      <c r="AU151" s="202" t="s">
        <v>86</v>
      </c>
      <c r="AV151" s="14" t="s">
        <v>86</v>
      </c>
      <c r="AW151" s="14" t="s">
        <v>32</v>
      </c>
      <c r="AX151" s="14" t="s">
        <v>84</v>
      </c>
      <c r="AY151" s="202" t="s">
        <v>146</v>
      </c>
    </row>
    <row r="152" s="2" customFormat="1" ht="90" customHeight="1">
      <c r="A152" s="38"/>
      <c r="B152" s="179"/>
      <c r="C152" s="180" t="s">
        <v>192</v>
      </c>
      <c r="D152" s="180" t="s">
        <v>148</v>
      </c>
      <c r="E152" s="181" t="s">
        <v>1214</v>
      </c>
      <c r="F152" s="182" t="s">
        <v>1215</v>
      </c>
      <c r="G152" s="183" t="s">
        <v>184</v>
      </c>
      <c r="H152" s="184">
        <v>16.5</v>
      </c>
      <c r="I152" s="185"/>
      <c r="J152" s="186">
        <f>ROUND(I152*H152,2)</f>
        <v>0</v>
      </c>
      <c r="K152" s="182" t="s">
        <v>152</v>
      </c>
      <c r="L152" s="39"/>
      <c r="M152" s="187" t="s">
        <v>1</v>
      </c>
      <c r="N152" s="188" t="s">
        <v>42</v>
      </c>
      <c r="O152" s="77"/>
      <c r="P152" s="189">
        <f>O152*H152</f>
        <v>0</v>
      </c>
      <c r="Q152" s="189">
        <v>0.0086800000000000002</v>
      </c>
      <c r="R152" s="189">
        <f>Q152*H152</f>
        <v>0.14322000000000001</v>
      </c>
      <c r="S152" s="189">
        <v>0</v>
      </c>
      <c r="T152" s="19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1" t="s">
        <v>153</v>
      </c>
      <c r="AT152" s="191" t="s">
        <v>148</v>
      </c>
      <c r="AU152" s="191" t="s">
        <v>86</v>
      </c>
      <c r="AY152" s="19" t="s">
        <v>146</v>
      </c>
      <c r="BE152" s="192">
        <f>IF(N152="základní",J152,0)</f>
        <v>0</v>
      </c>
      <c r="BF152" s="192">
        <f>IF(N152="snížená",J152,0)</f>
        <v>0</v>
      </c>
      <c r="BG152" s="192">
        <f>IF(N152="zákl. přenesená",J152,0)</f>
        <v>0</v>
      </c>
      <c r="BH152" s="192">
        <f>IF(N152="sníž. přenesená",J152,0)</f>
        <v>0</v>
      </c>
      <c r="BI152" s="192">
        <f>IF(N152="nulová",J152,0)</f>
        <v>0</v>
      </c>
      <c r="BJ152" s="19" t="s">
        <v>84</v>
      </c>
      <c r="BK152" s="192">
        <f>ROUND(I152*H152,2)</f>
        <v>0</v>
      </c>
      <c r="BL152" s="19" t="s">
        <v>153</v>
      </c>
      <c r="BM152" s="191" t="s">
        <v>1216</v>
      </c>
    </row>
    <row r="153" s="14" customFormat="1">
      <c r="A153" s="14"/>
      <c r="B153" s="201"/>
      <c r="C153" s="14"/>
      <c r="D153" s="194" t="s">
        <v>155</v>
      </c>
      <c r="E153" s="202" t="s">
        <v>1</v>
      </c>
      <c r="F153" s="203" t="s">
        <v>1217</v>
      </c>
      <c r="G153" s="14"/>
      <c r="H153" s="204">
        <v>16.5</v>
      </c>
      <c r="I153" s="205"/>
      <c r="J153" s="14"/>
      <c r="K153" s="14"/>
      <c r="L153" s="201"/>
      <c r="M153" s="206"/>
      <c r="N153" s="207"/>
      <c r="O153" s="207"/>
      <c r="P153" s="207"/>
      <c r="Q153" s="207"/>
      <c r="R153" s="207"/>
      <c r="S153" s="207"/>
      <c r="T153" s="208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02" t="s">
        <v>155</v>
      </c>
      <c r="AU153" s="202" t="s">
        <v>86</v>
      </c>
      <c r="AV153" s="14" t="s">
        <v>86</v>
      </c>
      <c r="AW153" s="14" t="s">
        <v>32</v>
      </c>
      <c r="AX153" s="14" t="s">
        <v>84</v>
      </c>
      <c r="AY153" s="202" t="s">
        <v>146</v>
      </c>
    </row>
    <row r="154" s="2" customFormat="1" ht="90" customHeight="1">
      <c r="A154" s="38"/>
      <c r="B154" s="179"/>
      <c r="C154" s="180" t="s">
        <v>197</v>
      </c>
      <c r="D154" s="180" t="s">
        <v>148</v>
      </c>
      <c r="E154" s="181" t="s">
        <v>193</v>
      </c>
      <c r="F154" s="182" t="s">
        <v>194</v>
      </c>
      <c r="G154" s="183" t="s">
        <v>184</v>
      </c>
      <c r="H154" s="184">
        <v>13.199999999999999</v>
      </c>
      <c r="I154" s="185"/>
      <c r="J154" s="186">
        <f>ROUND(I154*H154,2)</f>
        <v>0</v>
      </c>
      <c r="K154" s="182" t="s">
        <v>152</v>
      </c>
      <c r="L154" s="39"/>
      <c r="M154" s="187" t="s">
        <v>1</v>
      </c>
      <c r="N154" s="188" t="s">
        <v>42</v>
      </c>
      <c r="O154" s="77"/>
      <c r="P154" s="189">
        <f>O154*H154</f>
        <v>0</v>
      </c>
      <c r="Q154" s="189">
        <v>0.036900000000000002</v>
      </c>
      <c r="R154" s="189">
        <f>Q154*H154</f>
        <v>0.48708000000000001</v>
      </c>
      <c r="S154" s="189">
        <v>0</v>
      </c>
      <c r="T154" s="19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1" t="s">
        <v>153</v>
      </c>
      <c r="AT154" s="191" t="s">
        <v>148</v>
      </c>
      <c r="AU154" s="191" t="s">
        <v>86</v>
      </c>
      <c r="AY154" s="19" t="s">
        <v>146</v>
      </c>
      <c r="BE154" s="192">
        <f>IF(N154="základní",J154,0)</f>
        <v>0</v>
      </c>
      <c r="BF154" s="192">
        <f>IF(N154="snížená",J154,0)</f>
        <v>0</v>
      </c>
      <c r="BG154" s="192">
        <f>IF(N154="zákl. přenesená",J154,0)</f>
        <v>0</v>
      </c>
      <c r="BH154" s="192">
        <f>IF(N154="sníž. přenesená",J154,0)</f>
        <v>0</v>
      </c>
      <c r="BI154" s="192">
        <f>IF(N154="nulová",J154,0)</f>
        <v>0</v>
      </c>
      <c r="BJ154" s="19" t="s">
        <v>84</v>
      </c>
      <c r="BK154" s="192">
        <f>ROUND(I154*H154,2)</f>
        <v>0</v>
      </c>
      <c r="BL154" s="19" t="s">
        <v>153</v>
      </c>
      <c r="BM154" s="191" t="s">
        <v>1218</v>
      </c>
    </row>
    <row r="155" s="14" customFormat="1">
      <c r="A155" s="14"/>
      <c r="B155" s="201"/>
      <c r="C155" s="14"/>
      <c r="D155" s="194" t="s">
        <v>155</v>
      </c>
      <c r="E155" s="202" t="s">
        <v>1</v>
      </c>
      <c r="F155" s="203" t="s">
        <v>1219</v>
      </c>
      <c r="G155" s="14"/>
      <c r="H155" s="204">
        <v>13.199999999999999</v>
      </c>
      <c r="I155" s="205"/>
      <c r="J155" s="14"/>
      <c r="K155" s="14"/>
      <c r="L155" s="201"/>
      <c r="M155" s="206"/>
      <c r="N155" s="207"/>
      <c r="O155" s="207"/>
      <c r="P155" s="207"/>
      <c r="Q155" s="207"/>
      <c r="R155" s="207"/>
      <c r="S155" s="207"/>
      <c r="T155" s="20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2" t="s">
        <v>155</v>
      </c>
      <c r="AU155" s="202" t="s">
        <v>86</v>
      </c>
      <c r="AV155" s="14" t="s">
        <v>86</v>
      </c>
      <c r="AW155" s="14" t="s">
        <v>32</v>
      </c>
      <c r="AX155" s="14" t="s">
        <v>84</v>
      </c>
      <c r="AY155" s="202" t="s">
        <v>146</v>
      </c>
    </row>
    <row r="156" s="2" customFormat="1" ht="90" customHeight="1">
      <c r="A156" s="38"/>
      <c r="B156" s="179"/>
      <c r="C156" s="180" t="s">
        <v>202</v>
      </c>
      <c r="D156" s="180" t="s">
        <v>148</v>
      </c>
      <c r="E156" s="181" t="s">
        <v>198</v>
      </c>
      <c r="F156" s="182" t="s">
        <v>199</v>
      </c>
      <c r="G156" s="183" t="s">
        <v>184</v>
      </c>
      <c r="H156" s="184">
        <v>66</v>
      </c>
      <c r="I156" s="185"/>
      <c r="J156" s="186">
        <f>ROUND(I156*H156,2)</f>
        <v>0</v>
      </c>
      <c r="K156" s="182" t="s">
        <v>152</v>
      </c>
      <c r="L156" s="39"/>
      <c r="M156" s="187" t="s">
        <v>1</v>
      </c>
      <c r="N156" s="188" t="s">
        <v>42</v>
      </c>
      <c r="O156" s="77"/>
      <c r="P156" s="189">
        <f>O156*H156</f>
        <v>0</v>
      </c>
      <c r="Q156" s="189">
        <v>0.036900000000000002</v>
      </c>
      <c r="R156" s="189">
        <f>Q156*H156</f>
        <v>2.4354</v>
      </c>
      <c r="S156" s="189">
        <v>0</v>
      </c>
      <c r="T156" s="19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1" t="s">
        <v>153</v>
      </c>
      <c r="AT156" s="191" t="s">
        <v>148</v>
      </c>
      <c r="AU156" s="191" t="s">
        <v>86</v>
      </c>
      <c r="AY156" s="19" t="s">
        <v>146</v>
      </c>
      <c r="BE156" s="192">
        <f>IF(N156="základní",J156,0)</f>
        <v>0</v>
      </c>
      <c r="BF156" s="192">
        <f>IF(N156="snížená",J156,0)</f>
        <v>0</v>
      </c>
      <c r="BG156" s="192">
        <f>IF(N156="zákl. přenesená",J156,0)</f>
        <v>0</v>
      </c>
      <c r="BH156" s="192">
        <f>IF(N156="sníž. přenesená",J156,0)</f>
        <v>0</v>
      </c>
      <c r="BI156" s="192">
        <f>IF(N156="nulová",J156,0)</f>
        <v>0</v>
      </c>
      <c r="BJ156" s="19" t="s">
        <v>84</v>
      </c>
      <c r="BK156" s="192">
        <f>ROUND(I156*H156,2)</f>
        <v>0</v>
      </c>
      <c r="BL156" s="19" t="s">
        <v>153</v>
      </c>
      <c r="BM156" s="191" t="s">
        <v>1220</v>
      </c>
    </row>
    <row r="157" s="14" customFormat="1">
      <c r="A157" s="14"/>
      <c r="B157" s="201"/>
      <c r="C157" s="14"/>
      <c r="D157" s="194" t="s">
        <v>155</v>
      </c>
      <c r="E157" s="202" t="s">
        <v>1</v>
      </c>
      <c r="F157" s="203" t="s">
        <v>1221</v>
      </c>
      <c r="G157" s="14"/>
      <c r="H157" s="204">
        <v>66</v>
      </c>
      <c r="I157" s="205"/>
      <c r="J157" s="14"/>
      <c r="K157" s="14"/>
      <c r="L157" s="201"/>
      <c r="M157" s="206"/>
      <c r="N157" s="207"/>
      <c r="O157" s="207"/>
      <c r="P157" s="207"/>
      <c r="Q157" s="207"/>
      <c r="R157" s="207"/>
      <c r="S157" s="207"/>
      <c r="T157" s="20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02" t="s">
        <v>155</v>
      </c>
      <c r="AU157" s="202" t="s">
        <v>86</v>
      </c>
      <c r="AV157" s="14" t="s">
        <v>86</v>
      </c>
      <c r="AW157" s="14" t="s">
        <v>32</v>
      </c>
      <c r="AX157" s="14" t="s">
        <v>84</v>
      </c>
      <c r="AY157" s="202" t="s">
        <v>146</v>
      </c>
    </row>
    <row r="158" s="2" customFormat="1" ht="37.8" customHeight="1">
      <c r="A158" s="38"/>
      <c r="B158" s="179"/>
      <c r="C158" s="180" t="s">
        <v>8</v>
      </c>
      <c r="D158" s="180" t="s">
        <v>148</v>
      </c>
      <c r="E158" s="181" t="s">
        <v>203</v>
      </c>
      <c r="F158" s="182" t="s">
        <v>204</v>
      </c>
      <c r="G158" s="183" t="s">
        <v>205</v>
      </c>
      <c r="H158" s="184">
        <v>253.60499999999999</v>
      </c>
      <c r="I158" s="185"/>
      <c r="J158" s="186">
        <f>ROUND(I158*H158,2)</f>
        <v>0</v>
      </c>
      <c r="K158" s="182" t="s">
        <v>152</v>
      </c>
      <c r="L158" s="39"/>
      <c r="M158" s="187" t="s">
        <v>1</v>
      </c>
      <c r="N158" s="188" t="s">
        <v>42</v>
      </c>
      <c r="O158" s="77"/>
      <c r="P158" s="189">
        <f>O158*H158</f>
        <v>0</v>
      </c>
      <c r="Q158" s="189">
        <v>0</v>
      </c>
      <c r="R158" s="189">
        <f>Q158*H158</f>
        <v>0</v>
      </c>
      <c r="S158" s="189">
        <v>0</v>
      </c>
      <c r="T158" s="19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1" t="s">
        <v>153</v>
      </c>
      <c r="AT158" s="191" t="s">
        <v>148</v>
      </c>
      <c r="AU158" s="191" t="s">
        <v>86</v>
      </c>
      <c r="AY158" s="19" t="s">
        <v>146</v>
      </c>
      <c r="BE158" s="192">
        <f>IF(N158="základní",J158,0)</f>
        <v>0</v>
      </c>
      <c r="BF158" s="192">
        <f>IF(N158="snížená",J158,0)</f>
        <v>0</v>
      </c>
      <c r="BG158" s="192">
        <f>IF(N158="zákl. přenesená",J158,0)</f>
        <v>0</v>
      </c>
      <c r="BH158" s="192">
        <f>IF(N158="sníž. přenesená",J158,0)</f>
        <v>0</v>
      </c>
      <c r="BI158" s="192">
        <f>IF(N158="nulová",J158,0)</f>
        <v>0</v>
      </c>
      <c r="BJ158" s="19" t="s">
        <v>84</v>
      </c>
      <c r="BK158" s="192">
        <f>ROUND(I158*H158,2)</f>
        <v>0</v>
      </c>
      <c r="BL158" s="19" t="s">
        <v>153</v>
      </c>
      <c r="BM158" s="191" t="s">
        <v>1222</v>
      </c>
    </row>
    <row r="159" s="14" customFormat="1">
      <c r="A159" s="14"/>
      <c r="B159" s="201"/>
      <c r="C159" s="14"/>
      <c r="D159" s="194" t="s">
        <v>155</v>
      </c>
      <c r="E159" s="202" t="s">
        <v>1</v>
      </c>
      <c r="F159" s="203" t="s">
        <v>1223</v>
      </c>
      <c r="G159" s="14"/>
      <c r="H159" s="204">
        <v>253.60499999999999</v>
      </c>
      <c r="I159" s="205"/>
      <c r="J159" s="14"/>
      <c r="K159" s="14"/>
      <c r="L159" s="201"/>
      <c r="M159" s="206"/>
      <c r="N159" s="207"/>
      <c r="O159" s="207"/>
      <c r="P159" s="207"/>
      <c r="Q159" s="207"/>
      <c r="R159" s="207"/>
      <c r="S159" s="207"/>
      <c r="T159" s="208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02" t="s">
        <v>155</v>
      </c>
      <c r="AU159" s="202" t="s">
        <v>86</v>
      </c>
      <c r="AV159" s="14" t="s">
        <v>86</v>
      </c>
      <c r="AW159" s="14" t="s">
        <v>32</v>
      </c>
      <c r="AX159" s="14" t="s">
        <v>77</v>
      </c>
      <c r="AY159" s="202" t="s">
        <v>146</v>
      </c>
    </row>
    <row r="160" s="15" customFormat="1">
      <c r="A160" s="15"/>
      <c r="B160" s="209"/>
      <c r="C160" s="15"/>
      <c r="D160" s="194" t="s">
        <v>155</v>
      </c>
      <c r="E160" s="210" t="s">
        <v>1</v>
      </c>
      <c r="F160" s="211" t="s">
        <v>164</v>
      </c>
      <c r="G160" s="15"/>
      <c r="H160" s="212">
        <v>253.60499999999999</v>
      </c>
      <c r="I160" s="213"/>
      <c r="J160" s="15"/>
      <c r="K160" s="15"/>
      <c r="L160" s="209"/>
      <c r="M160" s="214"/>
      <c r="N160" s="215"/>
      <c r="O160" s="215"/>
      <c r="P160" s="215"/>
      <c r="Q160" s="215"/>
      <c r="R160" s="215"/>
      <c r="S160" s="215"/>
      <c r="T160" s="216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10" t="s">
        <v>155</v>
      </c>
      <c r="AU160" s="210" t="s">
        <v>86</v>
      </c>
      <c r="AV160" s="15" t="s">
        <v>153</v>
      </c>
      <c r="AW160" s="15" t="s">
        <v>32</v>
      </c>
      <c r="AX160" s="15" t="s">
        <v>84</v>
      </c>
      <c r="AY160" s="210" t="s">
        <v>146</v>
      </c>
    </row>
    <row r="161" s="2" customFormat="1" ht="49.05" customHeight="1">
      <c r="A161" s="38"/>
      <c r="B161" s="179"/>
      <c r="C161" s="180" t="s">
        <v>215</v>
      </c>
      <c r="D161" s="180" t="s">
        <v>148</v>
      </c>
      <c r="E161" s="181" t="s">
        <v>208</v>
      </c>
      <c r="F161" s="182" t="s">
        <v>209</v>
      </c>
      <c r="G161" s="183" t="s">
        <v>205</v>
      </c>
      <c r="H161" s="184">
        <v>343.529</v>
      </c>
      <c r="I161" s="185"/>
      <c r="J161" s="186">
        <f>ROUND(I161*H161,2)</f>
        <v>0</v>
      </c>
      <c r="K161" s="182" t="s">
        <v>152</v>
      </c>
      <c r="L161" s="39"/>
      <c r="M161" s="187" t="s">
        <v>1</v>
      </c>
      <c r="N161" s="188" t="s">
        <v>42</v>
      </c>
      <c r="O161" s="77"/>
      <c r="P161" s="189">
        <f>O161*H161</f>
        <v>0</v>
      </c>
      <c r="Q161" s="189">
        <v>0</v>
      </c>
      <c r="R161" s="189">
        <f>Q161*H161</f>
        <v>0</v>
      </c>
      <c r="S161" s="189">
        <v>0</v>
      </c>
      <c r="T161" s="19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1" t="s">
        <v>153</v>
      </c>
      <c r="AT161" s="191" t="s">
        <v>148</v>
      </c>
      <c r="AU161" s="191" t="s">
        <v>86</v>
      </c>
      <c r="AY161" s="19" t="s">
        <v>146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9" t="s">
        <v>84</v>
      </c>
      <c r="BK161" s="192">
        <f>ROUND(I161*H161,2)</f>
        <v>0</v>
      </c>
      <c r="BL161" s="19" t="s">
        <v>153</v>
      </c>
      <c r="BM161" s="191" t="s">
        <v>1224</v>
      </c>
    </row>
    <row r="162" s="13" customFormat="1">
      <c r="A162" s="13"/>
      <c r="B162" s="193"/>
      <c r="C162" s="13"/>
      <c r="D162" s="194" t="s">
        <v>155</v>
      </c>
      <c r="E162" s="195" t="s">
        <v>1</v>
      </c>
      <c r="F162" s="196" t="s">
        <v>857</v>
      </c>
      <c r="G162" s="13"/>
      <c r="H162" s="195" t="s">
        <v>1</v>
      </c>
      <c r="I162" s="197"/>
      <c r="J162" s="13"/>
      <c r="K162" s="13"/>
      <c r="L162" s="193"/>
      <c r="M162" s="198"/>
      <c r="N162" s="199"/>
      <c r="O162" s="199"/>
      <c r="P162" s="199"/>
      <c r="Q162" s="199"/>
      <c r="R162" s="199"/>
      <c r="S162" s="199"/>
      <c r="T162" s="20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95" t="s">
        <v>155</v>
      </c>
      <c r="AU162" s="195" t="s">
        <v>86</v>
      </c>
      <c r="AV162" s="13" t="s">
        <v>84</v>
      </c>
      <c r="AW162" s="13" t="s">
        <v>32</v>
      </c>
      <c r="AX162" s="13" t="s">
        <v>77</v>
      </c>
      <c r="AY162" s="195" t="s">
        <v>146</v>
      </c>
    </row>
    <row r="163" s="13" customFormat="1">
      <c r="A163" s="13"/>
      <c r="B163" s="193"/>
      <c r="C163" s="13"/>
      <c r="D163" s="194" t="s">
        <v>155</v>
      </c>
      <c r="E163" s="195" t="s">
        <v>1</v>
      </c>
      <c r="F163" s="196" t="s">
        <v>211</v>
      </c>
      <c r="G163" s="13"/>
      <c r="H163" s="195" t="s">
        <v>1</v>
      </c>
      <c r="I163" s="197"/>
      <c r="J163" s="13"/>
      <c r="K163" s="13"/>
      <c r="L163" s="193"/>
      <c r="M163" s="198"/>
      <c r="N163" s="199"/>
      <c r="O163" s="199"/>
      <c r="P163" s="199"/>
      <c r="Q163" s="199"/>
      <c r="R163" s="199"/>
      <c r="S163" s="199"/>
      <c r="T163" s="20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95" t="s">
        <v>155</v>
      </c>
      <c r="AU163" s="195" t="s">
        <v>86</v>
      </c>
      <c r="AV163" s="13" t="s">
        <v>84</v>
      </c>
      <c r="AW163" s="13" t="s">
        <v>32</v>
      </c>
      <c r="AX163" s="13" t="s">
        <v>77</v>
      </c>
      <c r="AY163" s="195" t="s">
        <v>146</v>
      </c>
    </row>
    <row r="164" s="13" customFormat="1">
      <c r="A164" s="13"/>
      <c r="B164" s="193"/>
      <c r="C164" s="13"/>
      <c r="D164" s="194" t="s">
        <v>155</v>
      </c>
      <c r="E164" s="195" t="s">
        <v>1</v>
      </c>
      <c r="F164" s="196" t="s">
        <v>212</v>
      </c>
      <c r="G164" s="13"/>
      <c r="H164" s="195" t="s">
        <v>1</v>
      </c>
      <c r="I164" s="197"/>
      <c r="J164" s="13"/>
      <c r="K164" s="13"/>
      <c r="L164" s="193"/>
      <c r="M164" s="198"/>
      <c r="N164" s="199"/>
      <c r="O164" s="199"/>
      <c r="P164" s="199"/>
      <c r="Q164" s="199"/>
      <c r="R164" s="199"/>
      <c r="S164" s="199"/>
      <c r="T164" s="20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95" t="s">
        <v>155</v>
      </c>
      <c r="AU164" s="195" t="s">
        <v>86</v>
      </c>
      <c r="AV164" s="13" t="s">
        <v>84</v>
      </c>
      <c r="AW164" s="13" t="s">
        <v>32</v>
      </c>
      <c r="AX164" s="13" t="s">
        <v>77</v>
      </c>
      <c r="AY164" s="195" t="s">
        <v>146</v>
      </c>
    </row>
    <row r="165" s="14" customFormat="1">
      <c r="A165" s="14"/>
      <c r="B165" s="201"/>
      <c r="C165" s="14"/>
      <c r="D165" s="194" t="s">
        <v>155</v>
      </c>
      <c r="E165" s="202" t="s">
        <v>1</v>
      </c>
      <c r="F165" s="203" t="s">
        <v>1225</v>
      </c>
      <c r="G165" s="14"/>
      <c r="H165" s="204">
        <v>320.74200000000002</v>
      </c>
      <c r="I165" s="205"/>
      <c r="J165" s="14"/>
      <c r="K165" s="14"/>
      <c r="L165" s="201"/>
      <c r="M165" s="206"/>
      <c r="N165" s="207"/>
      <c r="O165" s="207"/>
      <c r="P165" s="207"/>
      <c r="Q165" s="207"/>
      <c r="R165" s="207"/>
      <c r="S165" s="207"/>
      <c r="T165" s="208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02" t="s">
        <v>155</v>
      </c>
      <c r="AU165" s="202" t="s">
        <v>86</v>
      </c>
      <c r="AV165" s="14" t="s">
        <v>86</v>
      </c>
      <c r="AW165" s="14" t="s">
        <v>32</v>
      </c>
      <c r="AX165" s="14" t="s">
        <v>77</v>
      </c>
      <c r="AY165" s="202" t="s">
        <v>146</v>
      </c>
    </row>
    <row r="166" s="14" customFormat="1">
      <c r="A166" s="14"/>
      <c r="B166" s="201"/>
      <c r="C166" s="14"/>
      <c r="D166" s="194" t="s">
        <v>155</v>
      </c>
      <c r="E166" s="202" t="s">
        <v>1</v>
      </c>
      <c r="F166" s="203" t="s">
        <v>1226</v>
      </c>
      <c r="G166" s="14"/>
      <c r="H166" s="204">
        <v>22.786999999999999</v>
      </c>
      <c r="I166" s="205"/>
      <c r="J166" s="14"/>
      <c r="K166" s="14"/>
      <c r="L166" s="201"/>
      <c r="M166" s="206"/>
      <c r="N166" s="207"/>
      <c r="O166" s="207"/>
      <c r="P166" s="207"/>
      <c r="Q166" s="207"/>
      <c r="R166" s="207"/>
      <c r="S166" s="207"/>
      <c r="T166" s="208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02" t="s">
        <v>155</v>
      </c>
      <c r="AU166" s="202" t="s">
        <v>86</v>
      </c>
      <c r="AV166" s="14" t="s">
        <v>86</v>
      </c>
      <c r="AW166" s="14" t="s">
        <v>32</v>
      </c>
      <c r="AX166" s="14" t="s">
        <v>77</v>
      </c>
      <c r="AY166" s="202" t="s">
        <v>146</v>
      </c>
    </row>
    <row r="167" s="15" customFormat="1">
      <c r="A167" s="15"/>
      <c r="B167" s="209"/>
      <c r="C167" s="15"/>
      <c r="D167" s="194" t="s">
        <v>155</v>
      </c>
      <c r="E167" s="210" t="s">
        <v>1</v>
      </c>
      <c r="F167" s="211" t="s">
        <v>164</v>
      </c>
      <c r="G167" s="15"/>
      <c r="H167" s="212">
        <v>343.529</v>
      </c>
      <c r="I167" s="213"/>
      <c r="J167" s="15"/>
      <c r="K167" s="15"/>
      <c r="L167" s="209"/>
      <c r="M167" s="214"/>
      <c r="N167" s="215"/>
      <c r="O167" s="215"/>
      <c r="P167" s="215"/>
      <c r="Q167" s="215"/>
      <c r="R167" s="215"/>
      <c r="S167" s="215"/>
      <c r="T167" s="216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10" t="s">
        <v>155</v>
      </c>
      <c r="AU167" s="210" t="s">
        <v>86</v>
      </c>
      <c r="AV167" s="15" t="s">
        <v>153</v>
      </c>
      <c r="AW167" s="15" t="s">
        <v>32</v>
      </c>
      <c r="AX167" s="15" t="s">
        <v>84</v>
      </c>
      <c r="AY167" s="210" t="s">
        <v>146</v>
      </c>
    </row>
    <row r="168" s="2" customFormat="1" ht="49.05" customHeight="1">
      <c r="A168" s="38"/>
      <c r="B168" s="179"/>
      <c r="C168" s="180" t="s">
        <v>222</v>
      </c>
      <c r="D168" s="180" t="s">
        <v>148</v>
      </c>
      <c r="E168" s="181" t="s">
        <v>216</v>
      </c>
      <c r="F168" s="182" t="s">
        <v>217</v>
      </c>
      <c r="G168" s="183" t="s">
        <v>205</v>
      </c>
      <c r="H168" s="184">
        <v>38.170000000000002</v>
      </c>
      <c r="I168" s="185"/>
      <c r="J168" s="186">
        <f>ROUND(I168*H168,2)</f>
        <v>0</v>
      </c>
      <c r="K168" s="182" t="s">
        <v>152</v>
      </c>
      <c r="L168" s="39"/>
      <c r="M168" s="187" t="s">
        <v>1</v>
      </c>
      <c r="N168" s="188" t="s">
        <v>42</v>
      </c>
      <c r="O168" s="77"/>
      <c r="P168" s="189">
        <f>O168*H168</f>
        <v>0</v>
      </c>
      <c r="Q168" s="189">
        <v>0</v>
      </c>
      <c r="R168" s="189">
        <f>Q168*H168</f>
        <v>0</v>
      </c>
      <c r="S168" s="189">
        <v>0</v>
      </c>
      <c r="T168" s="19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1" t="s">
        <v>153</v>
      </c>
      <c r="AT168" s="191" t="s">
        <v>148</v>
      </c>
      <c r="AU168" s="191" t="s">
        <v>86</v>
      </c>
      <c r="AY168" s="19" t="s">
        <v>146</v>
      </c>
      <c r="BE168" s="192">
        <f>IF(N168="základní",J168,0)</f>
        <v>0</v>
      </c>
      <c r="BF168" s="192">
        <f>IF(N168="snížená",J168,0)</f>
        <v>0</v>
      </c>
      <c r="BG168" s="192">
        <f>IF(N168="zákl. přenesená",J168,0)</f>
        <v>0</v>
      </c>
      <c r="BH168" s="192">
        <f>IF(N168="sníž. přenesená",J168,0)</f>
        <v>0</v>
      </c>
      <c r="BI168" s="192">
        <f>IF(N168="nulová",J168,0)</f>
        <v>0</v>
      </c>
      <c r="BJ168" s="19" t="s">
        <v>84</v>
      </c>
      <c r="BK168" s="192">
        <f>ROUND(I168*H168,2)</f>
        <v>0</v>
      </c>
      <c r="BL168" s="19" t="s">
        <v>153</v>
      </c>
      <c r="BM168" s="191" t="s">
        <v>1227</v>
      </c>
    </row>
    <row r="169" s="13" customFormat="1">
      <c r="A169" s="13"/>
      <c r="B169" s="193"/>
      <c r="C169" s="13"/>
      <c r="D169" s="194" t="s">
        <v>155</v>
      </c>
      <c r="E169" s="195" t="s">
        <v>1</v>
      </c>
      <c r="F169" s="196" t="s">
        <v>857</v>
      </c>
      <c r="G169" s="13"/>
      <c r="H169" s="195" t="s">
        <v>1</v>
      </c>
      <c r="I169" s="197"/>
      <c r="J169" s="13"/>
      <c r="K169" s="13"/>
      <c r="L169" s="193"/>
      <c r="M169" s="198"/>
      <c r="N169" s="199"/>
      <c r="O169" s="199"/>
      <c r="P169" s="199"/>
      <c r="Q169" s="199"/>
      <c r="R169" s="199"/>
      <c r="S169" s="199"/>
      <c r="T169" s="20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95" t="s">
        <v>155</v>
      </c>
      <c r="AU169" s="195" t="s">
        <v>86</v>
      </c>
      <c r="AV169" s="13" t="s">
        <v>84</v>
      </c>
      <c r="AW169" s="13" t="s">
        <v>32</v>
      </c>
      <c r="AX169" s="13" t="s">
        <v>77</v>
      </c>
      <c r="AY169" s="195" t="s">
        <v>146</v>
      </c>
    </row>
    <row r="170" s="13" customFormat="1">
      <c r="A170" s="13"/>
      <c r="B170" s="193"/>
      <c r="C170" s="13"/>
      <c r="D170" s="194" t="s">
        <v>155</v>
      </c>
      <c r="E170" s="195" t="s">
        <v>1</v>
      </c>
      <c r="F170" s="196" t="s">
        <v>211</v>
      </c>
      <c r="G170" s="13"/>
      <c r="H170" s="195" t="s">
        <v>1</v>
      </c>
      <c r="I170" s="197"/>
      <c r="J170" s="13"/>
      <c r="K170" s="13"/>
      <c r="L170" s="193"/>
      <c r="M170" s="198"/>
      <c r="N170" s="199"/>
      <c r="O170" s="199"/>
      <c r="P170" s="199"/>
      <c r="Q170" s="199"/>
      <c r="R170" s="199"/>
      <c r="S170" s="199"/>
      <c r="T170" s="20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95" t="s">
        <v>155</v>
      </c>
      <c r="AU170" s="195" t="s">
        <v>86</v>
      </c>
      <c r="AV170" s="13" t="s">
        <v>84</v>
      </c>
      <c r="AW170" s="13" t="s">
        <v>32</v>
      </c>
      <c r="AX170" s="13" t="s">
        <v>77</v>
      </c>
      <c r="AY170" s="195" t="s">
        <v>146</v>
      </c>
    </row>
    <row r="171" s="13" customFormat="1">
      <c r="A171" s="13"/>
      <c r="B171" s="193"/>
      <c r="C171" s="13"/>
      <c r="D171" s="194" t="s">
        <v>155</v>
      </c>
      <c r="E171" s="195" t="s">
        <v>1</v>
      </c>
      <c r="F171" s="196" t="s">
        <v>219</v>
      </c>
      <c r="G171" s="13"/>
      <c r="H171" s="195" t="s">
        <v>1</v>
      </c>
      <c r="I171" s="197"/>
      <c r="J171" s="13"/>
      <c r="K171" s="13"/>
      <c r="L171" s="193"/>
      <c r="M171" s="198"/>
      <c r="N171" s="199"/>
      <c r="O171" s="199"/>
      <c r="P171" s="199"/>
      <c r="Q171" s="199"/>
      <c r="R171" s="199"/>
      <c r="S171" s="199"/>
      <c r="T171" s="20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95" t="s">
        <v>155</v>
      </c>
      <c r="AU171" s="195" t="s">
        <v>86</v>
      </c>
      <c r="AV171" s="13" t="s">
        <v>84</v>
      </c>
      <c r="AW171" s="13" t="s">
        <v>32</v>
      </c>
      <c r="AX171" s="13" t="s">
        <v>77</v>
      </c>
      <c r="AY171" s="195" t="s">
        <v>146</v>
      </c>
    </row>
    <row r="172" s="14" customFormat="1">
      <c r="A172" s="14"/>
      <c r="B172" s="201"/>
      <c r="C172" s="14"/>
      <c r="D172" s="194" t="s">
        <v>155</v>
      </c>
      <c r="E172" s="202" t="s">
        <v>1</v>
      </c>
      <c r="F172" s="203" t="s">
        <v>1228</v>
      </c>
      <c r="G172" s="14"/>
      <c r="H172" s="204">
        <v>35.637999999999998</v>
      </c>
      <c r="I172" s="205"/>
      <c r="J172" s="14"/>
      <c r="K172" s="14"/>
      <c r="L172" s="201"/>
      <c r="M172" s="206"/>
      <c r="N172" s="207"/>
      <c r="O172" s="207"/>
      <c r="P172" s="207"/>
      <c r="Q172" s="207"/>
      <c r="R172" s="207"/>
      <c r="S172" s="207"/>
      <c r="T172" s="208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02" t="s">
        <v>155</v>
      </c>
      <c r="AU172" s="202" t="s">
        <v>86</v>
      </c>
      <c r="AV172" s="14" t="s">
        <v>86</v>
      </c>
      <c r="AW172" s="14" t="s">
        <v>32</v>
      </c>
      <c r="AX172" s="14" t="s">
        <v>77</v>
      </c>
      <c r="AY172" s="202" t="s">
        <v>146</v>
      </c>
    </row>
    <row r="173" s="14" customFormat="1">
      <c r="A173" s="14"/>
      <c r="B173" s="201"/>
      <c r="C173" s="14"/>
      <c r="D173" s="194" t="s">
        <v>155</v>
      </c>
      <c r="E173" s="202" t="s">
        <v>1</v>
      </c>
      <c r="F173" s="203" t="s">
        <v>1229</v>
      </c>
      <c r="G173" s="14"/>
      <c r="H173" s="204">
        <v>2.532</v>
      </c>
      <c r="I173" s="205"/>
      <c r="J173" s="14"/>
      <c r="K173" s="14"/>
      <c r="L173" s="201"/>
      <c r="M173" s="206"/>
      <c r="N173" s="207"/>
      <c r="O173" s="207"/>
      <c r="P173" s="207"/>
      <c r="Q173" s="207"/>
      <c r="R173" s="207"/>
      <c r="S173" s="207"/>
      <c r="T173" s="208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02" t="s">
        <v>155</v>
      </c>
      <c r="AU173" s="202" t="s">
        <v>86</v>
      </c>
      <c r="AV173" s="14" t="s">
        <v>86</v>
      </c>
      <c r="AW173" s="14" t="s">
        <v>32</v>
      </c>
      <c r="AX173" s="14" t="s">
        <v>77</v>
      </c>
      <c r="AY173" s="202" t="s">
        <v>146</v>
      </c>
    </row>
    <row r="174" s="15" customFormat="1">
      <c r="A174" s="15"/>
      <c r="B174" s="209"/>
      <c r="C174" s="15"/>
      <c r="D174" s="194" t="s">
        <v>155</v>
      </c>
      <c r="E174" s="210" t="s">
        <v>1</v>
      </c>
      <c r="F174" s="211" t="s">
        <v>164</v>
      </c>
      <c r="G174" s="15"/>
      <c r="H174" s="212">
        <v>38.170000000000002</v>
      </c>
      <c r="I174" s="213"/>
      <c r="J174" s="15"/>
      <c r="K174" s="15"/>
      <c r="L174" s="209"/>
      <c r="M174" s="214"/>
      <c r="N174" s="215"/>
      <c r="O174" s="215"/>
      <c r="P174" s="215"/>
      <c r="Q174" s="215"/>
      <c r="R174" s="215"/>
      <c r="S174" s="215"/>
      <c r="T174" s="216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10" t="s">
        <v>155</v>
      </c>
      <c r="AU174" s="210" t="s">
        <v>86</v>
      </c>
      <c r="AV174" s="15" t="s">
        <v>153</v>
      </c>
      <c r="AW174" s="15" t="s">
        <v>32</v>
      </c>
      <c r="AX174" s="15" t="s">
        <v>84</v>
      </c>
      <c r="AY174" s="210" t="s">
        <v>146</v>
      </c>
    </row>
    <row r="175" s="2" customFormat="1" ht="37.8" customHeight="1">
      <c r="A175" s="38"/>
      <c r="B175" s="179"/>
      <c r="C175" s="180" t="s">
        <v>229</v>
      </c>
      <c r="D175" s="180" t="s">
        <v>148</v>
      </c>
      <c r="E175" s="181" t="s">
        <v>230</v>
      </c>
      <c r="F175" s="182" t="s">
        <v>231</v>
      </c>
      <c r="G175" s="183" t="s">
        <v>151</v>
      </c>
      <c r="H175" s="184">
        <v>767.25</v>
      </c>
      <c r="I175" s="185"/>
      <c r="J175" s="186">
        <f>ROUND(I175*H175,2)</f>
        <v>0</v>
      </c>
      <c r="K175" s="182" t="s">
        <v>152</v>
      </c>
      <c r="L175" s="39"/>
      <c r="M175" s="187" t="s">
        <v>1</v>
      </c>
      <c r="N175" s="188" t="s">
        <v>42</v>
      </c>
      <c r="O175" s="77"/>
      <c r="P175" s="189">
        <f>O175*H175</f>
        <v>0</v>
      </c>
      <c r="Q175" s="189">
        <v>0.00058</v>
      </c>
      <c r="R175" s="189">
        <f>Q175*H175</f>
        <v>0.44500499999999998</v>
      </c>
      <c r="S175" s="189">
        <v>0</v>
      </c>
      <c r="T175" s="19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1" t="s">
        <v>153</v>
      </c>
      <c r="AT175" s="191" t="s">
        <v>148</v>
      </c>
      <c r="AU175" s="191" t="s">
        <v>86</v>
      </c>
      <c r="AY175" s="19" t="s">
        <v>146</v>
      </c>
      <c r="BE175" s="192">
        <f>IF(N175="základní",J175,0)</f>
        <v>0</v>
      </c>
      <c r="BF175" s="192">
        <f>IF(N175="snížená",J175,0)</f>
        <v>0</v>
      </c>
      <c r="BG175" s="192">
        <f>IF(N175="zákl. přenesená",J175,0)</f>
        <v>0</v>
      </c>
      <c r="BH175" s="192">
        <f>IF(N175="sníž. přenesená",J175,0)</f>
        <v>0</v>
      </c>
      <c r="BI175" s="192">
        <f>IF(N175="nulová",J175,0)</f>
        <v>0</v>
      </c>
      <c r="BJ175" s="19" t="s">
        <v>84</v>
      </c>
      <c r="BK175" s="192">
        <f>ROUND(I175*H175,2)</f>
        <v>0</v>
      </c>
      <c r="BL175" s="19" t="s">
        <v>153</v>
      </c>
      <c r="BM175" s="191" t="s">
        <v>1230</v>
      </c>
    </row>
    <row r="176" s="13" customFormat="1">
      <c r="A176" s="13"/>
      <c r="B176" s="193"/>
      <c r="C176" s="13"/>
      <c r="D176" s="194" t="s">
        <v>155</v>
      </c>
      <c r="E176" s="195" t="s">
        <v>1</v>
      </c>
      <c r="F176" s="196" t="s">
        <v>857</v>
      </c>
      <c r="G176" s="13"/>
      <c r="H176" s="195" t="s">
        <v>1</v>
      </c>
      <c r="I176" s="197"/>
      <c r="J176" s="13"/>
      <c r="K176" s="13"/>
      <c r="L176" s="193"/>
      <c r="M176" s="198"/>
      <c r="N176" s="199"/>
      <c r="O176" s="199"/>
      <c r="P176" s="199"/>
      <c r="Q176" s="199"/>
      <c r="R176" s="199"/>
      <c r="S176" s="199"/>
      <c r="T176" s="20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95" t="s">
        <v>155</v>
      </c>
      <c r="AU176" s="195" t="s">
        <v>86</v>
      </c>
      <c r="AV176" s="13" t="s">
        <v>84</v>
      </c>
      <c r="AW176" s="13" t="s">
        <v>32</v>
      </c>
      <c r="AX176" s="13" t="s">
        <v>77</v>
      </c>
      <c r="AY176" s="195" t="s">
        <v>146</v>
      </c>
    </row>
    <row r="177" s="13" customFormat="1">
      <c r="A177" s="13"/>
      <c r="B177" s="193"/>
      <c r="C177" s="13"/>
      <c r="D177" s="194" t="s">
        <v>155</v>
      </c>
      <c r="E177" s="195" t="s">
        <v>1</v>
      </c>
      <c r="F177" s="196" t="s">
        <v>211</v>
      </c>
      <c r="G177" s="13"/>
      <c r="H177" s="195" t="s">
        <v>1</v>
      </c>
      <c r="I177" s="197"/>
      <c r="J177" s="13"/>
      <c r="K177" s="13"/>
      <c r="L177" s="193"/>
      <c r="M177" s="198"/>
      <c r="N177" s="199"/>
      <c r="O177" s="199"/>
      <c r="P177" s="199"/>
      <c r="Q177" s="199"/>
      <c r="R177" s="199"/>
      <c r="S177" s="199"/>
      <c r="T177" s="20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95" t="s">
        <v>155</v>
      </c>
      <c r="AU177" s="195" t="s">
        <v>86</v>
      </c>
      <c r="AV177" s="13" t="s">
        <v>84</v>
      </c>
      <c r="AW177" s="13" t="s">
        <v>32</v>
      </c>
      <c r="AX177" s="13" t="s">
        <v>77</v>
      </c>
      <c r="AY177" s="195" t="s">
        <v>146</v>
      </c>
    </row>
    <row r="178" s="14" customFormat="1">
      <c r="A178" s="14"/>
      <c r="B178" s="201"/>
      <c r="C178" s="14"/>
      <c r="D178" s="194" t="s">
        <v>155</v>
      </c>
      <c r="E178" s="202" t="s">
        <v>1</v>
      </c>
      <c r="F178" s="203" t="s">
        <v>1231</v>
      </c>
      <c r="G178" s="14"/>
      <c r="H178" s="204">
        <v>767.25</v>
      </c>
      <c r="I178" s="205"/>
      <c r="J178" s="14"/>
      <c r="K178" s="14"/>
      <c r="L178" s="201"/>
      <c r="M178" s="206"/>
      <c r="N178" s="207"/>
      <c r="O178" s="207"/>
      <c r="P178" s="207"/>
      <c r="Q178" s="207"/>
      <c r="R178" s="207"/>
      <c r="S178" s="207"/>
      <c r="T178" s="208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02" t="s">
        <v>155</v>
      </c>
      <c r="AU178" s="202" t="s">
        <v>86</v>
      </c>
      <c r="AV178" s="14" t="s">
        <v>86</v>
      </c>
      <c r="AW178" s="14" t="s">
        <v>32</v>
      </c>
      <c r="AX178" s="14" t="s">
        <v>84</v>
      </c>
      <c r="AY178" s="202" t="s">
        <v>146</v>
      </c>
    </row>
    <row r="179" s="2" customFormat="1" ht="37.8" customHeight="1">
      <c r="A179" s="38"/>
      <c r="B179" s="179"/>
      <c r="C179" s="180" t="s">
        <v>234</v>
      </c>
      <c r="D179" s="180" t="s">
        <v>148</v>
      </c>
      <c r="E179" s="181" t="s">
        <v>235</v>
      </c>
      <c r="F179" s="182" t="s">
        <v>236</v>
      </c>
      <c r="G179" s="183" t="s">
        <v>151</v>
      </c>
      <c r="H179" s="184">
        <v>767.25</v>
      </c>
      <c r="I179" s="185"/>
      <c r="J179" s="186">
        <f>ROUND(I179*H179,2)</f>
        <v>0</v>
      </c>
      <c r="K179" s="182" t="s">
        <v>152</v>
      </c>
      <c r="L179" s="39"/>
      <c r="M179" s="187" t="s">
        <v>1</v>
      </c>
      <c r="N179" s="188" t="s">
        <v>42</v>
      </c>
      <c r="O179" s="77"/>
      <c r="P179" s="189">
        <f>O179*H179</f>
        <v>0</v>
      </c>
      <c r="Q179" s="189">
        <v>0</v>
      </c>
      <c r="R179" s="189">
        <f>Q179*H179</f>
        <v>0</v>
      </c>
      <c r="S179" s="189">
        <v>0</v>
      </c>
      <c r="T179" s="19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1" t="s">
        <v>153</v>
      </c>
      <c r="AT179" s="191" t="s">
        <v>148</v>
      </c>
      <c r="AU179" s="191" t="s">
        <v>86</v>
      </c>
      <c r="AY179" s="19" t="s">
        <v>146</v>
      </c>
      <c r="BE179" s="192">
        <f>IF(N179="základní",J179,0)</f>
        <v>0</v>
      </c>
      <c r="BF179" s="192">
        <f>IF(N179="snížená",J179,0)</f>
        <v>0</v>
      </c>
      <c r="BG179" s="192">
        <f>IF(N179="zákl. přenesená",J179,0)</f>
        <v>0</v>
      </c>
      <c r="BH179" s="192">
        <f>IF(N179="sníž. přenesená",J179,0)</f>
        <v>0</v>
      </c>
      <c r="BI179" s="192">
        <f>IF(N179="nulová",J179,0)</f>
        <v>0</v>
      </c>
      <c r="BJ179" s="19" t="s">
        <v>84</v>
      </c>
      <c r="BK179" s="192">
        <f>ROUND(I179*H179,2)</f>
        <v>0</v>
      </c>
      <c r="BL179" s="19" t="s">
        <v>153</v>
      </c>
      <c r="BM179" s="191" t="s">
        <v>1232</v>
      </c>
    </row>
    <row r="180" s="13" customFormat="1">
      <c r="A180" s="13"/>
      <c r="B180" s="193"/>
      <c r="C180" s="13"/>
      <c r="D180" s="194" t="s">
        <v>155</v>
      </c>
      <c r="E180" s="195" t="s">
        <v>1</v>
      </c>
      <c r="F180" s="196" t="s">
        <v>238</v>
      </c>
      <c r="G180" s="13"/>
      <c r="H180" s="195" t="s">
        <v>1</v>
      </c>
      <c r="I180" s="197"/>
      <c r="J180" s="13"/>
      <c r="K180" s="13"/>
      <c r="L180" s="193"/>
      <c r="M180" s="198"/>
      <c r="N180" s="199"/>
      <c r="O180" s="199"/>
      <c r="P180" s="199"/>
      <c r="Q180" s="199"/>
      <c r="R180" s="199"/>
      <c r="S180" s="199"/>
      <c r="T180" s="20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95" t="s">
        <v>155</v>
      </c>
      <c r="AU180" s="195" t="s">
        <v>86</v>
      </c>
      <c r="AV180" s="13" t="s">
        <v>84</v>
      </c>
      <c r="AW180" s="13" t="s">
        <v>32</v>
      </c>
      <c r="AX180" s="13" t="s">
        <v>77</v>
      </c>
      <c r="AY180" s="195" t="s">
        <v>146</v>
      </c>
    </row>
    <row r="181" s="14" customFormat="1">
      <c r="A181" s="14"/>
      <c r="B181" s="201"/>
      <c r="C181" s="14"/>
      <c r="D181" s="194" t="s">
        <v>155</v>
      </c>
      <c r="E181" s="202" t="s">
        <v>1</v>
      </c>
      <c r="F181" s="203" t="s">
        <v>1231</v>
      </c>
      <c r="G181" s="14"/>
      <c r="H181" s="204">
        <v>767.25</v>
      </c>
      <c r="I181" s="205"/>
      <c r="J181" s="14"/>
      <c r="K181" s="14"/>
      <c r="L181" s="201"/>
      <c r="M181" s="206"/>
      <c r="N181" s="207"/>
      <c r="O181" s="207"/>
      <c r="P181" s="207"/>
      <c r="Q181" s="207"/>
      <c r="R181" s="207"/>
      <c r="S181" s="207"/>
      <c r="T181" s="208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02" t="s">
        <v>155</v>
      </c>
      <c r="AU181" s="202" t="s">
        <v>86</v>
      </c>
      <c r="AV181" s="14" t="s">
        <v>86</v>
      </c>
      <c r="AW181" s="14" t="s">
        <v>32</v>
      </c>
      <c r="AX181" s="14" t="s">
        <v>84</v>
      </c>
      <c r="AY181" s="202" t="s">
        <v>146</v>
      </c>
    </row>
    <row r="182" s="2" customFormat="1" ht="24.15" customHeight="1">
      <c r="A182" s="38"/>
      <c r="B182" s="179"/>
      <c r="C182" s="180" t="s">
        <v>239</v>
      </c>
      <c r="D182" s="180" t="s">
        <v>148</v>
      </c>
      <c r="E182" s="181" t="s">
        <v>240</v>
      </c>
      <c r="F182" s="182" t="s">
        <v>241</v>
      </c>
      <c r="G182" s="183" t="s">
        <v>205</v>
      </c>
      <c r="H182" s="184">
        <v>214.649</v>
      </c>
      <c r="I182" s="185"/>
      <c r="J182" s="186">
        <f>ROUND(I182*H182,2)</f>
        <v>0</v>
      </c>
      <c r="K182" s="182" t="s">
        <v>1</v>
      </c>
      <c r="L182" s="39"/>
      <c r="M182" s="187" t="s">
        <v>1</v>
      </c>
      <c r="N182" s="188" t="s">
        <v>42</v>
      </c>
      <c r="O182" s="77"/>
      <c r="P182" s="189">
        <f>O182*H182</f>
        <v>0</v>
      </c>
      <c r="Q182" s="189">
        <v>0</v>
      </c>
      <c r="R182" s="189">
        <f>Q182*H182</f>
        <v>0</v>
      </c>
      <c r="S182" s="189">
        <v>0</v>
      </c>
      <c r="T182" s="19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1" t="s">
        <v>153</v>
      </c>
      <c r="AT182" s="191" t="s">
        <v>148</v>
      </c>
      <c r="AU182" s="191" t="s">
        <v>86</v>
      </c>
      <c r="AY182" s="19" t="s">
        <v>146</v>
      </c>
      <c r="BE182" s="192">
        <f>IF(N182="základní",J182,0)</f>
        <v>0</v>
      </c>
      <c r="BF182" s="192">
        <f>IF(N182="snížená",J182,0)</f>
        <v>0</v>
      </c>
      <c r="BG182" s="192">
        <f>IF(N182="zákl. přenesená",J182,0)</f>
        <v>0</v>
      </c>
      <c r="BH182" s="192">
        <f>IF(N182="sníž. přenesená",J182,0)</f>
        <v>0</v>
      </c>
      <c r="BI182" s="192">
        <f>IF(N182="nulová",J182,0)</f>
        <v>0</v>
      </c>
      <c r="BJ182" s="19" t="s">
        <v>84</v>
      </c>
      <c r="BK182" s="192">
        <f>ROUND(I182*H182,2)</f>
        <v>0</v>
      </c>
      <c r="BL182" s="19" t="s">
        <v>153</v>
      </c>
      <c r="BM182" s="191" t="s">
        <v>1233</v>
      </c>
    </row>
    <row r="183" s="13" customFormat="1">
      <c r="A183" s="13"/>
      <c r="B183" s="193"/>
      <c r="C183" s="13"/>
      <c r="D183" s="194" t="s">
        <v>155</v>
      </c>
      <c r="E183" s="195" t="s">
        <v>1</v>
      </c>
      <c r="F183" s="196" t="s">
        <v>243</v>
      </c>
      <c r="G183" s="13"/>
      <c r="H183" s="195" t="s">
        <v>1</v>
      </c>
      <c r="I183" s="197"/>
      <c r="J183" s="13"/>
      <c r="K183" s="13"/>
      <c r="L183" s="193"/>
      <c r="M183" s="198"/>
      <c r="N183" s="199"/>
      <c r="O183" s="199"/>
      <c r="P183" s="199"/>
      <c r="Q183" s="199"/>
      <c r="R183" s="199"/>
      <c r="S183" s="199"/>
      <c r="T183" s="20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95" t="s">
        <v>155</v>
      </c>
      <c r="AU183" s="195" t="s">
        <v>86</v>
      </c>
      <c r="AV183" s="13" t="s">
        <v>84</v>
      </c>
      <c r="AW183" s="13" t="s">
        <v>32</v>
      </c>
      <c r="AX183" s="13" t="s">
        <v>77</v>
      </c>
      <c r="AY183" s="195" t="s">
        <v>146</v>
      </c>
    </row>
    <row r="184" s="13" customFormat="1">
      <c r="A184" s="13"/>
      <c r="B184" s="193"/>
      <c r="C184" s="13"/>
      <c r="D184" s="194" t="s">
        <v>155</v>
      </c>
      <c r="E184" s="195" t="s">
        <v>1</v>
      </c>
      <c r="F184" s="196" t="s">
        <v>244</v>
      </c>
      <c r="G184" s="13"/>
      <c r="H184" s="195" t="s">
        <v>1</v>
      </c>
      <c r="I184" s="197"/>
      <c r="J184" s="13"/>
      <c r="K184" s="13"/>
      <c r="L184" s="193"/>
      <c r="M184" s="198"/>
      <c r="N184" s="199"/>
      <c r="O184" s="199"/>
      <c r="P184" s="199"/>
      <c r="Q184" s="199"/>
      <c r="R184" s="199"/>
      <c r="S184" s="199"/>
      <c r="T184" s="20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95" t="s">
        <v>155</v>
      </c>
      <c r="AU184" s="195" t="s">
        <v>86</v>
      </c>
      <c r="AV184" s="13" t="s">
        <v>84</v>
      </c>
      <c r="AW184" s="13" t="s">
        <v>32</v>
      </c>
      <c r="AX184" s="13" t="s">
        <v>77</v>
      </c>
      <c r="AY184" s="195" t="s">
        <v>146</v>
      </c>
    </row>
    <row r="185" s="14" customFormat="1">
      <c r="A185" s="14"/>
      <c r="B185" s="201"/>
      <c r="C185" s="14"/>
      <c r="D185" s="194" t="s">
        <v>155</v>
      </c>
      <c r="E185" s="202" t="s">
        <v>1</v>
      </c>
      <c r="F185" s="203" t="s">
        <v>1234</v>
      </c>
      <c r="G185" s="14"/>
      <c r="H185" s="204">
        <v>343.529</v>
      </c>
      <c r="I185" s="205"/>
      <c r="J185" s="14"/>
      <c r="K185" s="14"/>
      <c r="L185" s="201"/>
      <c r="M185" s="206"/>
      <c r="N185" s="207"/>
      <c r="O185" s="207"/>
      <c r="P185" s="207"/>
      <c r="Q185" s="207"/>
      <c r="R185" s="207"/>
      <c r="S185" s="207"/>
      <c r="T185" s="208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02" t="s">
        <v>155</v>
      </c>
      <c r="AU185" s="202" t="s">
        <v>86</v>
      </c>
      <c r="AV185" s="14" t="s">
        <v>86</v>
      </c>
      <c r="AW185" s="14" t="s">
        <v>32</v>
      </c>
      <c r="AX185" s="14" t="s">
        <v>77</v>
      </c>
      <c r="AY185" s="202" t="s">
        <v>146</v>
      </c>
    </row>
    <row r="186" s="14" customFormat="1">
      <c r="A186" s="14"/>
      <c r="B186" s="201"/>
      <c r="C186" s="14"/>
      <c r="D186" s="194" t="s">
        <v>155</v>
      </c>
      <c r="E186" s="202" t="s">
        <v>1</v>
      </c>
      <c r="F186" s="203" t="s">
        <v>1235</v>
      </c>
      <c r="G186" s="14"/>
      <c r="H186" s="204">
        <v>-128.88</v>
      </c>
      <c r="I186" s="205"/>
      <c r="J186" s="14"/>
      <c r="K186" s="14"/>
      <c r="L186" s="201"/>
      <c r="M186" s="206"/>
      <c r="N186" s="207"/>
      <c r="O186" s="207"/>
      <c r="P186" s="207"/>
      <c r="Q186" s="207"/>
      <c r="R186" s="207"/>
      <c r="S186" s="207"/>
      <c r="T186" s="208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02" t="s">
        <v>155</v>
      </c>
      <c r="AU186" s="202" t="s">
        <v>86</v>
      </c>
      <c r="AV186" s="14" t="s">
        <v>86</v>
      </c>
      <c r="AW186" s="14" t="s">
        <v>32</v>
      </c>
      <c r="AX186" s="14" t="s">
        <v>77</v>
      </c>
      <c r="AY186" s="202" t="s">
        <v>146</v>
      </c>
    </row>
    <row r="187" s="15" customFormat="1">
      <c r="A187" s="15"/>
      <c r="B187" s="209"/>
      <c r="C187" s="15"/>
      <c r="D187" s="194" t="s">
        <v>155</v>
      </c>
      <c r="E187" s="210" t="s">
        <v>1</v>
      </c>
      <c r="F187" s="211" t="s">
        <v>164</v>
      </c>
      <c r="G187" s="15"/>
      <c r="H187" s="212">
        <v>214.649</v>
      </c>
      <c r="I187" s="213"/>
      <c r="J187" s="15"/>
      <c r="K187" s="15"/>
      <c r="L187" s="209"/>
      <c r="M187" s="214"/>
      <c r="N187" s="215"/>
      <c r="O187" s="215"/>
      <c r="P187" s="215"/>
      <c r="Q187" s="215"/>
      <c r="R187" s="215"/>
      <c r="S187" s="215"/>
      <c r="T187" s="216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10" t="s">
        <v>155</v>
      </c>
      <c r="AU187" s="210" t="s">
        <v>86</v>
      </c>
      <c r="AV187" s="15" t="s">
        <v>153</v>
      </c>
      <c r="AW187" s="15" t="s">
        <v>32</v>
      </c>
      <c r="AX187" s="15" t="s">
        <v>84</v>
      </c>
      <c r="AY187" s="210" t="s">
        <v>146</v>
      </c>
    </row>
    <row r="188" s="2" customFormat="1" ht="37.8" customHeight="1">
      <c r="A188" s="38"/>
      <c r="B188" s="179"/>
      <c r="C188" s="180" t="s">
        <v>247</v>
      </c>
      <c r="D188" s="180" t="s">
        <v>148</v>
      </c>
      <c r="E188" s="181" t="s">
        <v>248</v>
      </c>
      <c r="F188" s="182" t="s">
        <v>249</v>
      </c>
      <c r="G188" s="183" t="s">
        <v>205</v>
      </c>
      <c r="H188" s="184">
        <v>128.88</v>
      </c>
      <c r="I188" s="185"/>
      <c r="J188" s="186">
        <f>ROUND(I188*H188,2)</f>
        <v>0</v>
      </c>
      <c r="K188" s="182" t="s">
        <v>1</v>
      </c>
      <c r="L188" s="39"/>
      <c r="M188" s="187" t="s">
        <v>1</v>
      </c>
      <c r="N188" s="188" t="s">
        <v>42</v>
      </c>
      <c r="O188" s="77"/>
      <c r="P188" s="189">
        <f>O188*H188</f>
        <v>0</v>
      </c>
      <c r="Q188" s="189">
        <v>0</v>
      </c>
      <c r="R188" s="189">
        <f>Q188*H188</f>
        <v>0</v>
      </c>
      <c r="S188" s="189">
        <v>0</v>
      </c>
      <c r="T188" s="19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1" t="s">
        <v>153</v>
      </c>
      <c r="AT188" s="191" t="s">
        <v>148</v>
      </c>
      <c r="AU188" s="191" t="s">
        <v>86</v>
      </c>
      <c r="AY188" s="19" t="s">
        <v>146</v>
      </c>
      <c r="BE188" s="192">
        <f>IF(N188="základní",J188,0)</f>
        <v>0</v>
      </c>
      <c r="BF188" s="192">
        <f>IF(N188="snížená",J188,0)</f>
        <v>0</v>
      </c>
      <c r="BG188" s="192">
        <f>IF(N188="zákl. přenesená",J188,0)</f>
        <v>0</v>
      </c>
      <c r="BH188" s="192">
        <f>IF(N188="sníž. přenesená",J188,0)</f>
        <v>0</v>
      </c>
      <c r="BI188" s="192">
        <f>IF(N188="nulová",J188,0)</f>
        <v>0</v>
      </c>
      <c r="BJ188" s="19" t="s">
        <v>84</v>
      </c>
      <c r="BK188" s="192">
        <f>ROUND(I188*H188,2)</f>
        <v>0</v>
      </c>
      <c r="BL188" s="19" t="s">
        <v>153</v>
      </c>
      <c r="BM188" s="191" t="s">
        <v>1236</v>
      </c>
    </row>
    <row r="189" s="13" customFormat="1">
      <c r="A189" s="13"/>
      <c r="B189" s="193"/>
      <c r="C189" s="13"/>
      <c r="D189" s="194" t="s">
        <v>155</v>
      </c>
      <c r="E189" s="195" t="s">
        <v>1</v>
      </c>
      <c r="F189" s="196" t="s">
        <v>251</v>
      </c>
      <c r="G189" s="13"/>
      <c r="H189" s="195" t="s">
        <v>1</v>
      </c>
      <c r="I189" s="197"/>
      <c r="J189" s="13"/>
      <c r="K189" s="13"/>
      <c r="L189" s="193"/>
      <c r="M189" s="198"/>
      <c r="N189" s="199"/>
      <c r="O189" s="199"/>
      <c r="P189" s="199"/>
      <c r="Q189" s="199"/>
      <c r="R189" s="199"/>
      <c r="S189" s="199"/>
      <c r="T189" s="20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95" t="s">
        <v>155</v>
      </c>
      <c r="AU189" s="195" t="s">
        <v>86</v>
      </c>
      <c r="AV189" s="13" t="s">
        <v>84</v>
      </c>
      <c r="AW189" s="13" t="s">
        <v>32</v>
      </c>
      <c r="AX189" s="13" t="s">
        <v>77</v>
      </c>
      <c r="AY189" s="195" t="s">
        <v>146</v>
      </c>
    </row>
    <row r="190" s="14" customFormat="1">
      <c r="A190" s="14"/>
      <c r="B190" s="201"/>
      <c r="C190" s="14"/>
      <c r="D190" s="194" t="s">
        <v>155</v>
      </c>
      <c r="E190" s="202" t="s">
        <v>1</v>
      </c>
      <c r="F190" s="203" t="s">
        <v>1237</v>
      </c>
      <c r="G190" s="14"/>
      <c r="H190" s="204">
        <v>128.88</v>
      </c>
      <c r="I190" s="205"/>
      <c r="J190" s="14"/>
      <c r="K190" s="14"/>
      <c r="L190" s="201"/>
      <c r="M190" s="206"/>
      <c r="N190" s="207"/>
      <c r="O190" s="207"/>
      <c r="P190" s="207"/>
      <c r="Q190" s="207"/>
      <c r="R190" s="207"/>
      <c r="S190" s="207"/>
      <c r="T190" s="208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02" t="s">
        <v>155</v>
      </c>
      <c r="AU190" s="202" t="s">
        <v>86</v>
      </c>
      <c r="AV190" s="14" t="s">
        <v>86</v>
      </c>
      <c r="AW190" s="14" t="s">
        <v>32</v>
      </c>
      <c r="AX190" s="14" t="s">
        <v>84</v>
      </c>
      <c r="AY190" s="202" t="s">
        <v>146</v>
      </c>
    </row>
    <row r="191" s="2" customFormat="1" ht="44.25" customHeight="1">
      <c r="A191" s="38"/>
      <c r="B191" s="179"/>
      <c r="C191" s="180" t="s">
        <v>253</v>
      </c>
      <c r="D191" s="180" t="s">
        <v>148</v>
      </c>
      <c r="E191" s="181" t="s">
        <v>254</v>
      </c>
      <c r="F191" s="182" t="s">
        <v>255</v>
      </c>
      <c r="G191" s="183" t="s">
        <v>205</v>
      </c>
      <c r="H191" s="184">
        <v>257.75999999999999</v>
      </c>
      <c r="I191" s="185"/>
      <c r="J191" s="186">
        <f>ROUND(I191*H191,2)</f>
        <v>0</v>
      </c>
      <c r="K191" s="182" t="s">
        <v>152</v>
      </c>
      <c r="L191" s="39"/>
      <c r="M191" s="187" t="s">
        <v>1</v>
      </c>
      <c r="N191" s="188" t="s">
        <v>42</v>
      </c>
      <c r="O191" s="77"/>
      <c r="P191" s="189">
        <f>O191*H191</f>
        <v>0</v>
      </c>
      <c r="Q191" s="189">
        <v>0</v>
      </c>
      <c r="R191" s="189">
        <f>Q191*H191</f>
        <v>0</v>
      </c>
      <c r="S191" s="189">
        <v>0</v>
      </c>
      <c r="T191" s="19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1" t="s">
        <v>153</v>
      </c>
      <c r="AT191" s="191" t="s">
        <v>148</v>
      </c>
      <c r="AU191" s="191" t="s">
        <v>86</v>
      </c>
      <c r="AY191" s="19" t="s">
        <v>146</v>
      </c>
      <c r="BE191" s="192">
        <f>IF(N191="základní",J191,0)</f>
        <v>0</v>
      </c>
      <c r="BF191" s="192">
        <f>IF(N191="snížená",J191,0)</f>
        <v>0</v>
      </c>
      <c r="BG191" s="192">
        <f>IF(N191="zákl. přenesená",J191,0)</f>
        <v>0</v>
      </c>
      <c r="BH191" s="192">
        <f>IF(N191="sníž. přenesená",J191,0)</f>
        <v>0</v>
      </c>
      <c r="BI191" s="192">
        <f>IF(N191="nulová",J191,0)</f>
        <v>0</v>
      </c>
      <c r="BJ191" s="19" t="s">
        <v>84</v>
      </c>
      <c r="BK191" s="192">
        <f>ROUND(I191*H191,2)</f>
        <v>0</v>
      </c>
      <c r="BL191" s="19" t="s">
        <v>153</v>
      </c>
      <c r="BM191" s="191" t="s">
        <v>1238</v>
      </c>
    </row>
    <row r="192" s="13" customFormat="1">
      <c r="A192" s="13"/>
      <c r="B192" s="193"/>
      <c r="C192" s="13"/>
      <c r="D192" s="194" t="s">
        <v>155</v>
      </c>
      <c r="E192" s="195" t="s">
        <v>1</v>
      </c>
      <c r="F192" s="196" t="s">
        <v>857</v>
      </c>
      <c r="G192" s="13"/>
      <c r="H192" s="195" t="s">
        <v>1</v>
      </c>
      <c r="I192" s="197"/>
      <c r="J192" s="13"/>
      <c r="K192" s="13"/>
      <c r="L192" s="193"/>
      <c r="M192" s="198"/>
      <c r="N192" s="199"/>
      <c r="O192" s="199"/>
      <c r="P192" s="199"/>
      <c r="Q192" s="199"/>
      <c r="R192" s="199"/>
      <c r="S192" s="199"/>
      <c r="T192" s="20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95" t="s">
        <v>155</v>
      </c>
      <c r="AU192" s="195" t="s">
        <v>86</v>
      </c>
      <c r="AV192" s="13" t="s">
        <v>84</v>
      </c>
      <c r="AW192" s="13" t="s">
        <v>32</v>
      </c>
      <c r="AX192" s="13" t="s">
        <v>77</v>
      </c>
      <c r="AY192" s="195" t="s">
        <v>146</v>
      </c>
    </row>
    <row r="193" s="13" customFormat="1">
      <c r="A193" s="13"/>
      <c r="B193" s="193"/>
      <c r="C193" s="13"/>
      <c r="D193" s="194" t="s">
        <v>155</v>
      </c>
      <c r="E193" s="195" t="s">
        <v>1</v>
      </c>
      <c r="F193" s="196" t="s">
        <v>211</v>
      </c>
      <c r="G193" s="13"/>
      <c r="H193" s="195" t="s">
        <v>1</v>
      </c>
      <c r="I193" s="197"/>
      <c r="J193" s="13"/>
      <c r="K193" s="13"/>
      <c r="L193" s="193"/>
      <c r="M193" s="198"/>
      <c r="N193" s="199"/>
      <c r="O193" s="199"/>
      <c r="P193" s="199"/>
      <c r="Q193" s="199"/>
      <c r="R193" s="199"/>
      <c r="S193" s="199"/>
      <c r="T193" s="20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95" t="s">
        <v>155</v>
      </c>
      <c r="AU193" s="195" t="s">
        <v>86</v>
      </c>
      <c r="AV193" s="13" t="s">
        <v>84</v>
      </c>
      <c r="AW193" s="13" t="s">
        <v>32</v>
      </c>
      <c r="AX193" s="13" t="s">
        <v>77</v>
      </c>
      <c r="AY193" s="195" t="s">
        <v>146</v>
      </c>
    </row>
    <row r="194" s="14" customFormat="1">
      <c r="A194" s="14"/>
      <c r="B194" s="201"/>
      <c r="C194" s="14"/>
      <c r="D194" s="194" t="s">
        <v>155</v>
      </c>
      <c r="E194" s="202" t="s">
        <v>1</v>
      </c>
      <c r="F194" s="203" t="s">
        <v>1239</v>
      </c>
      <c r="G194" s="14"/>
      <c r="H194" s="204">
        <v>128.88</v>
      </c>
      <c r="I194" s="205"/>
      <c r="J194" s="14"/>
      <c r="K194" s="14"/>
      <c r="L194" s="201"/>
      <c r="M194" s="206"/>
      <c r="N194" s="207"/>
      <c r="O194" s="207"/>
      <c r="P194" s="207"/>
      <c r="Q194" s="207"/>
      <c r="R194" s="207"/>
      <c r="S194" s="207"/>
      <c r="T194" s="208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02" t="s">
        <v>155</v>
      </c>
      <c r="AU194" s="202" t="s">
        <v>86</v>
      </c>
      <c r="AV194" s="14" t="s">
        <v>86</v>
      </c>
      <c r="AW194" s="14" t="s">
        <v>32</v>
      </c>
      <c r="AX194" s="14" t="s">
        <v>77</v>
      </c>
      <c r="AY194" s="202" t="s">
        <v>146</v>
      </c>
    </row>
    <row r="195" s="14" customFormat="1">
      <c r="A195" s="14"/>
      <c r="B195" s="201"/>
      <c r="C195" s="14"/>
      <c r="D195" s="194" t="s">
        <v>155</v>
      </c>
      <c r="E195" s="202" t="s">
        <v>1</v>
      </c>
      <c r="F195" s="203" t="s">
        <v>1240</v>
      </c>
      <c r="G195" s="14"/>
      <c r="H195" s="204">
        <v>128.88</v>
      </c>
      <c r="I195" s="205"/>
      <c r="J195" s="14"/>
      <c r="K195" s="14"/>
      <c r="L195" s="201"/>
      <c r="M195" s="206"/>
      <c r="N195" s="207"/>
      <c r="O195" s="207"/>
      <c r="P195" s="207"/>
      <c r="Q195" s="207"/>
      <c r="R195" s="207"/>
      <c r="S195" s="207"/>
      <c r="T195" s="208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02" t="s">
        <v>155</v>
      </c>
      <c r="AU195" s="202" t="s">
        <v>86</v>
      </c>
      <c r="AV195" s="14" t="s">
        <v>86</v>
      </c>
      <c r="AW195" s="14" t="s">
        <v>32</v>
      </c>
      <c r="AX195" s="14" t="s">
        <v>77</v>
      </c>
      <c r="AY195" s="202" t="s">
        <v>146</v>
      </c>
    </row>
    <row r="196" s="15" customFormat="1">
      <c r="A196" s="15"/>
      <c r="B196" s="209"/>
      <c r="C196" s="15"/>
      <c r="D196" s="194" t="s">
        <v>155</v>
      </c>
      <c r="E196" s="210" t="s">
        <v>1</v>
      </c>
      <c r="F196" s="211" t="s">
        <v>164</v>
      </c>
      <c r="G196" s="15"/>
      <c r="H196" s="212">
        <v>257.75999999999999</v>
      </c>
      <c r="I196" s="213"/>
      <c r="J196" s="15"/>
      <c r="K196" s="15"/>
      <c r="L196" s="209"/>
      <c r="M196" s="214"/>
      <c r="N196" s="215"/>
      <c r="O196" s="215"/>
      <c r="P196" s="215"/>
      <c r="Q196" s="215"/>
      <c r="R196" s="215"/>
      <c r="S196" s="215"/>
      <c r="T196" s="216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10" t="s">
        <v>155</v>
      </c>
      <c r="AU196" s="210" t="s">
        <v>86</v>
      </c>
      <c r="AV196" s="15" t="s">
        <v>153</v>
      </c>
      <c r="AW196" s="15" t="s">
        <v>32</v>
      </c>
      <c r="AX196" s="15" t="s">
        <v>84</v>
      </c>
      <c r="AY196" s="210" t="s">
        <v>146</v>
      </c>
    </row>
    <row r="197" s="2" customFormat="1" ht="16.5" customHeight="1">
      <c r="A197" s="38"/>
      <c r="B197" s="179"/>
      <c r="C197" s="225" t="s">
        <v>262</v>
      </c>
      <c r="D197" s="225" t="s">
        <v>263</v>
      </c>
      <c r="E197" s="226" t="s">
        <v>264</v>
      </c>
      <c r="F197" s="227" t="s">
        <v>265</v>
      </c>
      <c r="G197" s="228" t="s">
        <v>266</v>
      </c>
      <c r="H197" s="229">
        <v>257.75999999999999</v>
      </c>
      <c r="I197" s="230"/>
      <c r="J197" s="231">
        <f>ROUND(I197*H197,2)</f>
        <v>0</v>
      </c>
      <c r="K197" s="227" t="s">
        <v>1</v>
      </c>
      <c r="L197" s="232"/>
      <c r="M197" s="233" t="s">
        <v>1</v>
      </c>
      <c r="N197" s="234" t="s">
        <v>42</v>
      </c>
      <c r="O197" s="77"/>
      <c r="P197" s="189">
        <f>O197*H197</f>
        <v>0</v>
      </c>
      <c r="Q197" s="189">
        <v>1</v>
      </c>
      <c r="R197" s="189">
        <f>Q197*H197</f>
        <v>257.75999999999999</v>
      </c>
      <c r="S197" s="189">
        <v>0</v>
      </c>
      <c r="T197" s="19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91" t="s">
        <v>186</v>
      </c>
      <c r="AT197" s="191" t="s">
        <v>263</v>
      </c>
      <c r="AU197" s="191" t="s">
        <v>86</v>
      </c>
      <c r="AY197" s="19" t="s">
        <v>146</v>
      </c>
      <c r="BE197" s="192">
        <f>IF(N197="základní",J197,0)</f>
        <v>0</v>
      </c>
      <c r="BF197" s="192">
        <f>IF(N197="snížená",J197,0)</f>
        <v>0</v>
      </c>
      <c r="BG197" s="192">
        <f>IF(N197="zákl. přenesená",J197,0)</f>
        <v>0</v>
      </c>
      <c r="BH197" s="192">
        <f>IF(N197="sníž. přenesená",J197,0)</f>
        <v>0</v>
      </c>
      <c r="BI197" s="192">
        <f>IF(N197="nulová",J197,0)</f>
        <v>0</v>
      </c>
      <c r="BJ197" s="19" t="s">
        <v>84</v>
      </c>
      <c r="BK197" s="192">
        <f>ROUND(I197*H197,2)</f>
        <v>0</v>
      </c>
      <c r="BL197" s="19" t="s">
        <v>153</v>
      </c>
      <c r="BM197" s="191" t="s">
        <v>1241</v>
      </c>
    </row>
    <row r="198" s="2" customFormat="1">
      <c r="A198" s="38"/>
      <c r="B198" s="39"/>
      <c r="C198" s="38"/>
      <c r="D198" s="194" t="s">
        <v>268</v>
      </c>
      <c r="E198" s="38"/>
      <c r="F198" s="235" t="s">
        <v>269</v>
      </c>
      <c r="G198" s="38"/>
      <c r="H198" s="38"/>
      <c r="I198" s="236"/>
      <c r="J198" s="38"/>
      <c r="K198" s="38"/>
      <c r="L198" s="39"/>
      <c r="M198" s="237"/>
      <c r="N198" s="238"/>
      <c r="O198" s="77"/>
      <c r="P198" s="77"/>
      <c r="Q198" s="77"/>
      <c r="R198" s="77"/>
      <c r="S198" s="77"/>
      <c r="T198" s="7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9" t="s">
        <v>268</v>
      </c>
      <c r="AU198" s="19" t="s">
        <v>86</v>
      </c>
    </row>
    <row r="199" s="14" customFormat="1">
      <c r="A199" s="14"/>
      <c r="B199" s="201"/>
      <c r="C199" s="14"/>
      <c r="D199" s="194" t="s">
        <v>155</v>
      </c>
      <c r="E199" s="202" t="s">
        <v>1</v>
      </c>
      <c r="F199" s="203" t="s">
        <v>1242</v>
      </c>
      <c r="G199" s="14"/>
      <c r="H199" s="204">
        <v>257.75999999999999</v>
      </c>
      <c r="I199" s="205"/>
      <c r="J199" s="14"/>
      <c r="K199" s="14"/>
      <c r="L199" s="201"/>
      <c r="M199" s="206"/>
      <c r="N199" s="207"/>
      <c r="O199" s="207"/>
      <c r="P199" s="207"/>
      <c r="Q199" s="207"/>
      <c r="R199" s="207"/>
      <c r="S199" s="207"/>
      <c r="T199" s="208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02" t="s">
        <v>155</v>
      </c>
      <c r="AU199" s="202" t="s">
        <v>86</v>
      </c>
      <c r="AV199" s="14" t="s">
        <v>86</v>
      </c>
      <c r="AW199" s="14" t="s">
        <v>32</v>
      </c>
      <c r="AX199" s="14" t="s">
        <v>84</v>
      </c>
      <c r="AY199" s="202" t="s">
        <v>146</v>
      </c>
    </row>
    <row r="200" s="2" customFormat="1" ht="66.75" customHeight="1">
      <c r="A200" s="38"/>
      <c r="B200" s="179"/>
      <c r="C200" s="180" t="s">
        <v>7</v>
      </c>
      <c r="D200" s="180" t="s">
        <v>148</v>
      </c>
      <c r="E200" s="181" t="s">
        <v>271</v>
      </c>
      <c r="F200" s="182" t="s">
        <v>272</v>
      </c>
      <c r="G200" s="183" t="s">
        <v>205</v>
      </c>
      <c r="H200" s="184">
        <v>77.590000000000003</v>
      </c>
      <c r="I200" s="185"/>
      <c r="J200" s="186">
        <f>ROUND(I200*H200,2)</f>
        <v>0</v>
      </c>
      <c r="K200" s="182" t="s">
        <v>152</v>
      </c>
      <c r="L200" s="39"/>
      <c r="M200" s="187" t="s">
        <v>1</v>
      </c>
      <c r="N200" s="188" t="s">
        <v>42</v>
      </c>
      <c r="O200" s="77"/>
      <c r="P200" s="189">
        <f>O200*H200</f>
        <v>0</v>
      </c>
      <c r="Q200" s="189">
        <v>0</v>
      </c>
      <c r="R200" s="189">
        <f>Q200*H200</f>
        <v>0</v>
      </c>
      <c r="S200" s="189">
        <v>0</v>
      </c>
      <c r="T200" s="190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91" t="s">
        <v>153</v>
      </c>
      <c r="AT200" s="191" t="s">
        <v>148</v>
      </c>
      <c r="AU200" s="191" t="s">
        <v>86</v>
      </c>
      <c r="AY200" s="19" t="s">
        <v>146</v>
      </c>
      <c r="BE200" s="192">
        <f>IF(N200="základní",J200,0)</f>
        <v>0</v>
      </c>
      <c r="BF200" s="192">
        <f>IF(N200="snížená",J200,0)</f>
        <v>0</v>
      </c>
      <c r="BG200" s="192">
        <f>IF(N200="zákl. přenesená",J200,0)</f>
        <v>0</v>
      </c>
      <c r="BH200" s="192">
        <f>IF(N200="sníž. přenesená",J200,0)</f>
        <v>0</v>
      </c>
      <c r="BI200" s="192">
        <f>IF(N200="nulová",J200,0)</f>
        <v>0</v>
      </c>
      <c r="BJ200" s="19" t="s">
        <v>84</v>
      </c>
      <c r="BK200" s="192">
        <f>ROUND(I200*H200,2)</f>
        <v>0</v>
      </c>
      <c r="BL200" s="19" t="s">
        <v>153</v>
      </c>
      <c r="BM200" s="191" t="s">
        <v>1243</v>
      </c>
    </row>
    <row r="201" s="13" customFormat="1">
      <c r="A201" s="13"/>
      <c r="B201" s="193"/>
      <c r="C201" s="13"/>
      <c r="D201" s="194" t="s">
        <v>155</v>
      </c>
      <c r="E201" s="195" t="s">
        <v>1</v>
      </c>
      <c r="F201" s="196" t="s">
        <v>857</v>
      </c>
      <c r="G201" s="13"/>
      <c r="H201" s="195" t="s">
        <v>1</v>
      </c>
      <c r="I201" s="197"/>
      <c r="J201" s="13"/>
      <c r="K201" s="13"/>
      <c r="L201" s="193"/>
      <c r="M201" s="198"/>
      <c r="N201" s="199"/>
      <c r="O201" s="199"/>
      <c r="P201" s="199"/>
      <c r="Q201" s="199"/>
      <c r="R201" s="199"/>
      <c r="S201" s="199"/>
      <c r="T201" s="20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95" t="s">
        <v>155</v>
      </c>
      <c r="AU201" s="195" t="s">
        <v>86</v>
      </c>
      <c r="AV201" s="13" t="s">
        <v>84</v>
      </c>
      <c r="AW201" s="13" t="s">
        <v>32</v>
      </c>
      <c r="AX201" s="13" t="s">
        <v>77</v>
      </c>
      <c r="AY201" s="195" t="s">
        <v>146</v>
      </c>
    </row>
    <row r="202" s="13" customFormat="1">
      <c r="A202" s="13"/>
      <c r="B202" s="193"/>
      <c r="C202" s="13"/>
      <c r="D202" s="194" t="s">
        <v>155</v>
      </c>
      <c r="E202" s="195" t="s">
        <v>1</v>
      </c>
      <c r="F202" s="196" t="s">
        <v>211</v>
      </c>
      <c r="G202" s="13"/>
      <c r="H202" s="195" t="s">
        <v>1</v>
      </c>
      <c r="I202" s="197"/>
      <c r="J202" s="13"/>
      <c r="K202" s="13"/>
      <c r="L202" s="193"/>
      <c r="M202" s="198"/>
      <c r="N202" s="199"/>
      <c r="O202" s="199"/>
      <c r="P202" s="199"/>
      <c r="Q202" s="199"/>
      <c r="R202" s="199"/>
      <c r="S202" s="199"/>
      <c r="T202" s="20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95" t="s">
        <v>155</v>
      </c>
      <c r="AU202" s="195" t="s">
        <v>86</v>
      </c>
      <c r="AV202" s="13" t="s">
        <v>84</v>
      </c>
      <c r="AW202" s="13" t="s">
        <v>32</v>
      </c>
      <c r="AX202" s="13" t="s">
        <v>77</v>
      </c>
      <c r="AY202" s="195" t="s">
        <v>146</v>
      </c>
    </row>
    <row r="203" s="14" customFormat="1">
      <c r="A203" s="14"/>
      <c r="B203" s="201"/>
      <c r="C203" s="14"/>
      <c r="D203" s="194" t="s">
        <v>155</v>
      </c>
      <c r="E203" s="202" t="s">
        <v>1</v>
      </c>
      <c r="F203" s="203" t="s">
        <v>1244</v>
      </c>
      <c r="G203" s="14"/>
      <c r="H203" s="204">
        <v>77.590000000000003</v>
      </c>
      <c r="I203" s="205"/>
      <c r="J203" s="14"/>
      <c r="K203" s="14"/>
      <c r="L203" s="201"/>
      <c r="M203" s="206"/>
      <c r="N203" s="207"/>
      <c r="O203" s="207"/>
      <c r="P203" s="207"/>
      <c r="Q203" s="207"/>
      <c r="R203" s="207"/>
      <c r="S203" s="207"/>
      <c r="T203" s="208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02" t="s">
        <v>155</v>
      </c>
      <c r="AU203" s="202" t="s">
        <v>86</v>
      </c>
      <c r="AV203" s="14" t="s">
        <v>86</v>
      </c>
      <c r="AW203" s="14" t="s">
        <v>32</v>
      </c>
      <c r="AX203" s="14" t="s">
        <v>84</v>
      </c>
      <c r="AY203" s="202" t="s">
        <v>146</v>
      </c>
    </row>
    <row r="204" s="2" customFormat="1" ht="16.5" customHeight="1">
      <c r="A204" s="38"/>
      <c r="B204" s="179"/>
      <c r="C204" s="225" t="s">
        <v>275</v>
      </c>
      <c r="D204" s="225" t="s">
        <v>263</v>
      </c>
      <c r="E204" s="226" t="s">
        <v>276</v>
      </c>
      <c r="F204" s="227" t="s">
        <v>277</v>
      </c>
      <c r="G204" s="228" t="s">
        <v>266</v>
      </c>
      <c r="H204" s="229">
        <v>155.18000000000001</v>
      </c>
      <c r="I204" s="230"/>
      <c r="J204" s="231">
        <f>ROUND(I204*H204,2)</f>
        <v>0</v>
      </c>
      <c r="K204" s="227" t="s">
        <v>152</v>
      </c>
      <c r="L204" s="232"/>
      <c r="M204" s="233" t="s">
        <v>1</v>
      </c>
      <c r="N204" s="234" t="s">
        <v>42</v>
      </c>
      <c r="O204" s="77"/>
      <c r="P204" s="189">
        <f>O204*H204</f>
        <v>0</v>
      </c>
      <c r="Q204" s="189">
        <v>1</v>
      </c>
      <c r="R204" s="189">
        <f>Q204*H204</f>
        <v>155.18000000000001</v>
      </c>
      <c r="S204" s="189">
        <v>0</v>
      </c>
      <c r="T204" s="190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91" t="s">
        <v>186</v>
      </c>
      <c r="AT204" s="191" t="s">
        <v>263</v>
      </c>
      <c r="AU204" s="191" t="s">
        <v>86</v>
      </c>
      <c r="AY204" s="19" t="s">
        <v>146</v>
      </c>
      <c r="BE204" s="192">
        <f>IF(N204="základní",J204,0)</f>
        <v>0</v>
      </c>
      <c r="BF204" s="192">
        <f>IF(N204="snížená",J204,0)</f>
        <v>0</v>
      </c>
      <c r="BG204" s="192">
        <f>IF(N204="zákl. přenesená",J204,0)</f>
        <v>0</v>
      </c>
      <c r="BH204" s="192">
        <f>IF(N204="sníž. přenesená",J204,0)</f>
        <v>0</v>
      </c>
      <c r="BI204" s="192">
        <f>IF(N204="nulová",J204,0)</f>
        <v>0</v>
      </c>
      <c r="BJ204" s="19" t="s">
        <v>84</v>
      </c>
      <c r="BK204" s="192">
        <f>ROUND(I204*H204,2)</f>
        <v>0</v>
      </c>
      <c r="BL204" s="19" t="s">
        <v>153</v>
      </c>
      <c r="BM204" s="191" t="s">
        <v>1245</v>
      </c>
    </row>
    <row r="205" s="2" customFormat="1">
      <c r="A205" s="38"/>
      <c r="B205" s="39"/>
      <c r="C205" s="38"/>
      <c r="D205" s="194" t="s">
        <v>268</v>
      </c>
      <c r="E205" s="38"/>
      <c r="F205" s="235" t="s">
        <v>269</v>
      </c>
      <c r="G205" s="38"/>
      <c r="H205" s="38"/>
      <c r="I205" s="236"/>
      <c r="J205" s="38"/>
      <c r="K205" s="38"/>
      <c r="L205" s="39"/>
      <c r="M205" s="237"/>
      <c r="N205" s="238"/>
      <c r="O205" s="77"/>
      <c r="P205" s="77"/>
      <c r="Q205" s="77"/>
      <c r="R205" s="77"/>
      <c r="S205" s="77"/>
      <c r="T205" s="7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9" t="s">
        <v>268</v>
      </c>
      <c r="AU205" s="19" t="s">
        <v>86</v>
      </c>
    </row>
    <row r="206" s="14" customFormat="1">
      <c r="A206" s="14"/>
      <c r="B206" s="201"/>
      <c r="C206" s="14"/>
      <c r="D206" s="194" t="s">
        <v>155</v>
      </c>
      <c r="E206" s="14"/>
      <c r="F206" s="203" t="s">
        <v>1246</v>
      </c>
      <c r="G206" s="14"/>
      <c r="H206" s="204">
        <v>155.18000000000001</v>
      </c>
      <c r="I206" s="205"/>
      <c r="J206" s="14"/>
      <c r="K206" s="14"/>
      <c r="L206" s="201"/>
      <c r="M206" s="206"/>
      <c r="N206" s="207"/>
      <c r="O206" s="207"/>
      <c r="P206" s="207"/>
      <c r="Q206" s="207"/>
      <c r="R206" s="207"/>
      <c r="S206" s="207"/>
      <c r="T206" s="208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02" t="s">
        <v>155</v>
      </c>
      <c r="AU206" s="202" t="s">
        <v>86</v>
      </c>
      <c r="AV206" s="14" t="s">
        <v>86</v>
      </c>
      <c r="AW206" s="14" t="s">
        <v>3</v>
      </c>
      <c r="AX206" s="14" t="s">
        <v>84</v>
      </c>
      <c r="AY206" s="202" t="s">
        <v>146</v>
      </c>
    </row>
    <row r="207" s="12" customFormat="1" ht="22.8" customHeight="1">
      <c r="A207" s="12"/>
      <c r="B207" s="166"/>
      <c r="C207" s="12"/>
      <c r="D207" s="167" t="s">
        <v>76</v>
      </c>
      <c r="E207" s="177" t="s">
        <v>86</v>
      </c>
      <c r="F207" s="177" t="s">
        <v>280</v>
      </c>
      <c r="G207" s="12"/>
      <c r="H207" s="12"/>
      <c r="I207" s="169"/>
      <c r="J207" s="178">
        <f>BK207</f>
        <v>0</v>
      </c>
      <c r="K207" s="12"/>
      <c r="L207" s="166"/>
      <c r="M207" s="171"/>
      <c r="N207" s="172"/>
      <c r="O207" s="172"/>
      <c r="P207" s="173">
        <f>SUM(P208:P211)</f>
        <v>0</v>
      </c>
      <c r="Q207" s="172"/>
      <c r="R207" s="173">
        <f>SUM(R208:R211)</f>
        <v>77.78800099999998</v>
      </c>
      <c r="S207" s="172"/>
      <c r="T207" s="174">
        <f>SUM(T208:T211)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67" t="s">
        <v>84</v>
      </c>
      <c r="AT207" s="175" t="s">
        <v>76</v>
      </c>
      <c r="AU207" s="175" t="s">
        <v>84</v>
      </c>
      <c r="AY207" s="167" t="s">
        <v>146</v>
      </c>
      <c r="BK207" s="176">
        <f>SUM(BK208:BK211)</f>
        <v>0</v>
      </c>
    </row>
    <row r="208" s="2" customFormat="1" ht="44.25" customHeight="1">
      <c r="A208" s="38"/>
      <c r="B208" s="179"/>
      <c r="C208" s="180" t="s">
        <v>281</v>
      </c>
      <c r="D208" s="180" t="s">
        <v>148</v>
      </c>
      <c r="E208" s="181" t="s">
        <v>282</v>
      </c>
      <c r="F208" s="182" t="s">
        <v>283</v>
      </c>
      <c r="G208" s="183" t="s">
        <v>205</v>
      </c>
      <c r="H208" s="184">
        <v>25.318999999999999</v>
      </c>
      <c r="I208" s="185"/>
      <c r="J208" s="186">
        <f>ROUND(I208*H208,2)</f>
        <v>0</v>
      </c>
      <c r="K208" s="182" t="s">
        <v>152</v>
      </c>
      <c r="L208" s="39"/>
      <c r="M208" s="187" t="s">
        <v>1</v>
      </c>
      <c r="N208" s="188" t="s">
        <v>42</v>
      </c>
      <c r="O208" s="77"/>
      <c r="P208" s="189">
        <f>O208*H208</f>
        <v>0</v>
      </c>
      <c r="Q208" s="189">
        <v>1.6299999999999999</v>
      </c>
      <c r="R208" s="189">
        <f>Q208*H208</f>
        <v>41.269969999999994</v>
      </c>
      <c r="S208" s="189">
        <v>0</v>
      </c>
      <c r="T208" s="19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91" t="s">
        <v>153</v>
      </c>
      <c r="AT208" s="191" t="s">
        <v>148</v>
      </c>
      <c r="AU208" s="191" t="s">
        <v>86</v>
      </c>
      <c r="AY208" s="19" t="s">
        <v>146</v>
      </c>
      <c r="BE208" s="192">
        <f>IF(N208="základní",J208,0)</f>
        <v>0</v>
      </c>
      <c r="BF208" s="192">
        <f>IF(N208="snížená",J208,0)</f>
        <v>0</v>
      </c>
      <c r="BG208" s="192">
        <f>IF(N208="zákl. přenesená",J208,0)</f>
        <v>0</v>
      </c>
      <c r="BH208" s="192">
        <f>IF(N208="sníž. přenesená",J208,0)</f>
        <v>0</v>
      </c>
      <c r="BI208" s="192">
        <f>IF(N208="nulová",J208,0)</f>
        <v>0</v>
      </c>
      <c r="BJ208" s="19" t="s">
        <v>84</v>
      </c>
      <c r="BK208" s="192">
        <f>ROUND(I208*H208,2)</f>
        <v>0</v>
      </c>
      <c r="BL208" s="19" t="s">
        <v>153</v>
      </c>
      <c r="BM208" s="191" t="s">
        <v>1247</v>
      </c>
    </row>
    <row r="209" s="13" customFormat="1">
      <c r="A209" s="13"/>
      <c r="B209" s="193"/>
      <c r="C209" s="13"/>
      <c r="D209" s="194" t="s">
        <v>155</v>
      </c>
      <c r="E209" s="195" t="s">
        <v>1</v>
      </c>
      <c r="F209" s="196" t="s">
        <v>857</v>
      </c>
      <c r="G209" s="13"/>
      <c r="H209" s="195" t="s">
        <v>1</v>
      </c>
      <c r="I209" s="197"/>
      <c r="J209" s="13"/>
      <c r="K209" s="13"/>
      <c r="L209" s="193"/>
      <c r="M209" s="198"/>
      <c r="N209" s="199"/>
      <c r="O209" s="199"/>
      <c r="P209" s="199"/>
      <c r="Q209" s="199"/>
      <c r="R209" s="199"/>
      <c r="S209" s="199"/>
      <c r="T209" s="20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95" t="s">
        <v>155</v>
      </c>
      <c r="AU209" s="195" t="s">
        <v>86</v>
      </c>
      <c r="AV209" s="13" t="s">
        <v>84</v>
      </c>
      <c r="AW209" s="13" t="s">
        <v>32</v>
      </c>
      <c r="AX209" s="13" t="s">
        <v>77</v>
      </c>
      <c r="AY209" s="195" t="s">
        <v>146</v>
      </c>
    </row>
    <row r="210" s="14" customFormat="1">
      <c r="A210" s="14"/>
      <c r="B210" s="201"/>
      <c r="C210" s="14"/>
      <c r="D210" s="194" t="s">
        <v>155</v>
      </c>
      <c r="E210" s="202" t="s">
        <v>1</v>
      </c>
      <c r="F210" s="203" t="s">
        <v>1248</v>
      </c>
      <c r="G210" s="14"/>
      <c r="H210" s="204">
        <v>25.318999999999999</v>
      </c>
      <c r="I210" s="205"/>
      <c r="J210" s="14"/>
      <c r="K210" s="14"/>
      <c r="L210" s="201"/>
      <c r="M210" s="206"/>
      <c r="N210" s="207"/>
      <c r="O210" s="207"/>
      <c r="P210" s="207"/>
      <c r="Q210" s="207"/>
      <c r="R210" s="207"/>
      <c r="S210" s="207"/>
      <c r="T210" s="208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02" t="s">
        <v>155</v>
      </c>
      <c r="AU210" s="202" t="s">
        <v>86</v>
      </c>
      <c r="AV210" s="14" t="s">
        <v>86</v>
      </c>
      <c r="AW210" s="14" t="s">
        <v>32</v>
      </c>
      <c r="AX210" s="14" t="s">
        <v>84</v>
      </c>
      <c r="AY210" s="202" t="s">
        <v>146</v>
      </c>
    </row>
    <row r="211" s="2" customFormat="1" ht="66.75" customHeight="1">
      <c r="A211" s="38"/>
      <c r="B211" s="179"/>
      <c r="C211" s="180" t="s">
        <v>286</v>
      </c>
      <c r="D211" s="180" t="s">
        <v>148</v>
      </c>
      <c r="E211" s="181" t="s">
        <v>287</v>
      </c>
      <c r="F211" s="182" t="s">
        <v>288</v>
      </c>
      <c r="G211" s="183" t="s">
        <v>184</v>
      </c>
      <c r="H211" s="184">
        <v>153.44999999999999</v>
      </c>
      <c r="I211" s="185"/>
      <c r="J211" s="186">
        <f>ROUND(I211*H211,2)</f>
        <v>0</v>
      </c>
      <c r="K211" s="182" t="s">
        <v>152</v>
      </c>
      <c r="L211" s="39"/>
      <c r="M211" s="187" t="s">
        <v>1</v>
      </c>
      <c r="N211" s="188" t="s">
        <v>42</v>
      </c>
      <c r="O211" s="77"/>
      <c r="P211" s="189">
        <f>O211*H211</f>
        <v>0</v>
      </c>
      <c r="Q211" s="189">
        <v>0.23798</v>
      </c>
      <c r="R211" s="189">
        <f>Q211*H211</f>
        <v>36.518030999999993</v>
      </c>
      <c r="S211" s="189">
        <v>0</v>
      </c>
      <c r="T211" s="190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91" t="s">
        <v>153</v>
      </c>
      <c r="AT211" s="191" t="s">
        <v>148</v>
      </c>
      <c r="AU211" s="191" t="s">
        <v>86</v>
      </c>
      <c r="AY211" s="19" t="s">
        <v>146</v>
      </c>
      <c r="BE211" s="192">
        <f>IF(N211="základní",J211,0)</f>
        <v>0</v>
      </c>
      <c r="BF211" s="192">
        <f>IF(N211="snížená",J211,0)</f>
        <v>0</v>
      </c>
      <c r="BG211" s="192">
        <f>IF(N211="zákl. přenesená",J211,0)</f>
        <v>0</v>
      </c>
      <c r="BH211" s="192">
        <f>IF(N211="sníž. přenesená",J211,0)</f>
        <v>0</v>
      </c>
      <c r="BI211" s="192">
        <f>IF(N211="nulová",J211,0)</f>
        <v>0</v>
      </c>
      <c r="BJ211" s="19" t="s">
        <v>84</v>
      </c>
      <c r="BK211" s="192">
        <f>ROUND(I211*H211,2)</f>
        <v>0</v>
      </c>
      <c r="BL211" s="19" t="s">
        <v>153</v>
      </c>
      <c r="BM211" s="191" t="s">
        <v>1249</v>
      </c>
    </row>
    <row r="212" s="12" customFormat="1" ht="22.8" customHeight="1">
      <c r="A212" s="12"/>
      <c r="B212" s="166"/>
      <c r="C212" s="12"/>
      <c r="D212" s="167" t="s">
        <v>76</v>
      </c>
      <c r="E212" s="177" t="s">
        <v>153</v>
      </c>
      <c r="F212" s="177" t="s">
        <v>290</v>
      </c>
      <c r="G212" s="12"/>
      <c r="H212" s="12"/>
      <c r="I212" s="169"/>
      <c r="J212" s="178">
        <f>BK212</f>
        <v>0</v>
      </c>
      <c r="K212" s="12"/>
      <c r="L212" s="166"/>
      <c r="M212" s="171"/>
      <c r="N212" s="172"/>
      <c r="O212" s="172"/>
      <c r="P212" s="173">
        <f>SUM(P213:P219)</f>
        <v>0</v>
      </c>
      <c r="Q212" s="172"/>
      <c r="R212" s="173">
        <f>SUM(R213:R219)</f>
        <v>0</v>
      </c>
      <c r="S212" s="172"/>
      <c r="T212" s="174">
        <f>SUM(T213:T219)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167" t="s">
        <v>84</v>
      </c>
      <c r="AT212" s="175" t="s">
        <v>76</v>
      </c>
      <c r="AU212" s="175" t="s">
        <v>84</v>
      </c>
      <c r="AY212" s="167" t="s">
        <v>146</v>
      </c>
      <c r="BK212" s="176">
        <f>SUM(BK213:BK219)</f>
        <v>0</v>
      </c>
    </row>
    <row r="213" s="2" customFormat="1" ht="33" customHeight="1">
      <c r="A213" s="38"/>
      <c r="B213" s="179"/>
      <c r="C213" s="180" t="s">
        <v>291</v>
      </c>
      <c r="D213" s="180" t="s">
        <v>148</v>
      </c>
      <c r="E213" s="181" t="s">
        <v>292</v>
      </c>
      <c r="F213" s="182" t="s">
        <v>293</v>
      </c>
      <c r="G213" s="183" t="s">
        <v>205</v>
      </c>
      <c r="H213" s="184">
        <v>16.879999999999999</v>
      </c>
      <c r="I213" s="185"/>
      <c r="J213" s="186">
        <f>ROUND(I213*H213,2)</f>
        <v>0</v>
      </c>
      <c r="K213" s="182" t="s">
        <v>152</v>
      </c>
      <c r="L213" s="39"/>
      <c r="M213" s="187" t="s">
        <v>1</v>
      </c>
      <c r="N213" s="188" t="s">
        <v>42</v>
      </c>
      <c r="O213" s="77"/>
      <c r="P213" s="189">
        <f>O213*H213</f>
        <v>0</v>
      </c>
      <c r="Q213" s="189">
        <v>0</v>
      </c>
      <c r="R213" s="189">
        <f>Q213*H213</f>
        <v>0</v>
      </c>
      <c r="S213" s="189">
        <v>0</v>
      </c>
      <c r="T213" s="190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91" t="s">
        <v>153</v>
      </c>
      <c r="AT213" s="191" t="s">
        <v>148</v>
      </c>
      <c r="AU213" s="191" t="s">
        <v>86</v>
      </c>
      <c r="AY213" s="19" t="s">
        <v>146</v>
      </c>
      <c r="BE213" s="192">
        <f>IF(N213="základní",J213,0)</f>
        <v>0</v>
      </c>
      <c r="BF213" s="192">
        <f>IF(N213="snížená",J213,0)</f>
        <v>0</v>
      </c>
      <c r="BG213" s="192">
        <f>IF(N213="zákl. přenesená",J213,0)</f>
        <v>0</v>
      </c>
      <c r="BH213" s="192">
        <f>IF(N213="sníž. přenesená",J213,0)</f>
        <v>0</v>
      </c>
      <c r="BI213" s="192">
        <f>IF(N213="nulová",J213,0)</f>
        <v>0</v>
      </c>
      <c r="BJ213" s="19" t="s">
        <v>84</v>
      </c>
      <c r="BK213" s="192">
        <f>ROUND(I213*H213,2)</f>
        <v>0</v>
      </c>
      <c r="BL213" s="19" t="s">
        <v>153</v>
      </c>
      <c r="BM213" s="191" t="s">
        <v>1250</v>
      </c>
    </row>
    <row r="214" s="13" customFormat="1">
      <c r="A214" s="13"/>
      <c r="B214" s="193"/>
      <c r="C214" s="13"/>
      <c r="D214" s="194" t="s">
        <v>155</v>
      </c>
      <c r="E214" s="195" t="s">
        <v>1</v>
      </c>
      <c r="F214" s="196" t="s">
        <v>857</v>
      </c>
      <c r="G214" s="13"/>
      <c r="H214" s="195" t="s">
        <v>1</v>
      </c>
      <c r="I214" s="197"/>
      <c r="J214" s="13"/>
      <c r="K214" s="13"/>
      <c r="L214" s="193"/>
      <c r="M214" s="198"/>
      <c r="N214" s="199"/>
      <c r="O214" s="199"/>
      <c r="P214" s="199"/>
      <c r="Q214" s="199"/>
      <c r="R214" s="199"/>
      <c r="S214" s="199"/>
      <c r="T214" s="20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95" t="s">
        <v>155</v>
      </c>
      <c r="AU214" s="195" t="s">
        <v>86</v>
      </c>
      <c r="AV214" s="13" t="s">
        <v>84</v>
      </c>
      <c r="AW214" s="13" t="s">
        <v>32</v>
      </c>
      <c r="AX214" s="13" t="s">
        <v>77</v>
      </c>
      <c r="AY214" s="195" t="s">
        <v>146</v>
      </c>
    </row>
    <row r="215" s="13" customFormat="1">
      <c r="A215" s="13"/>
      <c r="B215" s="193"/>
      <c r="C215" s="13"/>
      <c r="D215" s="194" t="s">
        <v>155</v>
      </c>
      <c r="E215" s="195" t="s">
        <v>1</v>
      </c>
      <c r="F215" s="196" t="s">
        <v>211</v>
      </c>
      <c r="G215" s="13"/>
      <c r="H215" s="195" t="s">
        <v>1</v>
      </c>
      <c r="I215" s="197"/>
      <c r="J215" s="13"/>
      <c r="K215" s="13"/>
      <c r="L215" s="193"/>
      <c r="M215" s="198"/>
      <c r="N215" s="199"/>
      <c r="O215" s="199"/>
      <c r="P215" s="199"/>
      <c r="Q215" s="199"/>
      <c r="R215" s="199"/>
      <c r="S215" s="199"/>
      <c r="T215" s="20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95" t="s">
        <v>155</v>
      </c>
      <c r="AU215" s="195" t="s">
        <v>86</v>
      </c>
      <c r="AV215" s="13" t="s">
        <v>84</v>
      </c>
      <c r="AW215" s="13" t="s">
        <v>32</v>
      </c>
      <c r="AX215" s="13" t="s">
        <v>77</v>
      </c>
      <c r="AY215" s="195" t="s">
        <v>146</v>
      </c>
    </row>
    <row r="216" s="14" customFormat="1">
      <c r="A216" s="14"/>
      <c r="B216" s="201"/>
      <c r="C216" s="14"/>
      <c r="D216" s="194" t="s">
        <v>155</v>
      </c>
      <c r="E216" s="202" t="s">
        <v>1</v>
      </c>
      <c r="F216" s="203" t="s">
        <v>1076</v>
      </c>
      <c r="G216" s="14"/>
      <c r="H216" s="204">
        <v>16.879999999999999</v>
      </c>
      <c r="I216" s="205"/>
      <c r="J216" s="14"/>
      <c r="K216" s="14"/>
      <c r="L216" s="201"/>
      <c r="M216" s="206"/>
      <c r="N216" s="207"/>
      <c r="O216" s="207"/>
      <c r="P216" s="207"/>
      <c r="Q216" s="207"/>
      <c r="R216" s="207"/>
      <c r="S216" s="207"/>
      <c r="T216" s="208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02" t="s">
        <v>155</v>
      </c>
      <c r="AU216" s="202" t="s">
        <v>86</v>
      </c>
      <c r="AV216" s="14" t="s">
        <v>86</v>
      </c>
      <c r="AW216" s="14" t="s">
        <v>32</v>
      </c>
      <c r="AX216" s="14" t="s">
        <v>84</v>
      </c>
      <c r="AY216" s="202" t="s">
        <v>146</v>
      </c>
    </row>
    <row r="217" s="2" customFormat="1" ht="44.25" customHeight="1">
      <c r="A217" s="38"/>
      <c r="B217" s="179"/>
      <c r="C217" s="180" t="s">
        <v>296</v>
      </c>
      <c r="D217" s="180" t="s">
        <v>148</v>
      </c>
      <c r="E217" s="181" t="s">
        <v>940</v>
      </c>
      <c r="F217" s="182" t="s">
        <v>941</v>
      </c>
      <c r="G217" s="183" t="s">
        <v>205</v>
      </c>
      <c r="H217" s="184">
        <v>2.8799999999999999</v>
      </c>
      <c r="I217" s="185"/>
      <c r="J217" s="186">
        <f>ROUND(I217*H217,2)</f>
        <v>0</v>
      </c>
      <c r="K217" s="182" t="s">
        <v>152</v>
      </c>
      <c r="L217" s="39"/>
      <c r="M217" s="187" t="s">
        <v>1</v>
      </c>
      <c r="N217" s="188" t="s">
        <v>42</v>
      </c>
      <c r="O217" s="77"/>
      <c r="P217" s="189">
        <f>O217*H217</f>
        <v>0</v>
      </c>
      <c r="Q217" s="189">
        <v>0</v>
      </c>
      <c r="R217" s="189">
        <f>Q217*H217</f>
        <v>0</v>
      </c>
      <c r="S217" s="189">
        <v>0</v>
      </c>
      <c r="T217" s="190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91" t="s">
        <v>153</v>
      </c>
      <c r="AT217" s="191" t="s">
        <v>148</v>
      </c>
      <c r="AU217" s="191" t="s">
        <v>86</v>
      </c>
      <c r="AY217" s="19" t="s">
        <v>146</v>
      </c>
      <c r="BE217" s="192">
        <f>IF(N217="základní",J217,0)</f>
        <v>0</v>
      </c>
      <c r="BF217" s="192">
        <f>IF(N217="snížená",J217,0)</f>
        <v>0</v>
      </c>
      <c r="BG217" s="192">
        <f>IF(N217="zákl. přenesená",J217,0)</f>
        <v>0</v>
      </c>
      <c r="BH217" s="192">
        <f>IF(N217="sníž. přenesená",J217,0)</f>
        <v>0</v>
      </c>
      <c r="BI217" s="192">
        <f>IF(N217="nulová",J217,0)</f>
        <v>0</v>
      </c>
      <c r="BJ217" s="19" t="s">
        <v>84</v>
      </c>
      <c r="BK217" s="192">
        <f>ROUND(I217*H217,2)</f>
        <v>0</v>
      </c>
      <c r="BL217" s="19" t="s">
        <v>153</v>
      </c>
      <c r="BM217" s="191" t="s">
        <v>1251</v>
      </c>
    </row>
    <row r="218" s="13" customFormat="1">
      <c r="A218" s="13"/>
      <c r="B218" s="193"/>
      <c r="C218" s="13"/>
      <c r="D218" s="194" t="s">
        <v>155</v>
      </c>
      <c r="E218" s="195" t="s">
        <v>1</v>
      </c>
      <c r="F218" s="196" t="s">
        <v>1252</v>
      </c>
      <c r="G218" s="13"/>
      <c r="H218" s="195" t="s">
        <v>1</v>
      </c>
      <c r="I218" s="197"/>
      <c r="J218" s="13"/>
      <c r="K218" s="13"/>
      <c r="L218" s="193"/>
      <c r="M218" s="198"/>
      <c r="N218" s="199"/>
      <c r="O218" s="199"/>
      <c r="P218" s="199"/>
      <c r="Q218" s="199"/>
      <c r="R218" s="199"/>
      <c r="S218" s="199"/>
      <c r="T218" s="20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95" t="s">
        <v>155</v>
      </c>
      <c r="AU218" s="195" t="s">
        <v>86</v>
      </c>
      <c r="AV218" s="13" t="s">
        <v>84</v>
      </c>
      <c r="AW218" s="13" t="s">
        <v>32</v>
      </c>
      <c r="AX218" s="13" t="s">
        <v>77</v>
      </c>
      <c r="AY218" s="195" t="s">
        <v>146</v>
      </c>
    </row>
    <row r="219" s="14" customFormat="1">
      <c r="A219" s="14"/>
      <c r="B219" s="201"/>
      <c r="C219" s="14"/>
      <c r="D219" s="194" t="s">
        <v>155</v>
      </c>
      <c r="E219" s="202" t="s">
        <v>1</v>
      </c>
      <c r="F219" s="203" t="s">
        <v>1253</v>
      </c>
      <c r="G219" s="14"/>
      <c r="H219" s="204">
        <v>2.8799999999999999</v>
      </c>
      <c r="I219" s="205"/>
      <c r="J219" s="14"/>
      <c r="K219" s="14"/>
      <c r="L219" s="201"/>
      <c r="M219" s="206"/>
      <c r="N219" s="207"/>
      <c r="O219" s="207"/>
      <c r="P219" s="207"/>
      <c r="Q219" s="207"/>
      <c r="R219" s="207"/>
      <c r="S219" s="207"/>
      <c r="T219" s="208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02" t="s">
        <v>155</v>
      </c>
      <c r="AU219" s="202" t="s">
        <v>86</v>
      </c>
      <c r="AV219" s="14" t="s">
        <v>86</v>
      </c>
      <c r="AW219" s="14" t="s">
        <v>32</v>
      </c>
      <c r="AX219" s="14" t="s">
        <v>84</v>
      </c>
      <c r="AY219" s="202" t="s">
        <v>146</v>
      </c>
    </row>
    <row r="220" s="12" customFormat="1" ht="22.8" customHeight="1">
      <c r="A220" s="12"/>
      <c r="B220" s="166"/>
      <c r="C220" s="12"/>
      <c r="D220" s="167" t="s">
        <v>76</v>
      </c>
      <c r="E220" s="177" t="s">
        <v>173</v>
      </c>
      <c r="F220" s="177" t="s">
        <v>302</v>
      </c>
      <c r="G220" s="12"/>
      <c r="H220" s="12"/>
      <c r="I220" s="169"/>
      <c r="J220" s="178">
        <f>BK220</f>
        <v>0</v>
      </c>
      <c r="K220" s="12"/>
      <c r="L220" s="166"/>
      <c r="M220" s="171"/>
      <c r="N220" s="172"/>
      <c r="O220" s="172"/>
      <c r="P220" s="173">
        <f>SUM(P221:P241)</f>
        <v>0</v>
      </c>
      <c r="Q220" s="172"/>
      <c r="R220" s="173">
        <f>SUM(R221:R241)</f>
        <v>6.637254239999999</v>
      </c>
      <c r="S220" s="172"/>
      <c r="T220" s="174">
        <f>SUM(T221:T241)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67" t="s">
        <v>84</v>
      </c>
      <c r="AT220" s="175" t="s">
        <v>76</v>
      </c>
      <c r="AU220" s="175" t="s">
        <v>84</v>
      </c>
      <c r="AY220" s="167" t="s">
        <v>146</v>
      </c>
      <c r="BK220" s="176">
        <f>SUM(BK221:BK241)</f>
        <v>0</v>
      </c>
    </row>
    <row r="221" s="2" customFormat="1" ht="33" customHeight="1">
      <c r="A221" s="38"/>
      <c r="B221" s="179"/>
      <c r="C221" s="180" t="s">
        <v>303</v>
      </c>
      <c r="D221" s="180" t="s">
        <v>148</v>
      </c>
      <c r="E221" s="181" t="s">
        <v>304</v>
      </c>
      <c r="F221" s="182" t="s">
        <v>305</v>
      </c>
      <c r="G221" s="183" t="s">
        <v>151</v>
      </c>
      <c r="H221" s="184">
        <v>120.65900000000001</v>
      </c>
      <c r="I221" s="185"/>
      <c r="J221" s="186">
        <f>ROUND(I221*H221,2)</f>
        <v>0</v>
      </c>
      <c r="K221" s="182" t="s">
        <v>1</v>
      </c>
      <c r="L221" s="39"/>
      <c r="M221" s="187" t="s">
        <v>1</v>
      </c>
      <c r="N221" s="188" t="s">
        <v>42</v>
      </c>
      <c r="O221" s="77"/>
      <c r="P221" s="189">
        <f>O221*H221</f>
        <v>0</v>
      </c>
      <c r="Q221" s="189">
        <v>0</v>
      </c>
      <c r="R221" s="189">
        <f>Q221*H221</f>
        <v>0</v>
      </c>
      <c r="S221" s="189">
        <v>0</v>
      </c>
      <c r="T221" s="190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191" t="s">
        <v>153</v>
      </c>
      <c r="AT221" s="191" t="s">
        <v>148</v>
      </c>
      <c r="AU221" s="191" t="s">
        <v>86</v>
      </c>
      <c r="AY221" s="19" t="s">
        <v>146</v>
      </c>
      <c r="BE221" s="192">
        <f>IF(N221="základní",J221,0)</f>
        <v>0</v>
      </c>
      <c r="BF221" s="192">
        <f>IF(N221="snížená",J221,0)</f>
        <v>0</v>
      </c>
      <c r="BG221" s="192">
        <f>IF(N221="zákl. přenesená",J221,0)</f>
        <v>0</v>
      </c>
      <c r="BH221" s="192">
        <f>IF(N221="sníž. přenesená",J221,0)</f>
        <v>0</v>
      </c>
      <c r="BI221" s="192">
        <f>IF(N221="nulová",J221,0)</f>
        <v>0</v>
      </c>
      <c r="BJ221" s="19" t="s">
        <v>84</v>
      </c>
      <c r="BK221" s="192">
        <f>ROUND(I221*H221,2)</f>
        <v>0</v>
      </c>
      <c r="BL221" s="19" t="s">
        <v>153</v>
      </c>
      <c r="BM221" s="191" t="s">
        <v>1254</v>
      </c>
    </row>
    <row r="222" s="13" customFormat="1">
      <c r="A222" s="13"/>
      <c r="B222" s="193"/>
      <c r="C222" s="13"/>
      <c r="D222" s="194" t="s">
        <v>155</v>
      </c>
      <c r="E222" s="195" t="s">
        <v>1</v>
      </c>
      <c r="F222" s="196" t="s">
        <v>161</v>
      </c>
      <c r="G222" s="13"/>
      <c r="H222" s="195" t="s">
        <v>1</v>
      </c>
      <c r="I222" s="197"/>
      <c r="J222" s="13"/>
      <c r="K222" s="13"/>
      <c r="L222" s="193"/>
      <c r="M222" s="198"/>
      <c r="N222" s="199"/>
      <c r="O222" s="199"/>
      <c r="P222" s="199"/>
      <c r="Q222" s="199"/>
      <c r="R222" s="199"/>
      <c r="S222" s="199"/>
      <c r="T222" s="20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95" t="s">
        <v>155</v>
      </c>
      <c r="AU222" s="195" t="s">
        <v>86</v>
      </c>
      <c r="AV222" s="13" t="s">
        <v>84</v>
      </c>
      <c r="AW222" s="13" t="s">
        <v>32</v>
      </c>
      <c r="AX222" s="13" t="s">
        <v>77</v>
      </c>
      <c r="AY222" s="195" t="s">
        <v>146</v>
      </c>
    </row>
    <row r="223" s="13" customFormat="1">
      <c r="A223" s="13"/>
      <c r="B223" s="193"/>
      <c r="C223" s="13"/>
      <c r="D223" s="194" t="s">
        <v>155</v>
      </c>
      <c r="E223" s="195" t="s">
        <v>1</v>
      </c>
      <c r="F223" s="196" t="s">
        <v>307</v>
      </c>
      <c r="G223" s="13"/>
      <c r="H223" s="195" t="s">
        <v>1</v>
      </c>
      <c r="I223" s="197"/>
      <c r="J223" s="13"/>
      <c r="K223" s="13"/>
      <c r="L223" s="193"/>
      <c r="M223" s="198"/>
      <c r="N223" s="199"/>
      <c r="O223" s="199"/>
      <c r="P223" s="199"/>
      <c r="Q223" s="199"/>
      <c r="R223" s="199"/>
      <c r="S223" s="199"/>
      <c r="T223" s="20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95" t="s">
        <v>155</v>
      </c>
      <c r="AU223" s="195" t="s">
        <v>86</v>
      </c>
      <c r="AV223" s="13" t="s">
        <v>84</v>
      </c>
      <c r="AW223" s="13" t="s">
        <v>32</v>
      </c>
      <c r="AX223" s="13" t="s">
        <v>77</v>
      </c>
      <c r="AY223" s="195" t="s">
        <v>146</v>
      </c>
    </row>
    <row r="224" s="14" customFormat="1">
      <c r="A224" s="14"/>
      <c r="B224" s="201"/>
      <c r="C224" s="14"/>
      <c r="D224" s="194" t="s">
        <v>155</v>
      </c>
      <c r="E224" s="202" t="s">
        <v>1</v>
      </c>
      <c r="F224" s="203" t="s">
        <v>1205</v>
      </c>
      <c r="G224" s="14"/>
      <c r="H224" s="204">
        <v>120.65900000000001</v>
      </c>
      <c r="I224" s="205"/>
      <c r="J224" s="14"/>
      <c r="K224" s="14"/>
      <c r="L224" s="201"/>
      <c r="M224" s="206"/>
      <c r="N224" s="207"/>
      <c r="O224" s="207"/>
      <c r="P224" s="207"/>
      <c r="Q224" s="207"/>
      <c r="R224" s="207"/>
      <c r="S224" s="207"/>
      <c r="T224" s="208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02" t="s">
        <v>155</v>
      </c>
      <c r="AU224" s="202" t="s">
        <v>86</v>
      </c>
      <c r="AV224" s="14" t="s">
        <v>86</v>
      </c>
      <c r="AW224" s="14" t="s">
        <v>32</v>
      </c>
      <c r="AX224" s="14" t="s">
        <v>84</v>
      </c>
      <c r="AY224" s="202" t="s">
        <v>146</v>
      </c>
    </row>
    <row r="225" s="2" customFormat="1" ht="33" customHeight="1">
      <c r="A225" s="38"/>
      <c r="B225" s="179"/>
      <c r="C225" s="180" t="s">
        <v>308</v>
      </c>
      <c r="D225" s="180" t="s">
        <v>148</v>
      </c>
      <c r="E225" s="181" t="s">
        <v>313</v>
      </c>
      <c r="F225" s="182" t="s">
        <v>314</v>
      </c>
      <c r="G225" s="183" t="s">
        <v>151</v>
      </c>
      <c r="H225" s="184">
        <v>120.65900000000001</v>
      </c>
      <c r="I225" s="185"/>
      <c r="J225" s="186">
        <f>ROUND(I225*H225,2)</f>
        <v>0</v>
      </c>
      <c r="K225" s="182" t="s">
        <v>152</v>
      </c>
      <c r="L225" s="39"/>
      <c r="M225" s="187" t="s">
        <v>1</v>
      </c>
      <c r="N225" s="188" t="s">
        <v>42</v>
      </c>
      <c r="O225" s="77"/>
      <c r="P225" s="189">
        <f>O225*H225</f>
        <v>0</v>
      </c>
      <c r="Q225" s="189">
        <v>0</v>
      </c>
      <c r="R225" s="189">
        <f>Q225*H225</f>
        <v>0</v>
      </c>
      <c r="S225" s="189">
        <v>0</v>
      </c>
      <c r="T225" s="190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191" t="s">
        <v>153</v>
      </c>
      <c r="AT225" s="191" t="s">
        <v>148</v>
      </c>
      <c r="AU225" s="191" t="s">
        <v>86</v>
      </c>
      <c r="AY225" s="19" t="s">
        <v>146</v>
      </c>
      <c r="BE225" s="192">
        <f>IF(N225="základní",J225,0)</f>
        <v>0</v>
      </c>
      <c r="BF225" s="192">
        <f>IF(N225="snížená",J225,0)</f>
        <v>0</v>
      </c>
      <c r="BG225" s="192">
        <f>IF(N225="zákl. přenesená",J225,0)</f>
        <v>0</v>
      </c>
      <c r="BH225" s="192">
        <f>IF(N225="sníž. přenesená",J225,0)</f>
        <v>0</v>
      </c>
      <c r="BI225" s="192">
        <f>IF(N225="nulová",J225,0)</f>
        <v>0</v>
      </c>
      <c r="BJ225" s="19" t="s">
        <v>84</v>
      </c>
      <c r="BK225" s="192">
        <f>ROUND(I225*H225,2)</f>
        <v>0</v>
      </c>
      <c r="BL225" s="19" t="s">
        <v>153</v>
      </c>
      <c r="BM225" s="191" t="s">
        <v>1255</v>
      </c>
    </row>
    <row r="226" s="13" customFormat="1">
      <c r="A226" s="13"/>
      <c r="B226" s="193"/>
      <c r="C226" s="13"/>
      <c r="D226" s="194" t="s">
        <v>155</v>
      </c>
      <c r="E226" s="195" t="s">
        <v>1</v>
      </c>
      <c r="F226" s="196" t="s">
        <v>857</v>
      </c>
      <c r="G226" s="13"/>
      <c r="H226" s="195" t="s">
        <v>1</v>
      </c>
      <c r="I226" s="197"/>
      <c r="J226" s="13"/>
      <c r="K226" s="13"/>
      <c r="L226" s="193"/>
      <c r="M226" s="198"/>
      <c r="N226" s="199"/>
      <c r="O226" s="199"/>
      <c r="P226" s="199"/>
      <c r="Q226" s="199"/>
      <c r="R226" s="199"/>
      <c r="S226" s="199"/>
      <c r="T226" s="20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95" t="s">
        <v>155</v>
      </c>
      <c r="AU226" s="195" t="s">
        <v>86</v>
      </c>
      <c r="AV226" s="13" t="s">
        <v>84</v>
      </c>
      <c r="AW226" s="13" t="s">
        <v>32</v>
      </c>
      <c r="AX226" s="13" t="s">
        <v>77</v>
      </c>
      <c r="AY226" s="195" t="s">
        <v>146</v>
      </c>
    </row>
    <row r="227" s="14" customFormat="1">
      <c r="A227" s="14"/>
      <c r="B227" s="201"/>
      <c r="C227" s="14"/>
      <c r="D227" s="194" t="s">
        <v>155</v>
      </c>
      <c r="E227" s="202" t="s">
        <v>1</v>
      </c>
      <c r="F227" s="203" t="s">
        <v>1205</v>
      </c>
      <c r="G227" s="14"/>
      <c r="H227" s="204">
        <v>120.65900000000001</v>
      </c>
      <c r="I227" s="205"/>
      <c r="J227" s="14"/>
      <c r="K227" s="14"/>
      <c r="L227" s="201"/>
      <c r="M227" s="206"/>
      <c r="N227" s="207"/>
      <c r="O227" s="207"/>
      <c r="P227" s="207"/>
      <c r="Q227" s="207"/>
      <c r="R227" s="207"/>
      <c r="S227" s="207"/>
      <c r="T227" s="208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02" t="s">
        <v>155</v>
      </c>
      <c r="AU227" s="202" t="s">
        <v>86</v>
      </c>
      <c r="AV227" s="14" t="s">
        <v>86</v>
      </c>
      <c r="AW227" s="14" t="s">
        <v>32</v>
      </c>
      <c r="AX227" s="14" t="s">
        <v>84</v>
      </c>
      <c r="AY227" s="202" t="s">
        <v>146</v>
      </c>
    </row>
    <row r="228" s="2" customFormat="1" ht="37.8" customHeight="1">
      <c r="A228" s="38"/>
      <c r="B228" s="179"/>
      <c r="C228" s="180" t="s">
        <v>312</v>
      </c>
      <c r="D228" s="180" t="s">
        <v>148</v>
      </c>
      <c r="E228" s="181" t="s">
        <v>317</v>
      </c>
      <c r="F228" s="182" t="s">
        <v>318</v>
      </c>
      <c r="G228" s="183" t="s">
        <v>151</v>
      </c>
      <c r="H228" s="184">
        <v>120.65900000000001</v>
      </c>
      <c r="I228" s="185"/>
      <c r="J228" s="186">
        <f>ROUND(I228*H228,2)</f>
        <v>0</v>
      </c>
      <c r="K228" s="182" t="s">
        <v>1</v>
      </c>
      <c r="L228" s="39"/>
      <c r="M228" s="187" t="s">
        <v>1</v>
      </c>
      <c r="N228" s="188" t="s">
        <v>42</v>
      </c>
      <c r="O228" s="77"/>
      <c r="P228" s="189">
        <f>O228*H228</f>
        <v>0</v>
      </c>
      <c r="Q228" s="189">
        <v>0</v>
      </c>
      <c r="R228" s="189">
        <f>Q228*H228</f>
        <v>0</v>
      </c>
      <c r="S228" s="189">
        <v>0</v>
      </c>
      <c r="T228" s="190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191" t="s">
        <v>153</v>
      </c>
      <c r="AT228" s="191" t="s">
        <v>148</v>
      </c>
      <c r="AU228" s="191" t="s">
        <v>86</v>
      </c>
      <c r="AY228" s="19" t="s">
        <v>146</v>
      </c>
      <c r="BE228" s="192">
        <f>IF(N228="základní",J228,0)</f>
        <v>0</v>
      </c>
      <c r="BF228" s="192">
        <f>IF(N228="snížená",J228,0)</f>
        <v>0</v>
      </c>
      <c r="BG228" s="192">
        <f>IF(N228="zákl. přenesená",J228,0)</f>
        <v>0</v>
      </c>
      <c r="BH228" s="192">
        <f>IF(N228="sníž. přenesená",J228,0)</f>
        <v>0</v>
      </c>
      <c r="BI228" s="192">
        <f>IF(N228="nulová",J228,0)</f>
        <v>0</v>
      </c>
      <c r="BJ228" s="19" t="s">
        <v>84</v>
      </c>
      <c r="BK228" s="192">
        <f>ROUND(I228*H228,2)</f>
        <v>0</v>
      </c>
      <c r="BL228" s="19" t="s">
        <v>153</v>
      </c>
      <c r="BM228" s="191" t="s">
        <v>1256</v>
      </c>
    </row>
    <row r="229" s="13" customFormat="1">
      <c r="A229" s="13"/>
      <c r="B229" s="193"/>
      <c r="C229" s="13"/>
      <c r="D229" s="194" t="s">
        <v>155</v>
      </c>
      <c r="E229" s="195" t="s">
        <v>1</v>
      </c>
      <c r="F229" s="196" t="s">
        <v>161</v>
      </c>
      <c r="G229" s="13"/>
      <c r="H229" s="195" t="s">
        <v>1</v>
      </c>
      <c r="I229" s="197"/>
      <c r="J229" s="13"/>
      <c r="K229" s="13"/>
      <c r="L229" s="193"/>
      <c r="M229" s="198"/>
      <c r="N229" s="199"/>
      <c r="O229" s="199"/>
      <c r="P229" s="199"/>
      <c r="Q229" s="199"/>
      <c r="R229" s="199"/>
      <c r="S229" s="199"/>
      <c r="T229" s="20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95" t="s">
        <v>155</v>
      </c>
      <c r="AU229" s="195" t="s">
        <v>86</v>
      </c>
      <c r="AV229" s="13" t="s">
        <v>84</v>
      </c>
      <c r="AW229" s="13" t="s">
        <v>32</v>
      </c>
      <c r="AX229" s="13" t="s">
        <v>77</v>
      </c>
      <c r="AY229" s="195" t="s">
        <v>146</v>
      </c>
    </row>
    <row r="230" s="13" customFormat="1">
      <c r="A230" s="13"/>
      <c r="B230" s="193"/>
      <c r="C230" s="13"/>
      <c r="D230" s="194" t="s">
        <v>155</v>
      </c>
      <c r="E230" s="195" t="s">
        <v>1</v>
      </c>
      <c r="F230" s="196" t="s">
        <v>320</v>
      </c>
      <c r="G230" s="13"/>
      <c r="H230" s="195" t="s">
        <v>1</v>
      </c>
      <c r="I230" s="197"/>
      <c r="J230" s="13"/>
      <c r="K230" s="13"/>
      <c r="L230" s="193"/>
      <c r="M230" s="198"/>
      <c r="N230" s="199"/>
      <c r="O230" s="199"/>
      <c r="P230" s="199"/>
      <c r="Q230" s="199"/>
      <c r="R230" s="199"/>
      <c r="S230" s="199"/>
      <c r="T230" s="20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95" t="s">
        <v>155</v>
      </c>
      <c r="AU230" s="195" t="s">
        <v>86</v>
      </c>
      <c r="AV230" s="13" t="s">
        <v>84</v>
      </c>
      <c r="AW230" s="13" t="s">
        <v>32</v>
      </c>
      <c r="AX230" s="13" t="s">
        <v>77</v>
      </c>
      <c r="AY230" s="195" t="s">
        <v>146</v>
      </c>
    </row>
    <row r="231" s="14" customFormat="1">
      <c r="A231" s="14"/>
      <c r="B231" s="201"/>
      <c r="C231" s="14"/>
      <c r="D231" s="194" t="s">
        <v>155</v>
      </c>
      <c r="E231" s="202" t="s">
        <v>1</v>
      </c>
      <c r="F231" s="203" t="s">
        <v>1205</v>
      </c>
      <c r="G231" s="14"/>
      <c r="H231" s="204">
        <v>120.65900000000001</v>
      </c>
      <c r="I231" s="205"/>
      <c r="J231" s="14"/>
      <c r="K231" s="14"/>
      <c r="L231" s="201"/>
      <c r="M231" s="206"/>
      <c r="N231" s="207"/>
      <c r="O231" s="207"/>
      <c r="P231" s="207"/>
      <c r="Q231" s="207"/>
      <c r="R231" s="207"/>
      <c r="S231" s="207"/>
      <c r="T231" s="208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02" t="s">
        <v>155</v>
      </c>
      <c r="AU231" s="202" t="s">
        <v>86</v>
      </c>
      <c r="AV231" s="14" t="s">
        <v>86</v>
      </c>
      <c r="AW231" s="14" t="s">
        <v>32</v>
      </c>
      <c r="AX231" s="14" t="s">
        <v>84</v>
      </c>
      <c r="AY231" s="202" t="s">
        <v>146</v>
      </c>
    </row>
    <row r="232" s="2" customFormat="1" ht="44.25" customHeight="1">
      <c r="A232" s="38"/>
      <c r="B232" s="179"/>
      <c r="C232" s="180" t="s">
        <v>316</v>
      </c>
      <c r="D232" s="180" t="s">
        <v>148</v>
      </c>
      <c r="E232" s="181" t="s">
        <v>322</v>
      </c>
      <c r="F232" s="182" t="s">
        <v>323</v>
      </c>
      <c r="G232" s="183" t="s">
        <v>151</v>
      </c>
      <c r="H232" s="184">
        <v>120.65900000000001</v>
      </c>
      <c r="I232" s="185"/>
      <c r="J232" s="186">
        <f>ROUND(I232*H232,2)</f>
        <v>0</v>
      </c>
      <c r="K232" s="182" t="s">
        <v>152</v>
      </c>
      <c r="L232" s="39"/>
      <c r="M232" s="187" t="s">
        <v>1</v>
      </c>
      <c r="N232" s="188" t="s">
        <v>42</v>
      </c>
      <c r="O232" s="77"/>
      <c r="P232" s="189">
        <f>O232*H232</f>
        <v>0</v>
      </c>
      <c r="Q232" s="189">
        <v>0</v>
      </c>
      <c r="R232" s="189">
        <f>Q232*H232</f>
        <v>0</v>
      </c>
      <c r="S232" s="189">
        <v>0</v>
      </c>
      <c r="T232" s="190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191" t="s">
        <v>153</v>
      </c>
      <c r="AT232" s="191" t="s">
        <v>148</v>
      </c>
      <c r="AU232" s="191" t="s">
        <v>86</v>
      </c>
      <c r="AY232" s="19" t="s">
        <v>146</v>
      </c>
      <c r="BE232" s="192">
        <f>IF(N232="základní",J232,0)</f>
        <v>0</v>
      </c>
      <c r="BF232" s="192">
        <f>IF(N232="snížená",J232,0)</f>
        <v>0</v>
      </c>
      <c r="BG232" s="192">
        <f>IF(N232="zákl. přenesená",J232,0)</f>
        <v>0</v>
      </c>
      <c r="BH232" s="192">
        <f>IF(N232="sníž. přenesená",J232,0)</f>
        <v>0</v>
      </c>
      <c r="BI232" s="192">
        <f>IF(N232="nulová",J232,0)</f>
        <v>0</v>
      </c>
      <c r="BJ232" s="19" t="s">
        <v>84</v>
      </c>
      <c r="BK232" s="192">
        <f>ROUND(I232*H232,2)</f>
        <v>0</v>
      </c>
      <c r="BL232" s="19" t="s">
        <v>153</v>
      </c>
      <c r="BM232" s="191" t="s">
        <v>1257</v>
      </c>
    </row>
    <row r="233" s="13" customFormat="1">
      <c r="A233" s="13"/>
      <c r="B233" s="193"/>
      <c r="C233" s="13"/>
      <c r="D233" s="194" t="s">
        <v>155</v>
      </c>
      <c r="E233" s="195" t="s">
        <v>1</v>
      </c>
      <c r="F233" s="196" t="s">
        <v>857</v>
      </c>
      <c r="G233" s="13"/>
      <c r="H233" s="195" t="s">
        <v>1</v>
      </c>
      <c r="I233" s="197"/>
      <c r="J233" s="13"/>
      <c r="K233" s="13"/>
      <c r="L233" s="193"/>
      <c r="M233" s="198"/>
      <c r="N233" s="199"/>
      <c r="O233" s="199"/>
      <c r="P233" s="199"/>
      <c r="Q233" s="199"/>
      <c r="R233" s="199"/>
      <c r="S233" s="199"/>
      <c r="T233" s="200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95" t="s">
        <v>155</v>
      </c>
      <c r="AU233" s="195" t="s">
        <v>86</v>
      </c>
      <c r="AV233" s="13" t="s">
        <v>84</v>
      </c>
      <c r="AW233" s="13" t="s">
        <v>32</v>
      </c>
      <c r="AX233" s="13" t="s">
        <v>77</v>
      </c>
      <c r="AY233" s="195" t="s">
        <v>146</v>
      </c>
    </row>
    <row r="234" s="14" customFormat="1">
      <c r="A234" s="14"/>
      <c r="B234" s="201"/>
      <c r="C234" s="14"/>
      <c r="D234" s="194" t="s">
        <v>155</v>
      </c>
      <c r="E234" s="202" t="s">
        <v>1</v>
      </c>
      <c r="F234" s="203" t="s">
        <v>1205</v>
      </c>
      <c r="G234" s="14"/>
      <c r="H234" s="204">
        <v>120.65900000000001</v>
      </c>
      <c r="I234" s="205"/>
      <c r="J234" s="14"/>
      <c r="K234" s="14"/>
      <c r="L234" s="201"/>
      <c r="M234" s="206"/>
      <c r="N234" s="207"/>
      <c r="O234" s="207"/>
      <c r="P234" s="207"/>
      <c r="Q234" s="207"/>
      <c r="R234" s="207"/>
      <c r="S234" s="207"/>
      <c r="T234" s="208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02" t="s">
        <v>155</v>
      </c>
      <c r="AU234" s="202" t="s">
        <v>86</v>
      </c>
      <c r="AV234" s="14" t="s">
        <v>86</v>
      </c>
      <c r="AW234" s="14" t="s">
        <v>32</v>
      </c>
      <c r="AX234" s="14" t="s">
        <v>84</v>
      </c>
      <c r="AY234" s="202" t="s">
        <v>146</v>
      </c>
    </row>
    <row r="235" s="2" customFormat="1" ht="24.15" customHeight="1">
      <c r="A235" s="38"/>
      <c r="B235" s="179"/>
      <c r="C235" s="180" t="s">
        <v>321</v>
      </c>
      <c r="D235" s="180" t="s">
        <v>148</v>
      </c>
      <c r="E235" s="181" t="s">
        <v>326</v>
      </c>
      <c r="F235" s="182" t="s">
        <v>327</v>
      </c>
      <c r="G235" s="183" t="s">
        <v>151</v>
      </c>
      <c r="H235" s="184">
        <v>120.65900000000001</v>
      </c>
      <c r="I235" s="185"/>
      <c r="J235" s="186">
        <f>ROUND(I235*H235,2)</f>
        <v>0</v>
      </c>
      <c r="K235" s="182" t="s">
        <v>152</v>
      </c>
      <c r="L235" s="39"/>
      <c r="M235" s="187" t="s">
        <v>1</v>
      </c>
      <c r="N235" s="188" t="s">
        <v>42</v>
      </c>
      <c r="O235" s="77"/>
      <c r="P235" s="189">
        <f>O235*H235</f>
        <v>0</v>
      </c>
      <c r="Q235" s="189">
        <v>0</v>
      </c>
      <c r="R235" s="189">
        <f>Q235*H235</f>
        <v>0</v>
      </c>
      <c r="S235" s="189">
        <v>0</v>
      </c>
      <c r="T235" s="190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191" t="s">
        <v>153</v>
      </c>
      <c r="AT235" s="191" t="s">
        <v>148</v>
      </c>
      <c r="AU235" s="191" t="s">
        <v>86</v>
      </c>
      <c r="AY235" s="19" t="s">
        <v>146</v>
      </c>
      <c r="BE235" s="192">
        <f>IF(N235="základní",J235,0)</f>
        <v>0</v>
      </c>
      <c r="BF235" s="192">
        <f>IF(N235="snížená",J235,0)</f>
        <v>0</v>
      </c>
      <c r="BG235" s="192">
        <f>IF(N235="zákl. přenesená",J235,0)</f>
        <v>0</v>
      </c>
      <c r="BH235" s="192">
        <f>IF(N235="sníž. přenesená",J235,0)</f>
        <v>0</v>
      </c>
      <c r="BI235" s="192">
        <f>IF(N235="nulová",J235,0)</f>
        <v>0</v>
      </c>
      <c r="BJ235" s="19" t="s">
        <v>84</v>
      </c>
      <c r="BK235" s="192">
        <f>ROUND(I235*H235,2)</f>
        <v>0</v>
      </c>
      <c r="BL235" s="19" t="s">
        <v>153</v>
      </c>
      <c r="BM235" s="191" t="s">
        <v>1258</v>
      </c>
    </row>
    <row r="236" s="13" customFormat="1">
      <c r="A236" s="13"/>
      <c r="B236" s="193"/>
      <c r="C236" s="13"/>
      <c r="D236" s="194" t="s">
        <v>155</v>
      </c>
      <c r="E236" s="195" t="s">
        <v>1</v>
      </c>
      <c r="F236" s="196" t="s">
        <v>857</v>
      </c>
      <c r="G236" s="13"/>
      <c r="H236" s="195" t="s">
        <v>1</v>
      </c>
      <c r="I236" s="197"/>
      <c r="J236" s="13"/>
      <c r="K236" s="13"/>
      <c r="L236" s="193"/>
      <c r="M236" s="198"/>
      <c r="N236" s="199"/>
      <c r="O236" s="199"/>
      <c r="P236" s="199"/>
      <c r="Q236" s="199"/>
      <c r="R236" s="199"/>
      <c r="S236" s="199"/>
      <c r="T236" s="200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95" t="s">
        <v>155</v>
      </c>
      <c r="AU236" s="195" t="s">
        <v>86</v>
      </c>
      <c r="AV236" s="13" t="s">
        <v>84</v>
      </c>
      <c r="AW236" s="13" t="s">
        <v>32</v>
      </c>
      <c r="AX236" s="13" t="s">
        <v>77</v>
      </c>
      <c r="AY236" s="195" t="s">
        <v>146</v>
      </c>
    </row>
    <row r="237" s="14" customFormat="1">
      <c r="A237" s="14"/>
      <c r="B237" s="201"/>
      <c r="C237" s="14"/>
      <c r="D237" s="194" t="s">
        <v>155</v>
      </c>
      <c r="E237" s="202" t="s">
        <v>1</v>
      </c>
      <c r="F237" s="203" t="s">
        <v>1205</v>
      </c>
      <c r="G237" s="14"/>
      <c r="H237" s="204">
        <v>120.65900000000001</v>
      </c>
      <c r="I237" s="205"/>
      <c r="J237" s="14"/>
      <c r="K237" s="14"/>
      <c r="L237" s="201"/>
      <c r="M237" s="206"/>
      <c r="N237" s="207"/>
      <c r="O237" s="207"/>
      <c r="P237" s="207"/>
      <c r="Q237" s="207"/>
      <c r="R237" s="207"/>
      <c r="S237" s="207"/>
      <c r="T237" s="208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02" t="s">
        <v>155</v>
      </c>
      <c r="AU237" s="202" t="s">
        <v>86</v>
      </c>
      <c r="AV237" s="14" t="s">
        <v>86</v>
      </c>
      <c r="AW237" s="14" t="s">
        <v>32</v>
      </c>
      <c r="AX237" s="14" t="s">
        <v>84</v>
      </c>
      <c r="AY237" s="202" t="s">
        <v>146</v>
      </c>
    </row>
    <row r="238" s="2" customFormat="1" ht="78" customHeight="1">
      <c r="A238" s="38"/>
      <c r="B238" s="179"/>
      <c r="C238" s="180" t="s">
        <v>325</v>
      </c>
      <c r="D238" s="180" t="s">
        <v>148</v>
      </c>
      <c r="E238" s="181" t="s">
        <v>330</v>
      </c>
      <c r="F238" s="182" t="s">
        <v>331</v>
      </c>
      <c r="G238" s="183" t="s">
        <v>151</v>
      </c>
      <c r="H238" s="184">
        <v>74.391999999999996</v>
      </c>
      <c r="I238" s="185"/>
      <c r="J238" s="186">
        <f>ROUND(I238*H238,2)</f>
        <v>0</v>
      </c>
      <c r="K238" s="182" t="s">
        <v>152</v>
      </c>
      <c r="L238" s="39"/>
      <c r="M238" s="187" t="s">
        <v>1</v>
      </c>
      <c r="N238" s="188" t="s">
        <v>42</v>
      </c>
      <c r="O238" s="77"/>
      <c r="P238" s="189">
        <f>O238*H238</f>
        <v>0</v>
      </c>
      <c r="Q238" s="189">
        <v>0.089219999999999994</v>
      </c>
      <c r="R238" s="189">
        <f>Q238*H238</f>
        <v>6.637254239999999</v>
      </c>
      <c r="S238" s="189">
        <v>0</v>
      </c>
      <c r="T238" s="190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191" t="s">
        <v>153</v>
      </c>
      <c r="AT238" s="191" t="s">
        <v>148</v>
      </c>
      <c r="AU238" s="191" t="s">
        <v>86</v>
      </c>
      <c r="AY238" s="19" t="s">
        <v>146</v>
      </c>
      <c r="BE238" s="192">
        <f>IF(N238="základní",J238,0)</f>
        <v>0</v>
      </c>
      <c r="BF238" s="192">
        <f>IF(N238="snížená",J238,0)</f>
        <v>0</v>
      </c>
      <c r="BG238" s="192">
        <f>IF(N238="zákl. přenesená",J238,0)</f>
        <v>0</v>
      </c>
      <c r="BH238" s="192">
        <f>IF(N238="sníž. přenesená",J238,0)</f>
        <v>0</v>
      </c>
      <c r="BI238" s="192">
        <f>IF(N238="nulová",J238,0)</f>
        <v>0</v>
      </c>
      <c r="BJ238" s="19" t="s">
        <v>84</v>
      </c>
      <c r="BK238" s="192">
        <f>ROUND(I238*H238,2)</f>
        <v>0</v>
      </c>
      <c r="BL238" s="19" t="s">
        <v>153</v>
      </c>
      <c r="BM238" s="191" t="s">
        <v>1259</v>
      </c>
    </row>
    <row r="239" s="13" customFormat="1">
      <c r="A239" s="13"/>
      <c r="B239" s="193"/>
      <c r="C239" s="13"/>
      <c r="D239" s="194" t="s">
        <v>155</v>
      </c>
      <c r="E239" s="195" t="s">
        <v>1</v>
      </c>
      <c r="F239" s="196" t="s">
        <v>857</v>
      </c>
      <c r="G239" s="13"/>
      <c r="H239" s="195" t="s">
        <v>1</v>
      </c>
      <c r="I239" s="197"/>
      <c r="J239" s="13"/>
      <c r="K239" s="13"/>
      <c r="L239" s="193"/>
      <c r="M239" s="198"/>
      <c r="N239" s="199"/>
      <c r="O239" s="199"/>
      <c r="P239" s="199"/>
      <c r="Q239" s="199"/>
      <c r="R239" s="199"/>
      <c r="S239" s="199"/>
      <c r="T239" s="200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95" t="s">
        <v>155</v>
      </c>
      <c r="AU239" s="195" t="s">
        <v>86</v>
      </c>
      <c r="AV239" s="13" t="s">
        <v>84</v>
      </c>
      <c r="AW239" s="13" t="s">
        <v>32</v>
      </c>
      <c r="AX239" s="13" t="s">
        <v>77</v>
      </c>
      <c r="AY239" s="195" t="s">
        <v>146</v>
      </c>
    </row>
    <row r="240" s="13" customFormat="1">
      <c r="A240" s="13"/>
      <c r="B240" s="193"/>
      <c r="C240" s="13"/>
      <c r="D240" s="194" t="s">
        <v>155</v>
      </c>
      <c r="E240" s="195" t="s">
        <v>1</v>
      </c>
      <c r="F240" s="196" t="s">
        <v>333</v>
      </c>
      <c r="G240" s="13"/>
      <c r="H240" s="195" t="s">
        <v>1</v>
      </c>
      <c r="I240" s="197"/>
      <c r="J240" s="13"/>
      <c r="K240" s="13"/>
      <c r="L240" s="193"/>
      <c r="M240" s="198"/>
      <c r="N240" s="199"/>
      <c r="O240" s="199"/>
      <c r="P240" s="199"/>
      <c r="Q240" s="199"/>
      <c r="R240" s="199"/>
      <c r="S240" s="199"/>
      <c r="T240" s="20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95" t="s">
        <v>155</v>
      </c>
      <c r="AU240" s="195" t="s">
        <v>86</v>
      </c>
      <c r="AV240" s="13" t="s">
        <v>84</v>
      </c>
      <c r="AW240" s="13" t="s">
        <v>32</v>
      </c>
      <c r="AX240" s="13" t="s">
        <v>77</v>
      </c>
      <c r="AY240" s="195" t="s">
        <v>146</v>
      </c>
    </row>
    <row r="241" s="14" customFormat="1">
      <c r="A241" s="14"/>
      <c r="B241" s="201"/>
      <c r="C241" s="14"/>
      <c r="D241" s="194" t="s">
        <v>155</v>
      </c>
      <c r="E241" s="202" t="s">
        <v>1</v>
      </c>
      <c r="F241" s="203" t="s">
        <v>1203</v>
      </c>
      <c r="G241" s="14"/>
      <c r="H241" s="204">
        <v>74.391999999999996</v>
      </c>
      <c r="I241" s="205"/>
      <c r="J241" s="14"/>
      <c r="K241" s="14"/>
      <c r="L241" s="201"/>
      <c r="M241" s="206"/>
      <c r="N241" s="207"/>
      <c r="O241" s="207"/>
      <c r="P241" s="207"/>
      <c r="Q241" s="207"/>
      <c r="R241" s="207"/>
      <c r="S241" s="207"/>
      <c r="T241" s="208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02" t="s">
        <v>155</v>
      </c>
      <c r="AU241" s="202" t="s">
        <v>86</v>
      </c>
      <c r="AV241" s="14" t="s">
        <v>86</v>
      </c>
      <c r="AW241" s="14" t="s">
        <v>32</v>
      </c>
      <c r="AX241" s="14" t="s">
        <v>84</v>
      </c>
      <c r="AY241" s="202" t="s">
        <v>146</v>
      </c>
    </row>
    <row r="242" s="12" customFormat="1" ht="22.8" customHeight="1">
      <c r="A242" s="12"/>
      <c r="B242" s="166"/>
      <c r="C242" s="12"/>
      <c r="D242" s="167" t="s">
        <v>76</v>
      </c>
      <c r="E242" s="177" t="s">
        <v>186</v>
      </c>
      <c r="F242" s="177" t="s">
        <v>951</v>
      </c>
      <c r="G242" s="12"/>
      <c r="H242" s="12"/>
      <c r="I242" s="169"/>
      <c r="J242" s="178">
        <f>BK242</f>
        <v>0</v>
      </c>
      <c r="K242" s="12"/>
      <c r="L242" s="166"/>
      <c r="M242" s="171"/>
      <c r="N242" s="172"/>
      <c r="O242" s="172"/>
      <c r="P242" s="173">
        <f>SUM(P243:P253)</f>
        <v>0</v>
      </c>
      <c r="Q242" s="172"/>
      <c r="R242" s="173">
        <f>SUM(R243:R253)</f>
        <v>4.6396440000000005</v>
      </c>
      <c r="S242" s="172"/>
      <c r="T242" s="174">
        <f>SUM(T243:T253)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167" t="s">
        <v>84</v>
      </c>
      <c r="AT242" s="175" t="s">
        <v>76</v>
      </c>
      <c r="AU242" s="175" t="s">
        <v>84</v>
      </c>
      <c r="AY242" s="167" t="s">
        <v>146</v>
      </c>
      <c r="BK242" s="176">
        <f>SUM(BK243:BK253)</f>
        <v>0</v>
      </c>
    </row>
    <row r="243" s="2" customFormat="1" ht="37.8" customHeight="1">
      <c r="A243" s="38"/>
      <c r="B243" s="179"/>
      <c r="C243" s="180" t="s">
        <v>329</v>
      </c>
      <c r="D243" s="180" t="s">
        <v>148</v>
      </c>
      <c r="E243" s="181" t="s">
        <v>1260</v>
      </c>
      <c r="F243" s="182" t="s">
        <v>1261</v>
      </c>
      <c r="G243" s="183" t="s">
        <v>184</v>
      </c>
      <c r="H243" s="184">
        <v>102.3</v>
      </c>
      <c r="I243" s="185"/>
      <c r="J243" s="186">
        <f>ROUND(I243*H243,2)</f>
        <v>0</v>
      </c>
      <c r="K243" s="182" t="s">
        <v>152</v>
      </c>
      <c r="L243" s="39"/>
      <c r="M243" s="187" t="s">
        <v>1</v>
      </c>
      <c r="N243" s="188" t="s">
        <v>42</v>
      </c>
      <c r="O243" s="77"/>
      <c r="P243" s="189">
        <f>O243*H243</f>
        <v>0</v>
      </c>
      <c r="Q243" s="189">
        <v>3.0000000000000001E-05</v>
      </c>
      <c r="R243" s="189">
        <f>Q243*H243</f>
        <v>0.0030690000000000001</v>
      </c>
      <c r="S243" s="189">
        <v>0</v>
      </c>
      <c r="T243" s="190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191" t="s">
        <v>153</v>
      </c>
      <c r="AT243" s="191" t="s">
        <v>148</v>
      </c>
      <c r="AU243" s="191" t="s">
        <v>86</v>
      </c>
      <c r="AY243" s="19" t="s">
        <v>146</v>
      </c>
      <c r="BE243" s="192">
        <f>IF(N243="základní",J243,0)</f>
        <v>0</v>
      </c>
      <c r="BF243" s="192">
        <f>IF(N243="snížená",J243,0)</f>
        <v>0</v>
      </c>
      <c r="BG243" s="192">
        <f>IF(N243="zákl. přenesená",J243,0)</f>
        <v>0</v>
      </c>
      <c r="BH243" s="192">
        <f>IF(N243="sníž. přenesená",J243,0)</f>
        <v>0</v>
      </c>
      <c r="BI243" s="192">
        <f>IF(N243="nulová",J243,0)</f>
        <v>0</v>
      </c>
      <c r="BJ243" s="19" t="s">
        <v>84</v>
      </c>
      <c r="BK243" s="192">
        <f>ROUND(I243*H243,2)</f>
        <v>0</v>
      </c>
      <c r="BL243" s="19" t="s">
        <v>153</v>
      </c>
      <c r="BM243" s="191" t="s">
        <v>1262</v>
      </c>
    </row>
    <row r="244" s="2" customFormat="1" ht="24.15" customHeight="1">
      <c r="A244" s="38"/>
      <c r="B244" s="179"/>
      <c r="C244" s="225" t="s">
        <v>334</v>
      </c>
      <c r="D244" s="225" t="s">
        <v>263</v>
      </c>
      <c r="E244" s="226" t="s">
        <v>1263</v>
      </c>
      <c r="F244" s="227" t="s">
        <v>1264</v>
      </c>
      <c r="G244" s="228" t="s">
        <v>184</v>
      </c>
      <c r="H244" s="229">
        <v>102.3</v>
      </c>
      <c r="I244" s="230"/>
      <c r="J244" s="231">
        <f>ROUND(I244*H244,2)</f>
        <v>0</v>
      </c>
      <c r="K244" s="227" t="s">
        <v>152</v>
      </c>
      <c r="L244" s="232"/>
      <c r="M244" s="233" t="s">
        <v>1</v>
      </c>
      <c r="N244" s="234" t="s">
        <v>42</v>
      </c>
      <c r="O244" s="77"/>
      <c r="P244" s="189">
        <f>O244*H244</f>
        <v>0</v>
      </c>
      <c r="Q244" s="189">
        <v>0.024</v>
      </c>
      <c r="R244" s="189">
        <f>Q244*H244</f>
        <v>2.4552</v>
      </c>
      <c r="S244" s="189">
        <v>0</v>
      </c>
      <c r="T244" s="190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191" t="s">
        <v>186</v>
      </c>
      <c r="AT244" s="191" t="s">
        <v>263</v>
      </c>
      <c r="AU244" s="191" t="s">
        <v>86</v>
      </c>
      <c r="AY244" s="19" t="s">
        <v>146</v>
      </c>
      <c r="BE244" s="192">
        <f>IF(N244="základní",J244,0)</f>
        <v>0</v>
      </c>
      <c r="BF244" s="192">
        <f>IF(N244="snížená",J244,0)</f>
        <v>0</v>
      </c>
      <c r="BG244" s="192">
        <f>IF(N244="zákl. přenesená",J244,0)</f>
        <v>0</v>
      </c>
      <c r="BH244" s="192">
        <f>IF(N244="sníž. přenesená",J244,0)</f>
        <v>0</v>
      </c>
      <c r="BI244" s="192">
        <f>IF(N244="nulová",J244,0)</f>
        <v>0</v>
      </c>
      <c r="BJ244" s="19" t="s">
        <v>84</v>
      </c>
      <c r="BK244" s="192">
        <f>ROUND(I244*H244,2)</f>
        <v>0</v>
      </c>
      <c r="BL244" s="19" t="s">
        <v>153</v>
      </c>
      <c r="BM244" s="191" t="s">
        <v>1265</v>
      </c>
    </row>
    <row r="245" s="2" customFormat="1" ht="37.8" customHeight="1">
      <c r="A245" s="38"/>
      <c r="B245" s="179"/>
      <c r="C245" s="180" t="s">
        <v>339</v>
      </c>
      <c r="D245" s="180" t="s">
        <v>148</v>
      </c>
      <c r="E245" s="181" t="s">
        <v>1266</v>
      </c>
      <c r="F245" s="182" t="s">
        <v>1267</v>
      </c>
      <c r="G245" s="183" t="s">
        <v>184</v>
      </c>
      <c r="H245" s="184">
        <v>51.149999999999999</v>
      </c>
      <c r="I245" s="185"/>
      <c r="J245" s="186">
        <f>ROUND(I245*H245,2)</f>
        <v>0</v>
      </c>
      <c r="K245" s="182" t="s">
        <v>152</v>
      </c>
      <c r="L245" s="39"/>
      <c r="M245" s="187" t="s">
        <v>1</v>
      </c>
      <c r="N245" s="188" t="s">
        <v>42</v>
      </c>
      <c r="O245" s="77"/>
      <c r="P245" s="189">
        <f>O245*H245</f>
        <v>0</v>
      </c>
      <c r="Q245" s="189">
        <v>4.0000000000000003E-05</v>
      </c>
      <c r="R245" s="189">
        <f>Q245*H245</f>
        <v>0.0020460000000000001</v>
      </c>
      <c r="S245" s="189">
        <v>0</v>
      </c>
      <c r="T245" s="190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191" t="s">
        <v>153</v>
      </c>
      <c r="AT245" s="191" t="s">
        <v>148</v>
      </c>
      <c r="AU245" s="191" t="s">
        <v>86</v>
      </c>
      <c r="AY245" s="19" t="s">
        <v>146</v>
      </c>
      <c r="BE245" s="192">
        <f>IF(N245="základní",J245,0)</f>
        <v>0</v>
      </c>
      <c r="BF245" s="192">
        <f>IF(N245="snížená",J245,0)</f>
        <v>0</v>
      </c>
      <c r="BG245" s="192">
        <f>IF(N245="zákl. přenesená",J245,0)</f>
        <v>0</v>
      </c>
      <c r="BH245" s="192">
        <f>IF(N245="sníž. přenesená",J245,0)</f>
        <v>0</v>
      </c>
      <c r="BI245" s="192">
        <f>IF(N245="nulová",J245,0)</f>
        <v>0</v>
      </c>
      <c r="BJ245" s="19" t="s">
        <v>84</v>
      </c>
      <c r="BK245" s="192">
        <f>ROUND(I245*H245,2)</f>
        <v>0</v>
      </c>
      <c r="BL245" s="19" t="s">
        <v>153</v>
      </c>
      <c r="BM245" s="191" t="s">
        <v>1268</v>
      </c>
    </row>
    <row r="246" s="2" customFormat="1" ht="24.15" customHeight="1">
      <c r="A246" s="38"/>
      <c r="B246" s="179"/>
      <c r="C246" s="225" t="s">
        <v>344</v>
      </c>
      <c r="D246" s="225" t="s">
        <v>263</v>
      </c>
      <c r="E246" s="226" t="s">
        <v>1269</v>
      </c>
      <c r="F246" s="227" t="s">
        <v>1270</v>
      </c>
      <c r="G246" s="228" t="s">
        <v>184</v>
      </c>
      <c r="H246" s="229">
        <v>51.917000000000002</v>
      </c>
      <c r="I246" s="230"/>
      <c r="J246" s="231">
        <f>ROUND(I246*H246,2)</f>
        <v>0</v>
      </c>
      <c r="K246" s="227" t="s">
        <v>1</v>
      </c>
      <c r="L246" s="232"/>
      <c r="M246" s="233" t="s">
        <v>1</v>
      </c>
      <c r="N246" s="234" t="s">
        <v>42</v>
      </c>
      <c r="O246" s="77"/>
      <c r="P246" s="189">
        <f>O246*H246</f>
        <v>0</v>
      </c>
      <c r="Q246" s="189">
        <v>0.036999999999999998</v>
      </c>
      <c r="R246" s="189">
        <f>Q246*H246</f>
        <v>1.9209289999999999</v>
      </c>
      <c r="S246" s="189">
        <v>0</v>
      </c>
      <c r="T246" s="190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191" t="s">
        <v>186</v>
      </c>
      <c r="AT246" s="191" t="s">
        <v>263</v>
      </c>
      <c r="AU246" s="191" t="s">
        <v>86</v>
      </c>
      <c r="AY246" s="19" t="s">
        <v>146</v>
      </c>
      <c r="BE246" s="192">
        <f>IF(N246="základní",J246,0)</f>
        <v>0</v>
      </c>
      <c r="BF246" s="192">
        <f>IF(N246="snížená",J246,0)</f>
        <v>0</v>
      </c>
      <c r="BG246" s="192">
        <f>IF(N246="zákl. přenesená",J246,0)</f>
        <v>0</v>
      </c>
      <c r="BH246" s="192">
        <f>IF(N246="sníž. přenesená",J246,0)</f>
        <v>0</v>
      </c>
      <c r="BI246" s="192">
        <f>IF(N246="nulová",J246,0)</f>
        <v>0</v>
      </c>
      <c r="BJ246" s="19" t="s">
        <v>84</v>
      </c>
      <c r="BK246" s="192">
        <f>ROUND(I246*H246,2)</f>
        <v>0</v>
      </c>
      <c r="BL246" s="19" t="s">
        <v>153</v>
      </c>
      <c r="BM246" s="191" t="s">
        <v>1271</v>
      </c>
    </row>
    <row r="247" s="14" customFormat="1">
      <c r="A247" s="14"/>
      <c r="B247" s="201"/>
      <c r="C247" s="14"/>
      <c r="D247" s="194" t="s">
        <v>155</v>
      </c>
      <c r="E247" s="14"/>
      <c r="F247" s="203" t="s">
        <v>1272</v>
      </c>
      <c r="G247" s="14"/>
      <c r="H247" s="204">
        <v>51.917000000000002</v>
      </c>
      <c r="I247" s="205"/>
      <c r="J247" s="14"/>
      <c r="K247" s="14"/>
      <c r="L247" s="201"/>
      <c r="M247" s="206"/>
      <c r="N247" s="207"/>
      <c r="O247" s="207"/>
      <c r="P247" s="207"/>
      <c r="Q247" s="207"/>
      <c r="R247" s="207"/>
      <c r="S247" s="207"/>
      <c r="T247" s="208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02" t="s">
        <v>155</v>
      </c>
      <c r="AU247" s="202" t="s">
        <v>86</v>
      </c>
      <c r="AV247" s="14" t="s">
        <v>86</v>
      </c>
      <c r="AW247" s="14" t="s">
        <v>3</v>
      </c>
      <c r="AX247" s="14" t="s">
        <v>84</v>
      </c>
      <c r="AY247" s="202" t="s">
        <v>146</v>
      </c>
    </row>
    <row r="248" s="2" customFormat="1" ht="62.7" customHeight="1">
      <c r="A248" s="38"/>
      <c r="B248" s="179"/>
      <c r="C248" s="180" t="s">
        <v>348</v>
      </c>
      <c r="D248" s="180" t="s">
        <v>148</v>
      </c>
      <c r="E248" s="181" t="s">
        <v>1273</v>
      </c>
      <c r="F248" s="182" t="s">
        <v>1274</v>
      </c>
      <c r="G248" s="183" t="s">
        <v>342</v>
      </c>
      <c r="H248" s="184">
        <v>1</v>
      </c>
      <c r="I248" s="185"/>
      <c r="J248" s="186">
        <f>ROUND(I248*H248,2)</f>
        <v>0</v>
      </c>
      <c r="K248" s="182" t="s">
        <v>152</v>
      </c>
      <c r="L248" s="39"/>
      <c r="M248" s="187" t="s">
        <v>1</v>
      </c>
      <c r="N248" s="188" t="s">
        <v>42</v>
      </c>
      <c r="O248" s="77"/>
      <c r="P248" s="189">
        <f>O248*H248</f>
        <v>0</v>
      </c>
      <c r="Q248" s="189">
        <v>0.001</v>
      </c>
      <c r="R248" s="189">
        <f>Q248*H248</f>
        <v>0.001</v>
      </c>
      <c r="S248" s="189">
        <v>0</v>
      </c>
      <c r="T248" s="190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191" t="s">
        <v>153</v>
      </c>
      <c r="AT248" s="191" t="s">
        <v>148</v>
      </c>
      <c r="AU248" s="191" t="s">
        <v>86</v>
      </c>
      <c r="AY248" s="19" t="s">
        <v>146</v>
      </c>
      <c r="BE248" s="192">
        <f>IF(N248="základní",J248,0)</f>
        <v>0</v>
      </c>
      <c r="BF248" s="192">
        <f>IF(N248="snížená",J248,0)</f>
        <v>0</v>
      </c>
      <c r="BG248" s="192">
        <f>IF(N248="zákl. přenesená",J248,0)</f>
        <v>0</v>
      </c>
      <c r="BH248" s="192">
        <f>IF(N248="sníž. přenesená",J248,0)</f>
        <v>0</v>
      </c>
      <c r="BI248" s="192">
        <f>IF(N248="nulová",J248,0)</f>
        <v>0</v>
      </c>
      <c r="BJ248" s="19" t="s">
        <v>84</v>
      </c>
      <c r="BK248" s="192">
        <f>ROUND(I248*H248,2)</f>
        <v>0</v>
      </c>
      <c r="BL248" s="19" t="s">
        <v>153</v>
      </c>
      <c r="BM248" s="191" t="s">
        <v>1275</v>
      </c>
    </row>
    <row r="249" s="2" customFormat="1" ht="37.8" customHeight="1">
      <c r="A249" s="38"/>
      <c r="B249" s="179"/>
      <c r="C249" s="180" t="s">
        <v>353</v>
      </c>
      <c r="D249" s="180" t="s">
        <v>148</v>
      </c>
      <c r="E249" s="181" t="s">
        <v>1276</v>
      </c>
      <c r="F249" s="182" t="s">
        <v>1277</v>
      </c>
      <c r="G249" s="183" t="s">
        <v>342</v>
      </c>
      <c r="H249" s="184">
        <v>8</v>
      </c>
      <c r="I249" s="185"/>
      <c r="J249" s="186">
        <f>ROUND(I249*H249,2)</f>
        <v>0</v>
      </c>
      <c r="K249" s="182" t="s">
        <v>152</v>
      </c>
      <c r="L249" s="39"/>
      <c r="M249" s="187" t="s">
        <v>1</v>
      </c>
      <c r="N249" s="188" t="s">
        <v>42</v>
      </c>
      <c r="O249" s="77"/>
      <c r="P249" s="189">
        <f>O249*H249</f>
        <v>0</v>
      </c>
      <c r="Q249" s="189">
        <v>6.9999999999999994E-05</v>
      </c>
      <c r="R249" s="189">
        <f>Q249*H249</f>
        <v>0.00055999999999999995</v>
      </c>
      <c r="S249" s="189">
        <v>0</v>
      </c>
      <c r="T249" s="190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191" t="s">
        <v>153</v>
      </c>
      <c r="AT249" s="191" t="s">
        <v>148</v>
      </c>
      <c r="AU249" s="191" t="s">
        <v>86</v>
      </c>
      <c r="AY249" s="19" t="s">
        <v>146</v>
      </c>
      <c r="BE249" s="192">
        <f>IF(N249="základní",J249,0)</f>
        <v>0</v>
      </c>
      <c r="BF249" s="192">
        <f>IF(N249="snížená",J249,0)</f>
        <v>0</v>
      </c>
      <c r="BG249" s="192">
        <f>IF(N249="zákl. přenesená",J249,0)</f>
        <v>0</v>
      </c>
      <c r="BH249" s="192">
        <f>IF(N249="sníž. přenesená",J249,0)</f>
        <v>0</v>
      </c>
      <c r="BI249" s="192">
        <f>IF(N249="nulová",J249,0)</f>
        <v>0</v>
      </c>
      <c r="BJ249" s="19" t="s">
        <v>84</v>
      </c>
      <c r="BK249" s="192">
        <f>ROUND(I249*H249,2)</f>
        <v>0</v>
      </c>
      <c r="BL249" s="19" t="s">
        <v>153</v>
      </c>
      <c r="BM249" s="191" t="s">
        <v>1278</v>
      </c>
    </row>
    <row r="250" s="2" customFormat="1" ht="24.15" customHeight="1">
      <c r="A250" s="38"/>
      <c r="B250" s="179"/>
      <c r="C250" s="225" t="s">
        <v>357</v>
      </c>
      <c r="D250" s="225" t="s">
        <v>263</v>
      </c>
      <c r="E250" s="226" t="s">
        <v>1279</v>
      </c>
      <c r="F250" s="227" t="s">
        <v>1280</v>
      </c>
      <c r="G250" s="228" t="s">
        <v>342</v>
      </c>
      <c r="H250" s="229">
        <v>8</v>
      </c>
      <c r="I250" s="230"/>
      <c r="J250" s="231">
        <f>ROUND(I250*H250,2)</f>
        <v>0</v>
      </c>
      <c r="K250" s="227" t="s">
        <v>152</v>
      </c>
      <c r="L250" s="232"/>
      <c r="M250" s="233" t="s">
        <v>1</v>
      </c>
      <c r="N250" s="234" t="s">
        <v>42</v>
      </c>
      <c r="O250" s="77"/>
      <c r="P250" s="189">
        <f>O250*H250</f>
        <v>0</v>
      </c>
      <c r="Q250" s="189">
        <v>0.01</v>
      </c>
      <c r="R250" s="189">
        <f>Q250*H250</f>
        <v>0.080000000000000002</v>
      </c>
      <c r="S250" s="189">
        <v>0</v>
      </c>
      <c r="T250" s="190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191" t="s">
        <v>186</v>
      </c>
      <c r="AT250" s="191" t="s">
        <v>263</v>
      </c>
      <c r="AU250" s="191" t="s">
        <v>86</v>
      </c>
      <c r="AY250" s="19" t="s">
        <v>146</v>
      </c>
      <c r="BE250" s="192">
        <f>IF(N250="základní",J250,0)</f>
        <v>0</v>
      </c>
      <c r="BF250" s="192">
        <f>IF(N250="snížená",J250,0)</f>
        <v>0</v>
      </c>
      <c r="BG250" s="192">
        <f>IF(N250="zákl. přenesená",J250,0)</f>
        <v>0</v>
      </c>
      <c r="BH250" s="192">
        <f>IF(N250="sníž. přenesená",J250,0)</f>
        <v>0</v>
      </c>
      <c r="BI250" s="192">
        <f>IF(N250="nulová",J250,0)</f>
        <v>0</v>
      </c>
      <c r="BJ250" s="19" t="s">
        <v>84</v>
      </c>
      <c r="BK250" s="192">
        <f>ROUND(I250*H250,2)</f>
        <v>0</v>
      </c>
      <c r="BL250" s="19" t="s">
        <v>153</v>
      </c>
      <c r="BM250" s="191" t="s">
        <v>1281</v>
      </c>
    </row>
    <row r="251" s="2" customFormat="1" ht="37.8" customHeight="1">
      <c r="A251" s="38"/>
      <c r="B251" s="179"/>
      <c r="C251" s="180" t="s">
        <v>361</v>
      </c>
      <c r="D251" s="180" t="s">
        <v>148</v>
      </c>
      <c r="E251" s="181" t="s">
        <v>1282</v>
      </c>
      <c r="F251" s="182" t="s">
        <v>1283</v>
      </c>
      <c r="G251" s="183" t="s">
        <v>342</v>
      </c>
      <c r="H251" s="184">
        <v>12</v>
      </c>
      <c r="I251" s="185"/>
      <c r="J251" s="186">
        <f>ROUND(I251*H251,2)</f>
        <v>0</v>
      </c>
      <c r="K251" s="182" t="s">
        <v>152</v>
      </c>
      <c r="L251" s="39"/>
      <c r="M251" s="187" t="s">
        <v>1</v>
      </c>
      <c r="N251" s="188" t="s">
        <v>42</v>
      </c>
      <c r="O251" s="77"/>
      <c r="P251" s="189">
        <f>O251*H251</f>
        <v>0</v>
      </c>
      <c r="Q251" s="189">
        <v>6.9999999999999994E-05</v>
      </c>
      <c r="R251" s="189">
        <f>Q251*H251</f>
        <v>0.00083999999999999993</v>
      </c>
      <c r="S251" s="189">
        <v>0</v>
      </c>
      <c r="T251" s="190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191" t="s">
        <v>153</v>
      </c>
      <c r="AT251" s="191" t="s">
        <v>148</v>
      </c>
      <c r="AU251" s="191" t="s">
        <v>86</v>
      </c>
      <c r="AY251" s="19" t="s">
        <v>146</v>
      </c>
      <c r="BE251" s="192">
        <f>IF(N251="základní",J251,0)</f>
        <v>0</v>
      </c>
      <c r="BF251" s="192">
        <f>IF(N251="snížená",J251,0)</f>
        <v>0</v>
      </c>
      <c r="BG251" s="192">
        <f>IF(N251="zákl. přenesená",J251,0)</f>
        <v>0</v>
      </c>
      <c r="BH251" s="192">
        <f>IF(N251="sníž. přenesená",J251,0)</f>
        <v>0</v>
      </c>
      <c r="BI251" s="192">
        <f>IF(N251="nulová",J251,0)</f>
        <v>0</v>
      </c>
      <c r="BJ251" s="19" t="s">
        <v>84</v>
      </c>
      <c r="BK251" s="192">
        <f>ROUND(I251*H251,2)</f>
        <v>0</v>
      </c>
      <c r="BL251" s="19" t="s">
        <v>153</v>
      </c>
      <c r="BM251" s="191" t="s">
        <v>1284</v>
      </c>
    </row>
    <row r="252" s="2" customFormat="1" ht="37.8" customHeight="1">
      <c r="A252" s="38"/>
      <c r="B252" s="179"/>
      <c r="C252" s="225" t="s">
        <v>365</v>
      </c>
      <c r="D252" s="225" t="s">
        <v>263</v>
      </c>
      <c r="E252" s="226" t="s">
        <v>1285</v>
      </c>
      <c r="F252" s="227" t="s">
        <v>1286</v>
      </c>
      <c r="G252" s="228" t="s">
        <v>342</v>
      </c>
      <c r="H252" s="229">
        <v>8</v>
      </c>
      <c r="I252" s="230"/>
      <c r="J252" s="231">
        <f>ROUND(I252*H252,2)</f>
        <v>0</v>
      </c>
      <c r="K252" s="227" t="s">
        <v>152</v>
      </c>
      <c r="L252" s="232"/>
      <c r="M252" s="233" t="s">
        <v>1</v>
      </c>
      <c r="N252" s="234" t="s">
        <v>42</v>
      </c>
      <c r="O252" s="77"/>
      <c r="P252" s="189">
        <f>O252*H252</f>
        <v>0</v>
      </c>
      <c r="Q252" s="189">
        <v>0.010999999999999999</v>
      </c>
      <c r="R252" s="189">
        <f>Q252*H252</f>
        <v>0.087999999999999995</v>
      </c>
      <c r="S252" s="189">
        <v>0</v>
      </c>
      <c r="T252" s="190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191" t="s">
        <v>186</v>
      </c>
      <c r="AT252" s="191" t="s">
        <v>263</v>
      </c>
      <c r="AU252" s="191" t="s">
        <v>86</v>
      </c>
      <c r="AY252" s="19" t="s">
        <v>146</v>
      </c>
      <c r="BE252" s="192">
        <f>IF(N252="základní",J252,0)</f>
        <v>0</v>
      </c>
      <c r="BF252" s="192">
        <f>IF(N252="snížená",J252,0)</f>
        <v>0</v>
      </c>
      <c r="BG252" s="192">
        <f>IF(N252="zákl. přenesená",J252,0)</f>
        <v>0</v>
      </c>
      <c r="BH252" s="192">
        <f>IF(N252="sníž. přenesená",J252,0)</f>
        <v>0</v>
      </c>
      <c r="BI252" s="192">
        <f>IF(N252="nulová",J252,0)</f>
        <v>0</v>
      </c>
      <c r="BJ252" s="19" t="s">
        <v>84</v>
      </c>
      <c r="BK252" s="192">
        <f>ROUND(I252*H252,2)</f>
        <v>0</v>
      </c>
      <c r="BL252" s="19" t="s">
        <v>153</v>
      </c>
      <c r="BM252" s="191" t="s">
        <v>1287</v>
      </c>
    </row>
    <row r="253" s="2" customFormat="1" ht="24.15" customHeight="1">
      <c r="A253" s="38"/>
      <c r="B253" s="179"/>
      <c r="C253" s="225" t="s">
        <v>369</v>
      </c>
      <c r="D253" s="225" t="s">
        <v>263</v>
      </c>
      <c r="E253" s="226" t="s">
        <v>1288</v>
      </c>
      <c r="F253" s="227" t="s">
        <v>1289</v>
      </c>
      <c r="G253" s="228" t="s">
        <v>342</v>
      </c>
      <c r="H253" s="229">
        <v>4</v>
      </c>
      <c r="I253" s="230"/>
      <c r="J253" s="231">
        <f>ROUND(I253*H253,2)</f>
        <v>0</v>
      </c>
      <c r="K253" s="227" t="s">
        <v>152</v>
      </c>
      <c r="L253" s="232"/>
      <c r="M253" s="233" t="s">
        <v>1</v>
      </c>
      <c r="N253" s="234" t="s">
        <v>42</v>
      </c>
      <c r="O253" s="77"/>
      <c r="P253" s="189">
        <f>O253*H253</f>
        <v>0</v>
      </c>
      <c r="Q253" s="189">
        <v>0.021999999999999999</v>
      </c>
      <c r="R253" s="189">
        <f>Q253*H253</f>
        <v>0.087999999999999995</v>
      </c>
      <c r="S253" s="189">
        <v>0</v>
      </c>
      <c r="T253" s="190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191" t="s">
        <v>186</v>
      </c>
      <c r="AT253" s="191" t="s">
        <v>263</v>
      </c>
      <c r="AU253" s="191" t="s">
        <v>86</v>
      </c>
      <c r="AY253" s="19" t="s">
        <v>146</v>
      </c>
      <c r="BE253" s="192">
        <f>IF(N253="základní",J253,0)</f>
        <v>0</v>
      </c>
      <c r="BF253" s="192">
        <f>IF(N253="snížená",J253,0)</f>
        <v>0</v>
      </c>
      <c r="BG253" s="192">
        <f>IF(N253="zákl. přenesená",J253,0)</f>
        <v>0</v>
      </c>
      <c r="BH253" s="192">
        <f>IF(N253="sníž. přenesená",J253,0)</f>
        <v>0</v>
      </c>
      <c r="BI253" s="192">
        <f>IF(N253="nulová",J253,0)</f>
        <v>0</v>
      </c>
      <c r="BJ253" s="19" t="s">
        <v>84</v>
      </c>
      <c r="BK253" s="192">
        <f>ROUND(I253*H253,2)</f>
        <v>0</v>
      </c>
      <c r="BL253" s="19" t="s">
        <v>153</v>
      </c>
      <c r="BM253" s="191" t="s">
        <v>1290</v>
      </c>
    </row>
    <row r="254" s="12" customFormat="1" ht="22.8" customHeight="1">
      <c r="A254" s="12"/>
      <c r="B254" s="166"/>
      <c r="C254" s="12"/>
      <c r="D254" s="167" t="s">
        <v>76</v>
      </c>
      <c r="E254" s="177" t="s">
        <v>192</v>
      </c>
      <c r="F254" s="177" t="s">
        <v>581</v>
      </c>
      <c r="G254" s="12"/>
      <c r="H254" s="12"/>
      <c r="I254" s="169"/>
      <c r="J254" s="178">
        <f>BK254</f>
        <v>0</v>
      </c>
      <c r="K254" s="12"/>
      <c r="L254" s="166"/>
      <c r="M254" s="171"/>
      <c r="N254" s="172"/>
      <c r="O254" s="172"/>
      <c r="P254" s="173">
        <f>SUM(P255:P270)</f>
        <v>0</v>
      </c>
      <c r="Q254" s="172"/>
      <c r="R254" s="173">
        <f>SUM(R255:R270)</f>
        <v>5.5098936799999985</v>
      </c>
      <c r="S254" s="172"/>
      <c r="T254" s="174">
        <f>SUM(T255:T270)</f>
        <v>0.050439999999999999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67" t="s">
        <v>84</v>
      </c>
      <c r="AT254" s="175" t="s">
        <v>76</v>
      </c>
      <c r="AU254" s="175" t="s">
        <v>84</v>
      </c>
      <c r="AY254" s="167" t="s">
        <v>146</v>
      </c>
      <c r="BK254" s="176">
        <f>SUM(BK255:BK270)</f>
        <v>0</v>
      </c>
    </row>
    <row r="255" s="2" customFormat="1" ht="49.05" customHeight="1">
      <c r="A255" s="38"/>
      <c r="B255" s="179"/>
      <c r="C255" s="180" t="s">
        <v>373</v>
      </c>
      <c r="D255" s="180" t="s">
        <v>148</v>
      </c>
      <c r="E255" s="181" t="s">
        <v>832</v>
      </c>
      <c r="F255" s="182" t="s">
        <v>833</v>
      </c>
      <c r="G255" s="183" t="s">
        <v>184</v>
      </c>
      <c r="H255" s="184">
        <v>30</v>
      </c>
      <c r="I255" s="185"/>
      <c r="J255" s="186">
        <f>ROUND(I255*H255,2)</f>
        <v>0</v>
      </c>
      <c r="K255" s="182" t="s">
        <v>152</v>
      </c>
      <c r="L255" s="39"/>
      <c r="M255" s="187" t="s">
        <v>1</v>
      </c>
      <c r="N255" s="188" t="s">
        <v>42</v>
      </c>
      <c r="O255" s="77"/>
      <c r="P255" s="189">
        <f>O255*H255</f>
        <v>0</v>
      </c>
      <c r="Q255" s="189">
        <v>0.18292</v>
      </c>
      <c r="R255" s="189">
        <f>Q255*H255</f>
        <v>5.4875999999999996</v>
      </c>
      <c r="S255" s="189">
        <v>0</v>
      </c>
      <c r="T255" s="190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191" t="s">
        <v>153</v>
      </c>
      <c r="AT255" s="191" t="s">
        <v>148</v>
      </c>
      <c r="AU255" s="191" t="s">
        <v>86</v>
      </c>
      <c r="AY255" s="19" t="s">
        <v>146</v>
      </c>
      <c r="BE255" s="192">
        <f>IF(N255="základní",J255,0)</f>
        <v>0</v>
      </c>
      <c r="BF255" s="192">
        <f>IF(N255="snížená",J255,0)</f>
        <v>0</v>
      </c>
      <c r="BG255" s="192">
        <f>IF(N255="zákl. přenesená",J255,0)</f>
        <v>0</v>
      </c>
      <c r="BH255" s="192">
        <f>IF(N255="sníž. přenesená",J255,0)</f>
        <v>0</v>
      </c>
      <c r="BI255" s="192">
        <f>IF(N255="nulová",J255,0)</f>
        <v>0</v>
      </c>
      <c r="BJ255" s="19" t="s">
        <v>84</v>
      </c>
      <c r="BK255" s="192">
        <f>ROUND(I255*H255,2)</f>
        <v>0</v>
      </c>
      <c r="BL255" s="19" t="s">
        <v>153</v>
      </c>
      <c r="BM255" s="191" t="s">
        <v>1291</v>
      </c>
    </row>
    <row r="256" s="13" customFormat="1">
      <c r="A256" s="13"/>
      <c r="B256" s="193"/>
      <c r="C256" s="13"/>
      <c r="D256" s="194" t="s">
        <v>155</v>
      </c>
      <c r="E256" s="195" t="s">
        <v>1</v>
      </c>
      <c r="F256" s="196" t="s">
        <v>835</v>
      </c>
      <c r="G256" s="13"/>
      <c r="H256" s="195" t="s">
        <v>1</v>
      </c>
      <c r="I256" s="197"/>
      <c r="J256" s="13"/>
      <c r="K256" s="13"/>
      <c r="L256" s="193"/>
      <c r="M256" s="198"/>
      <c r="N256" s="199"/>
      <c r="O256" s="199"/>
      <c r="P256" s="199"/>
      <c r="Q256" s="199"/>
      <c r="R256" s="199"/>
      <c r="S256" s="199"/>
      <c r="T256" s="200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195" t="s">
        <v>155</v>
      </c>
      <c r="AU256" s="195" t="s">
        <v>86</v>
      </c>
      <c r="AV256" s="13" t="s">
        <v>84</v>
      </c>
      <c r="AW256" s="13" t="s">
        <v>32</v>
      </c>
      <c r="AX256" s="13" t="s">
        <v>77</v>
      </c>
      <c r="AY256" s="195" t="s">
        <v>146</v>
      </c>
    </row>
    <row r="257" s="14" customFormat="1">
      <c r="A257" s="14"/>
      <c r="B257" s="201"/>
      <c r="C257" s="14"/>
      <c r="D257" s="194" t="s">
        <v>155</v>
      </c>
      <c r="E257" s="202" t="s">
        <v>1</v>
      </c>
      <c r="F257" s="203" t="s">
        <v>1292</v>
      </c>
      <c r="G257" s="14"/>
      <c r="H257" s="204">
        <v>30</v>
      </c>
      <c r="I257" s="205"/>
      <c r="J257" s="14"/>
      <c r="K257" s="14"/>
      <c r="L257" s="201"/>
      <c r="M257" s="206"/>
      <c r="N257" s="207"/>
      <c r="O257" s="207"/>
      <c r="P257" s="207"/>
      <c r="Q257" s="207"/>
      <c r="R257" s="207"/>
      <c r="S257" s="207"/>
      <c r="T257" s="208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02" t="s">
        <v>155</v>
      </c>
      <c r="AU257" s="202" t="s">
        <v>86</v>
      </c>
      <c r="AV257" s="14" t="s">
        <v>86</v>
      </c>
      <c r="AW257" s="14" t="s">
        <v>32</v>
      </c>
      <c r="AX257" s="14" t="s">
        <v>84</v>
      </c>
      <c r="AY257" s="202" t="s">
        <v>146</v>
      </c>
    </row>
    <row r="258" s="2" customFormat="1" ht="37.8" customHeight="1">
      <c r="A258" s="38"/>
      <c r="B258" s="179"/>
      <c r="C258" s="180" t="s">
        <v>377</v>
      </c>
      <c r="D258" s="180" t="s">
        <v>148</v>
      </c>
      <c r="E258" s="181" t="s">
        <v>589</v>
      </c>
      <c r="F258" s="182" t="s">
        <v>590</v>
      </c>
      <c r="G258" s="183" t="s">
        <v>184</v>
      </c>
      <c r="H258" s="184">
        <v>219.38</v>
      </c>
      <c r="I258" s="185"/>
      <c r="J258" s="186">
        <f>ROUND(I258*H258,2)</f>
        <v>0</v>
      </c>
      <c r="K258" s="182" t="s">
        <v>1</v>
      </c>
      <c r="L258" s="39"/>
      <c r="M258" s="187" t="s">
        <v>1</v>
      </c>
      <c r="N258" s="188" t="s">
        <v>42</v>
      </c>
      <c r="O258" s="77"/>
      <c r="P258" s="189">
        <f>O258*H258</f>
        <v>0</v>
      </c>
      <c r="Q258" s="189">
        <v>0</v>
      </c>
      <c r="R258" s="189">
        <f>Q258*H258</f>
        <v>0</v>
      </c>
      <c r="S258" s="189">
        <v>0</v>
      </c>
      <c r="T258" s="190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191" t="s">
        <v>153</v>
      </c>
      <c r="AT258" s="191" t="s">
        <v>148</v>
      </c>
      <c r="AU258" s="191" t="s">
        <v>86</v>
      </c>
      <c r="AY258" s="19" t="s">
        <v>146</v>
      </c>
      <c r="BE258" s="192">
        <f>IF(N258="základní",J258,0)</f>
        <v>0</v>
      </c>
      <c r="BF258" s="192">
        <f>IF(N258="snížená",J258,0)</f>
        <v>0</v>
      </c>
      <c r="BG258" s="192">
        <f>IF(N258="zákl. přenesená",J258,0)</f>
        <v>0</v>
      </c>
      <c r="BH258" s="192">
        <f>IF(N258="sníž. přenesená",J258,0)</f>
        <v>0</v>
      </c>
      <c r="BI258" s="192">
        <f>IF(N258="nulová",J258,0)</f>
        <v>0</v>
      </c>
      <c r="BJ258" s="19" t="s">
        <v>84</v>
      </c>
      <c r="BK258" s="192">
        <f>ROUND(I258*H258,2)</f>
        <v>0</v>
      </c>
      <c r="BL258" s="19" t="s">
        <v>153</v>
      </c>
      <c r="BM258" s="191" t="s">
        <v>1293</v>
      </c>
    </row>
    <row r="259" s="14" customFormat="1">
      <c r="A259" s="14"/>
      <c r="B259" s="201"/>
      <c r="C259" s="14"/>
      <c r="D259" s="194" t="s">
        <v>155</v>
      </c>
      <c r="E259" s="202" t="s">
        <v>1</v>
      </c>
      <c r="F259" s="203" t="s">
        <v>1294</v>
      </c>
      <c r="G259" s="14"/>
      <c r="H259" s="204">
        <v>219.38</v>
      </c>
      <c r="I259" s="205"/>
      <c r="J259" s="14"/>
      <c r="K259" s="14"/>
      <c r="L259" s="201"/>
      <c r="M259" s="206"/>
      <c r="N259" s="207"/>
      <c r="O259" s="207"/>
      <c r="P259" s="207"/>
      <c r="Q259" s="207"/>
      <c r="R259" s="207"/>
      <c r="S259" s="207"/>
      <c r="T259" s="208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02" t="s">
        <v>155</v>
      </c>
      <c r="AU259" s="202" t="s">
        <v>86</v>
      </c>
      <c r="AV259" s="14" t="s">
        <v>86</v>
      </c>
      <c r="AW259" s="14" t="s">
        <v>32</v>
      </c>
      <c r="AX259" s="14" t="s">
        <v>84</v>
      </c>
      <c r="AY259" s="202" t="s">
        <v>146</v>
      </c>
    </row>
    <row r="260" s="2" customFormat="1" ht="24.15" customHeight="1">
      <c r="A260" s="38"/>
      <c r="B260" s="179"/>
      <c r="C260" s="180" t="s">
        <v>381</v>
      </c>
      <c r="D260" s="180" t="s">
        <v>148</v>
      </c>
      <c r="E260" s="181" t="s">
        <v>594</v>
      </c>
      <c r="F260" s="182" t="s">
        <v>595</v>
      </c>
      <c r="G260" s="183" t="s">
        <v>184</v>
      </c>
      <c r="H260" s="184">
        <v>219.38</v>
      </c>
      <c r="I260" s="185"/>
      <c r="J260" s="186">
        <f>ROUND(I260*H260,2)</f>
        <v>0</v>
      </c>
      <c r="K260" s="182" t="s">
        <v>152</v>
      </c>
      <c r="L260" s="39"/>
      <c r="M260" s="187" t="s">
        <v>1</v>
      </c>
      <c r="N260" s="188" t="s">
        <v>42</v>
      </c>
      <c r="O260" s="77"/>
      <c r="P260" s="189">
        <f>O260*H260</f>
        <v>0</v>
      </c>
      <c r="Q260" s="189">
        <v>0</v>
      </c>
      <c r="R260" s="189">
        <f>Q260*H260</f>
        <v>0</v>
      </c>
      <c r="S260" s="189">
        <v>0</v>
      </c>
      <c r="T260" s="190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191" t="s">
        <v>153</v>
      </c>
      <c r="AT260" s="191" t="s">
        <v>148</v>
      </c>
      <c r="AU260" s="191" t="s">
        <v>86</v>
      </c>
      <c r="AY260" s="19" t="s">
        <v>146</v>
      </c>
      <c r="BE260" s="192">
        <f>IF(N260="základní",J260,0)</f>
        <v>0</v>
      </c>
      <c r="BF260" s="192">
        <f>IF(N260="snížená",J260,0)</f>
        <v>0</v>
      </c>
      <c r="BG260" s="192">
        <f>IF(N260="zákl. přenesená",J260,0)</f>
        <v>0</v>
      </c>
      <c r="BH260" s="192">
        <f>IF(N260="sníž. přenesená",J260,0)</f>
        <v>0</v>
      </c>
      <c r="BI260" s="192">
        <f>IF(N260="nulová",J260,0)</f>
        <v>0</v>
      </c>
      <c r="BJ260" s="19" t="s">
        <v>84</v>
      </c>
      <c r="BK260" s="192">
        <f>ROUND(I260*H260,2)</f>
        <v>0</v>
      </c>
      <c r="BL260" s="19" t="s">
        <v>153</v>
      </c>
      <c r="BM260" s="191" t="s">
        <v>1295</v>
      </c>
    </row>
    <row r="261" s="14" customFormat="1">
      <c r="A261" s="14"/>
      <c r="B261" s="201"/>
      <c r="C261" s="14"/>
      <c r="D261" s="194" t="s">
        <v>155</v>
      </c>
      <c r="E261" s="202" t="s">
        <v>1</v>
      </c>
      <c r="F261" s="203" t="s">
        <v>1294</v>
      </c>
      <c r="G261" s="14"/>
      <c r="H261" s="204">
        <v>219.38</v>
      </c>
      <c r="I261" s="205"/>
      <c r="J261" s="14"/>
      <c r="K261" s="14"/>
      <c r="L261" s="201"/>
      <c r="M261" s="206"/>
      <c r="N261" s="207"/>
      <c r="O261" s="207"/>
      <c r="P261" s="207"/>
      <c r="Q261" s="207"/>
      <c r="R261" s="207"/>
      <c r="S261" s="207"/>
      <c r="T261" s="208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02" t="s">
        <v>155</v>
      </c>
      <c r="AU261" s="202" t="s">
        <v>86</v>
      </c>
      <c r="AV261" s="14" t="s">
        <v>86</v>
      </c>
      <c r="AW261" s="14" t="s">
        <v>32</v>
      </c>
      <c r="AX261" s="14" t="s">
        <v>84</v>
      </c>
      <c r="AY261" s="202" t="s">
        <v>146</v>
      </c>
    </row>
    <row r="262" s="2" customFormat="1" ht="49.05" customHeight="1">
      <c r="A262" s="38"/>
      <c r="B262" s="179"/>
      <c r="C262" s="180" t="s">
        <v>385</v>
      </c>
      <c r="D262" s="180" t="s">
        <v>148</v>
      </c>
      <c r="E262" s="181" t="s">
        <v>1183</v>
      </c>
      <c r="F262" s="182" t="s">
        <v>1184</v>
      </c>
      <c r="G262" s="183" t="s">
        <v>205</v>
      </c>
      <c r="H262" s="184">
        <v>0.0080000000000000002</v>
      </c>
      <c r="I262" s="185"/>
      <c r="J262" s="186">
        <f>ROUND(I262*H262,2)</f>
        <v>0</v>
      </c>
      <c r="K262" s="182" t="s">
        <v>152</v>
      </c>
      <c r="L262" s="39"/>
      <c r="M262" s="187" t="s">
        <v>1</v>
      </c>
      <c r="N262" s="188" t="s">
        <v>42</v>
      </c>
      <c r="O262" s="77"/>
      <c r="P262" s="189">
        <f>O262*H262</f>
        <v>0</v>
      </c>
      <c r="Q262" s="189">
        <v>2.62771</v>
      </c>
      <c r="R262" s="189">
        <f>Q262*H262</f>
        <v>0.021021680000000001</v>
      </c>
      <c r="S262" s="189">
        <v>0</v>
      </c>
      <c r="T262" s="190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191" t="s">
        <v>153</v>
      </c>
      <c r="AT262" s="191" t="s">
        <v>148</v>
      </c>
      <c r="AU262" s="191" t="s">
        <v>86</v>
      </c>
      <c r="AY262" s="19" t="s">
        <v>146</v>
      </c>
      <c r="BE262" s="192">
        <f>IF(N262="základní",J262,0)</f>
        <v>0</v>
      </c>
      <c r="BF262" s="192">
        <f>IF(N262="snížená",J262,0)</f>
        <v>0</v>
      </c>
      <c r="BG262" s="192">
        <f>IF(N262="zákl. přenesená",J262,0)</f>
        <v>0</v>
      </c>
      <c r="BH262" s="192">
        <f>IF(N262="sníž. přenesená",J262,0)</f>
        <v>0</v>
      </c>
      <c r="BI262" s="192">
        <f>IF(N262="nulová",J262,0)</f>
        <v>0</v>
      </c>
      <c r="BJ262" s="19" t="s">
        <v>84</v>
      </c>
      <c r="BK262" s="192">
        <f>ROUND(I262*H262,2)</f>
        <v>0</v>
      </c>
      <c r="BL262" s="19" t="s">
        <v>153</v>
      </c>
      <c r="BM262" s="191" t="s">
        <v>1296</v>
      </c>
    </row>
    <row r="263" s="13" customFormat="1">
      <c r="A263" s="13"/>
      <c r="B263" s="193"/>
      <c r="C263" s="13"/>
      <c r="D263" s="194" t="s">
        <v>155</v>
      </c>
      <c r="E263" s="195" t="s">
        <v>1</v>
      </c>
      <c r="F263" s="196" t="s">
        <v>1297</v>
      </c>
      <c r="G263" s="13"/>
      <c r="H263" s="195" t="s">
        <v>1</v>
      </c>
      <c r="I263" s="197"/>
      <c r="J263" s="13"/>
      <c r="K263" s="13"/>
      <c r="L263" s="193"/>
      <c r="M263" s="198"/>
      <c r="N263" s="199"/>
      <c r="O263" s="199"/>
      <c r="P263" s="199"/>
      <c r="Q263" s="199"/>
      <c r="R263" s="199"/>
      <c r="S263" s="199"/>
      <c r="T263" s="200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95" t="s">
        <v>155</v>
      </c>
      <c r="AU263" s="195" t="s">
        <v>86</v>
      </c>
      <c r="AV263" s="13" t="s">
        <v>84</v>
      </c>
      <c r="AW263" s="13" t="s">
        <v>32</v>
      </c>
      <c r="AX263" s="13" t="s">
        <v>77</v>
      </c>
      <c r="AY263" s="195" t="s">
        <v>146</v>
      </c>
    </row>
    <row r="264" s="14" customFormat="1">
      <c r="A264" s="14"/>
      <c r="B264" s="201"/>
      <c r="C264" s="14"/>
      <c r="D264" s="194" t="s">
        <v>155</v>
      </c>
      <c r="E264" s="202" t="s">
        <v>1</v>
      </c>
      <c r="F264" s="203" t="s">
        <v>1298</v>
      </c>
      <c r="G264" s="14"/>
      <c r="H264" s="204">
        <v>0.0060000000000000001</v>
      </c>
      <c r="I264" s="205"/>
      <c r="J264" s="14"/>
      <c r="K264" s="14"/>
      <c r="L264" s="201"/>
      <c r="M264" s="206"/>
      <c r="N264" s="207"/>
      <c r="O264" s="207"/>
      <c r="P264" s="207"/>
      <c r="Q264" s="207"/>
      <c r="R264" s="207"/>
      <c r="S264" s="207"/>
      <c r="T264" s="208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02" t="s">
        <v>155</v>
      </c>
      <c r="AU264" s="202" t="s">
        <v>86</v>
      </c>
      <c r="AV264" s="14" t="s">
        <v>86</v>
      </c>
      <c r="AW264" s="14" t="s">
        <v>32</v>
      </c>
      <c r="AX264" s="14" t="s">
        <v>77</v>
      </c>
      <c r="AY264" s="202" t="s">
        <v>146</v>
      </c>
    </row>
    <row r="265" s="14" customFormat="1">
      <c r="A265" s="14"/>
      <c r="B265" s="201"/>
      <c r="C265" s="14"/>
      <c r="D265" s="194" t="s">
        <v>155</v>
      </c>
      <c r="E265" s="202" t="s">
        <v>1</v>
      </c>
      <c r="F265" s="203" t="s">
        <v>1299</v>
      </c>
      <c r="G265" s="14"/>
      <c r="H265" s="204">
        <v>0.002</v>
      </c>
      <c r="I265" s="205"/>
      <c r="J265" s="14"/>
      <c r="K265" s="14"/>
      <c r="L265" s="201"/>
      <c r="M265" s="206"/>
      <c r="N265" s="207"/>
      <c r="O265" s="207"/>
      <c r="P265" s="207"/>
      <c r="Q265" s="207"/>
      <c r="R265" s="207"/>
      <c r="S265" s="207"/>
      <c r="T265" s="208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02" t="s">
        <v>155</v>
      </c>
      <c r="AU265" s="202" t="s">
        <v>86</v>
      </c>
      <c r="AV265" s="14" t="s">
        <v>86</v>
      </c>
      <c r="AW265" s="14" t="s">
        <v>32</v>
      </c>
      <c r="AX265" s="14" t="s">
        <v>77</v>
      </c>
      <c r="AY265" s="202" t="s">
        <v>146</v>
      </c>
    </row>
    <row r="266" s="15" customFormat="1">
      <c r="A266" s="15"/>
      <c r="B266" s="209"/>
      <c r="C266" s="15"/>
      <c r="D266" s="194" t="s">
        <v>155</v>
      </c>
      <c r="E266" s="210" t="s">
        <v>1</v>
      </c>
      <c r="F266" s="211" t="s">
        <v>164</v>
      </c>
      <c r="G266" s="15"/>
      <c r="H266" s="212">
        <v>0.0080000000000000002</v>
      </c>
      <c r="I266" s="213"/>
      <c r="J266" s="15"/>
      <c r="K266" s="15"/>
      <c r="L266" s="209"/>
      <c r="M266" s="214"/>
      <c r="N266" s="215"/>
      <c r="O266" s="215"/>
      <c r="P266" s="215"/>
      <c r="Q266" s="215"/>
      <c r="R266" s="215"/>
      <c r="S266" s="215"/>
      <c r="T266" s="216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10" t="s">
        <v>155</v>
      </c>
      <c r="AU266" s="210" t="s">
        <v>86</v>
      </c>
      <c r="AV266" s="15" t="s">
        <v>153</v>
      </c>
      <c r="AW266" s="15" t="s">
        <v>32</v>
      </c>
      <c r="AX266" s="15" t="s">
        <v>84</v>
      </c>
      <c r="AY266" s="210" t="s">
        <v>146</v>
      </c>
    </row>
    <row r="267" s="2" customFormat="1" ht="44.25" customHeight="1">
      <c r="A267" s="38"/>
      <c r="B267" s="179"/>
      <c r="C267" s="180" t="s">
        <v>389</v>
      </c>
      <c r="D267" s="180" t="s">
        <v>148</v>
      </c>
      <c r="E267" s="181" t="s">
        <v>1300</v>
      </c>
      <c r="F267" s="182" t="s">
        <v>1301</v>
      </c>
      <c r="G267" s="183" t="s">
        <v>184</v>
      </c>
      <c r="H267" s="184">
        <v>0.12</v>
      </c>
      <c r="I267" s="185"/>
      <c r="J267" s="186">
        <f>ROUND(I267*H267,2)</f>
        <v>0</v>
      </c>
      <c r="K267" s="182" t="s">
        <v>152</v>
      </c>
      <c r="L267" s="39"/>
      <c r="M267" s="187" t="s">
        <v>1</v>
      </c>
      <c r="N267" s="188" t="s">
        <v>42</v>
      </c>
      <c r="O267" s="77"/>
      <c r="P267" s="189">
        <f>O267*H267</f>
        <v>0</v>
      </c>
      <c r="Q267" s="189">
        <v>0.0030999999999999999</v>
      </c>
      <c r="R267" s="189">
        <f>Q267*H267</f>
        <v>0.00037199999999999999</v>
      </c>
      <c r="S267" s="189">
        <v>0.086999999999999994</v>
      </c>
      <c r="T267" s="190">
        <f>S267*H267</f>
        <v>0.01044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191" t="s">
        <v>153</v>
      </c>
      <c r="AT267" s="191" t="s">
        <v>148</v>
      </c>
      <c r="AU267" s="191" t="s">
        <v>86</v>
      </c>
      <c r="AY267" s="19" t="s">
        <v>146</v>
      </c>
      <c r="BE267" s="192">
        <f>IF(N267="základní",J267,0)</f>
        <v>0</v>
      </c>
      <c r="BF267" s="192">
        <f>IF(N267="snížená",J267,0)</f>
        <v>0</v>
      </c>
      <c r="BG267" s="192">
        <f>IF(N267="zákl. přenesená",J267,0)</f>
        <v>0</v>
      </c>
      <c r="BH267" s="192">
        <f>IF(N267="sníž. přenesená",J267,0)</f>
        <v>0</v>
      </c>
      <c r="BI267" s="192">
        <f>IF(N267="nulová",J267,0)</f>
        <v>0</v>
      </c>
      <c r="BJ267" s="19" t="s">
        <v>84</v>
      </c>
      <c r="BK267" s="192">
        <f>ROUND(I267*H267,2)</f>
        <v>0</v>
      </c>
      <c r="BL267" s="19" t="s">
        <v>153</v>
      </c>
      <c r="BM267" s="191" t="s">
        <v>1302</v>
      </c>
    </row>
    <row r="268" s="2" customFormat="1" ht="44.25" customHeight="1">
      <c r="A268" s="38"/>
      <c r="B268" s="179"/>
      <c r="C268" s="180" t="s">
        <v>393</v>
      </c>
      <c r="D268" s="180" t="s">
        <v>148</v>
      </c>
      <c r="E268" s="181" t="s">
        <v>1303</v>
      </c>
      <c r="F268" s="182" t="s">
        <v>1304</v>
      </c>
      <c r="G268" s="183" t="s">
        <v>184</v>
      </c>
      <c r="H268" s="184">
        <v>0.25</v>
      </c>
      <c r="I268" s="185"/>
      <c r="J268" s="186">
        <f>ROUND(I268*H268,2)</f>
        <v>0</v>
      </c>
      <c r="K268" s="182" t="s">
        <v>152</v>
      </c>
      <c r="L268" s="39"/>
      <c r="M268" s="187" t="s">
        <v>1</v>
      </c>
      <c r="N268" s="188" t="s">
        <v>42</v>
      </c>
      <c r="O268" s="77"/>
      <c r="P268" s="189">
        <f>O268*H268</f>
        <v>0</v>
      </c>
      <c r="Q268" s="189">
        <v>0.0035999999999999999</v>
      </c>
      <c r="R268" s="189">
        <f>Q268*H268</f>
        <v>0.00089999999999999998</v>
      </c>
      <c r="S268" s="189">
        <v>0.16</v>
      </c>
      <c r="T268" s="190">
        <f>S268*H268</f>
        <v>0.040000000000000001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191" t="s">
        <v>153</v>
      </c>
      <c r="AT268" s="191" t="s">
        <v>148</v>
      </c>
      <c r="AU268" s="191" t="s">
        <v>86</v>
      </c>
      <c r="AY268" s="19" t="s">
        <v>146</v>
      </c>
      <c r="BE268" s="192">
        <f>IF(N268="základní",J268,0)</f>
        <v>0</v>
      </c>
      <c r="BF268" s="192">
        <f>IF(N268="snížená",J268,0)</f>
        <v>0</v>
      </c>
      <c r="BG268" s="192">
        <f>IF(N268="zákl. přenesená",J268,0)</f>
        <v>0</v>
      </c>
      <c r="BH268" s="192">
        <f>IF(N268="sníž. přenesená",J268,0)</f>
        <v>0</v>
      </c>
      <c r="BI268" s="192">
        <f>IF(N268="nulová",J268,0)</f>
        <v>0</v>
      </c>
      <c r="BJ268" s="19" t="s">
        <v>84</v>
      </c>
      <c r="BK268" s="192">
        <f>ROUND(I268*H268,2)</f>
        <v>0</v>
      </c>
      <c r="BL268" s="19" t="s">
        <v>153</v>
      </c>
      <c r="BM268" s="191" t="s">
        <v>1305</v>
      </c>
    </row>
    <row r="269" s="2" customFormat="1" ht="66.75" customHeight="1">
      <c r="A269" s="38"/>
      <c r="B269" s="179"/>
      <c r="C269" s="180" t="s">
        <v>397</v>
      </c>
      <c r="D269" s="180" t="s">
        <v>148</v>
      </c>
      <c r="E269" s="181" t="s">
        <v>598</v>
      </c>
      <c r="F269" s="182" t="s">
        <v>599</v>
      </c>
      <c r="G269" s="183" t="s">
        <v>184</v>
      </c>
      <c r="H269" s="184">
        <v>30</v>
      </c>
      <c r="I269" s="185"/>
      <c r="J269" s="186">
        <f>ROUND(I269*H269,2)</f>
        <v>0</v>
      </c>
      <c r="K269" s="182" t="s">
        <v>152</v>
      </c>
      <c r="L269" s="39"/>
      <c r="M269" s="187" t="s">
        <v>1</v>
      </c>
      <c r="N269" s="188" t="s">
        <v>42</v>
      </c>
      <c r="O269" s="77"/>
      <c r="P269" s="189">
        <f>O269*H269</f>
        <v>0</v>
      </c>
      <c r="Q269" s="189">
        <v>0</v>
      </c>
      <c r="R269" s="189">
        <f>Q269*H269</f>
        <v>0</v>
      </c>
      <c r="S269" s="189">
        <v>0</v>
      </c>
      <c r="T269" s="190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191" t="s">
        <v>153</v>
      </c>
      <c r="AT269" s="191" t="s">
        <v>148</v>
      </c>
      <c r="AU269" s="191" t="s">
        <v>86</v>
      </c>
      <c r="AY269" s="19" t="s">
        <v>146</v>
      </c>
      <c r="BE269" s="192">
        <f>IF(N269="základní",J269,0)</f>
        <v>0</v>
      </c>
      <c r="BF269" s="192">
        <f>IF(N269="snížená",J269,0)</f>
        <v>0</v>
      </c>
      <c r="BG269" s="192">
        <f>IF(N269="zákl. přenesená",J269,0)</f>
        <v>0</v>
      </c>
      <c r="BH269" s="192">
        <f>IF(N269="sníž. přenesená",J269,0)</f>
        <v>0</v>
      </c>
      <c r="BI269" s="192">
        <f>IF(N269="nulová",J269,0)</f>
        <v>0</v>
      </c>
      <c r="BJ269" s="19" t="s">
        <v>84</v>
      </c>
      <c r="BK269" s="192">
        <f>ROUND(I269*H269,2)</f>
        <v>0</v>
      </c>
      <c r="BL269" s="19" t="s">
        <v>153</v>
      </c>
      <c r="BM269" s="191" t="s">
        <v>1306</v>
      </c>
    </row>
    <row r="270" s="2" customFormat="1" ht="55.5" customHeight="1">
      <c r="A270" s="38"/>
      <c r="B270" s="179"/>
      <c r="C270" s="180" t="s">
        <v>401</v>
      </c>
      <c r="D270" s="180" t="s">
        <v>148</v>
      </c>
      <c r="E270" s="181" t="s">
        <v>602</v>
      </c>
      <c r="F270" s="182" t="s">
        <v>603</v>
      </c>
      <c r="G270" s="183" t="s">
        <v>151</v>
      </c>
      <c r="H270" s="184">
        <v>74.391999999999996</v>
      </c>
      <c r="I270" s="185"/>
      <c r="J270" s="186">
        <f>ROUND(I270*H270,2)</f>
        <v>0</v>
      </c>
      <c r="K270" s="182" t="s">
        <v>152</v>
      </c>
      <c r="L270" s="39"/>
      <c r="M270" s="187" t="s">
        <v>1</v>
      </c>
      <c r="N270" s="188" t="s">
        <v>42</v>
      </c>
      <c r="O270" s="77"/>
      <c r="P270" s="189">
        <f>O270*H270</f>
        <v>0</v>
      </c>
      <c r="Q270" s="189">
        <v>0</v>
      </c>
      <c r="R270" s="189">
        <f>Q270*H270</f>
        <v>0</v>
      </c>
      <c r="S270" s="189">
        <v>0</v>
      </c>
      <c r="T270" s="190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191" t="s">
        <v>153</v>
      </c>
      <c r="AT270" s="191" t="s">
        <v>148</v>
      </c>
      <c r="AU270" s="191" t="s">
        <v>86</v>
      </c>
      <c r="AY270" s="19" t="s">
        <v>146</v>
      </c>
      <c r="BE270" s="192">
        <f>IF(N270="základní",J270,0)</f>
        <v>0</v>
      </c>
      <c r="BF270" s="192">
        <f>IF(N270="snížená",J270,0)</f>
        <v>0</v>
      </c>
      <c r="BG270" s="192">
        <f>IF(N270="zákl. přenesená",J270,0)</f>
        <v>0</v>
      </c>
      <c r="BH270" s="192">
        <f>IF(N270="sníž. přenesená",J270,0)</f>
        <v>0</v>
      </c>
      <c r="BI270" s="192">
        <f>IF(N270="nulová",J270,0)</f>
        <v>0</v>
      </c>
      <c r="BJ270" s="19" t="s">
        <v>84</v>
      </c>
      <c r="BK270" s="192">
        <f>ROUND(I270*H270,2)</f>
        <v>0</v>
      </c>
      <c r="BL270" s="19" t="s">
        <v>153</v>
      </c>
      <c r="BM270" s="191" t="s">
        <v>1307</v>
      </c>
    </row>
    <row r="271" s="12" customFormat="1" ht="22.8" customHeight="1">
      <c r="A271" s="12"/>
      <c r="B271" s="166"/>
      <c r="C271" s="12"/>
      <c r="D271" s="167" t="s">
        <v>76</v>
      </c>
      <c r="E271" s="177" t="s">
        <v>605</v>
      </c>
      <c r="F271" s="177" t="s">
        <v>606</v>
      </c>
      <c r="G271" s="12"/>
      <c r="H271" s="12"/>
      <c r="I271" s="169"/>
      <c r="J271" s="178">
        <f>BK271</f>
        <v>0</v>
      </c>
      <c r="K271" s="12"/>
      <c r="L271" s="166"/>
      <c r="M271" s="171"/>
      <c r="N271" s="172"/>
      <c r="O271" s="172"/>
      <c r="P271" s="173">
        <f>SUM(P272:P289)</f>
        <v>0</v>
      </c>
      <c r="Q271" s="172"/>
      <c r="R271" s="173">
        <f>SUM(R272:R289)</f>
        <v>0</v>
      </c>
      <c r="S271" s="172"/>
      <c r="T271" s="174">
        <f>SUM(T272:T289)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167" t="s">
        <v>84</v>
      </c>
      <c r="AT271" s="175" t="s">
        <v>76</v>
      </c>
      <c r="AU271" s="175" t="s">
        <v>84</v>
      </c>
      <c r="AY271" s="167" t="s">
        <v>146</v>
      </c>
      <c r="BK271" s="176">
        <f>SUM(BK272:BK289)</f>
        <v>0</v>
      </c>
    </row>
    <row r="272" s="2" customFormat="1" ht="37.8" customHeight="1">
      <c r="A272" s="38"/>
      <c r="B272" s="179"/>
      <c r="C272" s="180" t="s">
        <v>405</v>
      </c>
      <c r="D272" s="180" t="s">
        <v>148</v>
      </c>
      <c r="E272" s="181" t="s">
        <v>608</v>
      </c>
      <c r="F272" s="182" t="s">
        <v>609</v>
      </c>
      <c r="G272" s="183" t="s">
        <v>266</v>
      </c>
      <c r="H272" s="184">
        <v>55.503999999999998</v>
      </c>
      <c r="I272" s="185"/>
      <c r="J272" s="186">
        <f>ROUND(I272*H272,2)</f>
        <v>0</v>
      </c>
      <c r="K272" s="182" t="s">
        <v>152</v>
      </c>
      <c r="L272" s="39"/>
      <c r="M272" s="187" t="s">
        <v>1</v>
      </c>
      <c r="N272" s="188" t="s">
        <v>42</v>
      </c>
      <c r="O272" s="77"/>
      <c r="P272" s="189">
        <f>O272*H272</f>
        <v>0</v>
      </c>
      <c r="Q272" s="189">
        <v>0</v>
      </c>
      <c r="R272" s="189">
        <f>Q272*H272</f>
        <v>0</v>
      </c>
      <c r="S272" s="189">
        <v>0</v>
      </c>
      <c r="T272" s="190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191" t="s">
        <v>153</v>
      </c>
      <c r="AT272" s="191" t="s">
        <v>148</v>
      </c>
      <c r="AU272" s="191" t="s">
        <v>86</v>
      </c>
      <c r="AY272" s="19" t="s">
        <v>146</v>
      </c>
      <c r="BE272" s="192">
        <f>IF(N272="základní",J272,0)</f>
        <v>0</v>
      </c>
      <c r="BF272" s="192">
        <f>IF(N272="snížená",J272,0)</f>
        <v>0</v>
      </c>
      <c r="BG272" s="192">
        <f>IF(N272="zákl. přenesená",J272,0)</f>
        <v>0</v>
      </c>
      <c r="BH272" s="192">
        <f>IF(N272="sníž. přenesená",J272,0)</f>
        <v>0</v>
      </c>
      <c r="BI272" s="192">
        <f>IF(N272="nulová",J272,0)</f>
        <v>0</v>
      </c>
      <c r="BJ272" s="19" t="s">
        <v>84</v>
      </c>
      <c r="BK272" s="192">
        <f>ROUND(I272*H272,2)</f>
        <v>0</v>
      </c>
      <c r="BL272" s="19" t="s">
        <v>153</v>
      </c>
      <c r="BM272" s="191" t="s">
        <v>1308</v>
      </c>
    </row>
    <row r="273" s="13" customFormat="1">
      <c r="A273" s="13"/>
      <c r="B273" s="193"/>
      <c r="C273" s="13"/>
      <c r="D273" s="194" t="s">
        <v>155</v>
      </c>
      <c r="E273" s="195" t="s">
        <v>1</v>
      </c>
      <c r="F273" s="196" t="s">
        <v>611</v>
      </c>
      <c r="G273" s="13"/>
      <c r="H273" s="195" t="s">
        <v>1</v>
      </c>
      <c r="I273" s="197"/>
      <c r="J273" s="13"/>
      <c r="K273" s="13"/>
      <c r="L273" s="193"/>
      <c r="M273" s="198"/>
      <c r="N273" s="199"/>
      <c r="O273" s="199"/>
      <c r="P273" s="199"/>
      <c r="Q273" s="199"/>
      <c r="R273" s="199"/>
      <c r="S273" s="199"/>
      <c r="T273" s="200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195" t="s">
        <v>155</v>
      </c>
      <c r="AU273" s="195" t="s">
        <v>86</v>
      </c>
      <c r="AV273" s="13" t="s">
        <v>84</v>
      </c>
      <c r="AW273" s="13" t="s">
        <v>32</v>
      </c>
      <c r="AX273" s="13" t="s">
        <v>77</v>
      </c>
      <c r="AY273" s="195" t="s">
        <v>146</v>
      </c>
    </row>
    <row r="274" s="14" customFormat="1">
      <c r="A274" s="14"/>
      <c r="B274" s="201"/>
      <c r="C274" s="14"/>
      <c r="D274" s="194" t="s">
        <v>155</v>
      </c>
      <c r="E274" s="202" t="s">
        <v>1</v>
      </c>
      <c r="F274" s="203" t="s">
        <v>1309</v>
      </c>
      <c r="G274" s="14"/>
      <c r="H274" s="204">
        <v>31.853999999999999</v>
      </c>
      <c r="I274" s="205"/>
      <c r="J274" s="14"/>
      <c r="K274" s="14"/>
      <c r="L274" s="201"/>
      <c r="M274" s="206"/>
      <c r="N274" s="207"/>
      <c r="O274" s="207"/>
      <c r="P274" s="207"/>
      <c r="Q274" s="207"/>
      <c r="R274" s="207"/>
      <c r="S274" s="207"/>
      <c r="T274" s="208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02" t="s">
        <v>155</v>
      </c>
      <c r="AU274" s="202" t="s">
        <v>86</v>
      </c>
      <c r="AV274" s="14" t="s">
        <v>86</v>
      </c>
      <c r="AW274" s="14" t="s">
        <v>32</v>
      </c>
      <c r="AX274" s="14" t="s">
        <v>77</v>
      </c>
      <c r="AY274" s="202" t="s">
        <v>146</v>
      </c>
    </row>
    <row r="275" s="14" customFormat="1">
      <c r="A275" s="14"/>
      <c r="B275" s="201"/>
      <c r="C275" s="14"/>
      <c r="D275" s="194" t="s">
        <v>155</v>
      </c>
      <c r="E275" s="202" t="s">
        <v>1</v>
      </c>
      <c r="F275" s="203" t="s">
        <v>1310</v>
      </c>
      <c r="G275" s="14"/>
      <c r="H275" s="204">
        <v>23.649999999999999</v>
      </c>
      <c r="I275" s="205"/>
      <c r="J275" s="14"/>
      <c r="K275" s="14"/>
      <c r="L275" s="201"/>
      <c r="M275" s="206"/>
      <c r="N275" s="207"/>
      <c r="O275" s="207"/>
      <c r="P275" s="207"/>
      <c r="Q275" s="207"/>
      <c r="R275" s="207"/>
      <c r="S275" s="207"/>
      <c r="T275" s="208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02" t="s">
        <v>155</v>
      </c>
      <c r="AU275" s="202" t="s">
        <v>86</v>
      </c>
      <c r="AV275" s="14" t="s">
        <v>86</v>
      </c>
      <c r="AW275" s="14" t="s">
        <v>32</v>
      </c>
      <c r="AX275" s="14" t="s">
        <v>77</v>
      </c>
      <c r="AY275" s="202" t="s">
        <v>146</v>
      </c>
    </row>
    <row r="276" s="15" customFormat="1">
      <c r="A276" s="15"/>
      <c r="B276" s="209"/>
      <c r="C276" s="15"/>
      <c r="D276" s="194" t="s">
        <v>155</v>
      </c>
      <c r="E276" s="210" t="s">
        <v>1</v>
      </c>
      <c r="F276" s="211" t="s">
        <v>164</v>
      </c>
      <c r="G276" s="15"/>
      <c r="H276" s="212">
        <v>55.503999999999998</v>
      </c>
      <c r="I276" s="213"/>
      <c r="J276" s="15"/>
      <c r="K276" s="15"/>
      <c r="L276" s="209"/>
      <c r="M276" s="214"/>
      <c r="N276" s="215"/>
      <c r="O276" s="215"/>
      <c r="P276" s="215"/>
      <c r="Q276" s="215"/>
      <c r="R276" s="215"/>
      <c r="S276" s="215"/>
      <c r="T276" s="216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10" t="s">
        <v>155</v>
      </c>
      <c r="AU276" s="210" t="s">
        <v>86</v>
      </c>
      <c r="AV276" s="15" t="s">
        <v>153</v>
      </c>
      <c r="AW276" s="15" t="s">
        <v>32</v>
      </c>
      <c r="AX276" s="15" t="s">
        <v>84</v>
      </c>
      <c r="AY276" s="210" t="s">
        <v>146</v>
      </c>
    </row>
    <row r="277" s="2" customFormat="1" ht="24.15" customHeight="1">
      <c r="A277" s="38"/>
      <c r="B277" s="179"/>
      <c r="C277" s="180" t="s">
        <v>409</v>
      </c>
      <c r="D277" s="180" t="s">
        <v>148</v>
      </c>
      <c r="E277" s="181" t="s">
        <v>621</v>
      </c>
      <c r="F277" s="182" t="s">
        <v>622</v>
      </c>
      <c r="G277" s="183" t="s">
        <v>266</v>
      </c>
      <c r="H277" s="184">
        <v>86.474999999999994</v>
      </c>
      <c r="I277" s="185"/>
      <c r="J277" s="186">
        <f>ROUND(I277*H277,2)</f>
        <v>0</v>
      </c>
      <c r="K277" s="182" t="s">
        <v>1</v>
      </c>
      <c r="L277" s="39"/>
      <c r="M277" s="187" t="s">
        <v>1</v>
      </c>
      <c r="N277" s="188" t="s">
        <v>42</v>
      </c>
      <c r="O277" s="77"/>
      <c r="P277" s="189">
        <f>O277*H277</f>
        <v>0</v>
      </c>
      <c r="Q277" s="189">
        <v>0</v>
      </c>
      <c r="R277" s="189">
        <f>Q277*H277</f>
        <v>0</v>
      </c>
      <c r="S277" s="189">
        <v>0</v>
      </c>
      <c r="T277" s="190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191" t="s">
        <v>153</v>
      </c>
      <c r="AT277" s="191" t="s">
        <v>148</v>
      </c>
      <c r="AU277" s="191" t="s">
        <v>86</v>
      </c>
      <c r="AY277" s="19" t="s">
        <v>146</v>
      </c>
      <c r="BE277" s="192">
        <f>IF(N277="základní",J277,0)</f>
        <v>0</v>
      </c>
      <c r="BF277" s="192">
        <f>IF(N277="snížená",J277,0)</f>
        <v>0</v>
      </c>
      <c r="BG277" s="192">
        <f>IF(N277="zákl. přenesená",J277,0)</f>
        <v>0</v>
      </c>
      <c r="BH277" s="192">
        <f>IF(N277="sníž. přenesená",J277,0)</f>
        <v>0</v>
      </c>
      <c r="BI277" s="192">
        <f>IF(N277="nulová",J277,0)</f>
        <v>0</v>
      </c>
      <c r="BJ277" s="19" t="s">
        <v>84</v>
      </c>
      <c r="BK277" s="192">
        <f>ROUND(I277*H277,2)</f>
        <v>0</v>
      </c>
      <c r="BL277" s="19" t="s">
        <v>153</v>
      </c>
      <c r="BM277" s="191" t="s">
        <v>1311</v>
      </c>
    </row>
    <row r="278" s="13" customFormat="1">
      <c r="A278" s="13"/>
      <c r="B278" s="193"/>
      <c r="C278" s="13"/>
      <c r="D278" s="194" t="s">
        <v>155</v>
      </c>
      <c r="E278" s="195" t="s">
        <v>1</v>
      </c>
      <c r="F278" s="196" t="s">
        <v>624</v>
      </c>
      <c r="G278" s="13"/>
      <c r="H278" s="195" t="s">
        <v>1</v>
      </c>
      <c r="I278" s="197"/>
      <c r="J278" s="13"/>
      <c r="K278" s="13"/>
      <c r="L278" s="193"/>
      <c r="M278" s="198"/>
      <c r="N278" s="199"/>
      <c r="O278" s="199"/>
      <c r="P278" s="199"/>
      <c r="Q278" s="199"/>
      <c r="R278" s="199"/>
      <c r="S278" s="199"/>
      <c r="T278" s="200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195" t="s">
        <v>155</v>
      </c>
      <c r="AU278" s="195" t="s">
        <v>86</v>
      </c>
      <c r="AV278" s="13" t="s">
        <v>84</v>
      </c>
      <c r="AW278" s="13" t="s">
        <v>32</v>
      </c>
      <c r="AX278" s="13" t="s">
        <v>77</v>
      </c>
      <c r="AY278" s="195" t="s">
        <v>146</v>
      </c>
    </row>
    <row r="279" s="13" customFormat="1">
      <c r="A279" s="13"/>
      <c r="B279" s="193"/>
      <c r="C279" s="13"/>
      <c r="D279" s="194" t="s">
        <v>155</v>
      </c>
      <c r="E279" s="195" t="s">
        <v>1</v>
      </c>
      <c r="F279" s="196" t="s">
        <v>244</v>
      </c>
      <c r="G279" s="13"/>
      <c r="H279" s="195" t="s">
        <v>1</v>
      </c>
      <c r="I279" s="197"/>
      <c r="J279" s="13"/>
      <c r="K279" s="13"/>
      <c r="L279" s="193"/>
      <c r="M279" s="198"/>
      <c r="N279" s="199"/>
      <c r="O279" s="199"/>
      <c r="P279" s="199"/>
      <c r="Q279" s="199"/>
      <c r="R279" s="199"/>
      <c r="S279" s="199"/>
      <c r="T279" s="200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95" t="s">
        <v>155</v>
      </c>
      <c r="AU279" s="195" t="s">
        <v>86</v>
      </c>
      <c r="AV279" s="13" t="s">
        <v>84</v>
      </c>
      <c r="AW279" s="13" t="s">
        <v>32</v>
      </c>
      <c r="AX279" s="13" t="s">
        <v>77</v>
      </c>
      <c r="AY279" s="195" t="s">
        <v>146</v>
      </c>
    </row>
    <row r="280" s="14" customFormat="1">
      <c r="A280" s="14"/>
      <c r="B280" s="201"/>
      <c r="C280" s="14"/>
      <c r="D280" s="194" t="s">
        <v>155</v>
      </c>
      <c r="E280" s="202" t="s">
        <v>1</v>
      </c>
      <c r="F280" s="203" t="s">
        <v>1312</v>
      </c>
      <c r="G280" s="14"/>
      <c r="H280" s="204">
        <v>86.474999999999994</v>
      </c>
      <c r="I280" s="205"/>
      <c r="J280" s="14"/>
      <c r="K280" s="14"/>
      <c r="L280" s="201"/>
      <c r="M280" s="206"/>
      <c r="N280" s="207"/>
      <c r="O280" s="207"/>
      <c r="P280" s="207"/>
      <c r="Q280" s="207"/>
      <c r="R280" s="207"/>
      <c r="S280" s="207"/>
      <c r="T280" s="208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02" t="s">
        <v>155</v>
      </c>
      <c r="AU280" s="202" t="s">
        <v>86</v>
      </c>
      <c r="AV280" s="14" t="s">
        <v>86</v>
      </c>
      <c r="AW280" s="14" t="s">
        <v>32</v>
      </c>
      <c r="AX280" s="14" t="s">
        <v>84</v>
      </c>
      <c r="AY280" s="202" t="s">
        <v>146</v>
      </c>
    </row>
    <row r="281" s="2" customFormat="1" ht="49.05" customHeight="1">
      <c r="A281" s="38"/>
      <c r="B281" s="179"/>
      <c r="C281" s="180" t="s">
        <v>413</v>
      </c>
      <c r="D281" s="180" t="s">
        <v>148</v>
      </c>
      <c r="E281" s="181" t="s">
        <v>615</v>
      </c>
      <c r="F281" s="182" t="s">
        <v>616</v>
      </c>
      <c r="G281" s="183" t="s">
        <v>266</v>
      </c>
      <c r="H281" s="184">
        <v>27.751999999999999</v>
      </c>
      <c r="I281" s="185"/>
      <c r="J281" s="186">
        <f>ROUND(I281*H281,2)</f>
        <v>0</v>
      </c>
      <c r="K281" s="182" t="s">
        <v>152</v>
      </c>
      <c r="L281" s="39"/>
      <c r="M281" s="187" t="s">
        <v>1</v>
      </c>
      <c r="N281" s="188" t="s">
        <v>42</v>
      </c>
      <c r="O281" s="77"/>
      <c r="P281" s="189">
        <f>O281*H281</f>
        <v>0</v>
      </c>
      <c r="Q281" s="189">
        <v>0</v>
      </c>
      <c r="R281" s="189">
        <f>Q281*H281</f>
        <v>0</v>
      </c>
      <c r="S281" s="189">
        <v>0</v>
      </c>
      <c r="T281" s="190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191" t="s">
        <v>153</v>
      </c>
      <c r="AT281" s="191" t="s">
        <v>148</v>
      </c>
      <c r="AU281" s="191" t="s">
        <v>86</v>
      </c>
      <c r="AY281" s="19" t="s">
        <v>146</v>
      </c>
      <c r="BE281" s="192">
        <f>IF(N281="základní",J281,0)</f>
        <v>0</v>
      </c>
      <c r="BF281" s="192">
        <f>IF(N281="snížená",J281,0)</f>
        <v>0</v>
      </c>
      <c r="BG281" s="192">
        <f>IF(N281="zákl. přenesená",J281,0)</f>
        <v>0</v>
      </c>
      <c r="BH281" s="192">
        <f>IF(N281="sníž. přenesená",J281,0)</f>
        <v>0</v>
      </c>
      <c r="BI281" s="192">
        <f>IF(N281="nulová",J281,0)</f>
        <v>0</v>
      </c>
      <c r="BJ281" s="19" t="s">
        <v>84</v>
      </c>
      <c r="BK281" s="192">
        <f>ROUND(I281*H281,2)</f>
        <v>0</v>
      </c>
      <c r="BL281" s="19" t="s">
        <v>153</v>
      </c>
      <c r="BM281" s="191" t="s">
        <v>1313</v>
      </c>
    </row>
    <row r="282" s="14" customFormat="1">
      <c r="A282" s="14"/>
      <c r="B282" s="201"/>
      <c r="C282" s="14"/>
      <c r="D282" s="194" t="s">
        <v>155</v>
      </c>
      <c r="E282" s="202" t="s">
        <v>1</v>
      </c>
      <c r="F282" s="203" t="s">
        <v>1314</v>
      </c>
      <c r="G282" s="14"/>
      <c r="H282" s="204">
        <v>15.927</v>
      </c>
      <c r="I282" s="205"/>
      <c r="J282" s="14"/>
      <c r="K282" s="14"/>
      <c r="L282" s="201"/>
      <c r="M282" s="206"/>
      <c r="N282" s="207"/>
      <c r="O282" s="207"/>
      <c r="P282" s="207"/>
      <c r="Q282" s="207"/>
      <c r="R282" s="207"/>
      <c r="S282" s="207"/>
      <c r="T282" s="208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02" t="s">
        <v>155</v>
      </c>
      <c r="AU282" s="202" t="s">
        <v>86</v>
      </c>
      <c r="AV282" s="14" t="s">
        <v>86</v>
      </c>
      <c r="AW282" s="14" t="s">
        <v>32</v>
      </c>
      <c r="AX282" s="14" t="s">
        <v>77</v>
      </c>
      <c r="AY282" s="202" t="s">
        <v>146</v>
      </c>
    </row>
    <row r="283" s="14" customFormat="1">
      <c r="A283" s="14"/>
      <c r="B283" s="201"/>
      <c r="C283" s="14"/>
      <c r="D283" s="194" t="s">
        <v>155</v>
      </c>
      <c r="E283" s="202" t="s">
        <v>1</v>
      </c>
      <c r="F283" s="203" t="s">
        <v>1315</v>
      </c>
      <c r="G283" s="14"/>
      <c r="H283" s="204">
        <v>11.824999999999999</v>
      </c>
      <c r="I283" s="205"/>
      <c r="J283" s="14"/>
      <c r="K283" s="14"/>
      <c r="L283" s="201"/>
      <c r="M283" s="206"/>
      <c r="N283" s="207"/>
      <c r="O283" s="207"/>
      <c r="P283" s="207"/>
      <c r="Q283" s="207"/>
      <c r="R283" s="207"/>
      <c r="S283" s="207"/>
      <c r="T283" s="208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02" t="s">
        <v>155</v>
      </c>
      <c r="AU283" s="202" t="s">
        <v>86</v>
      </c>
      <c r="AV283" s="14" t="s">
        <v>86</v>
      </c>
      <c r="AW283" s="14" t="s">
        <v>32</v>
      </c>
      <c r="AX283" s="14" t="s">
        <v>77</v>
      </c>
      <c r="AY283" s="202" t="s">
        <v>146</v>
      </c>
    </row>
    <row r="284" s="15" customFormat="1">
      <c r="A284" s="15"/>
      <c r="B284" s="209"/>
      <c r="C284" s="15"/>
      <c r="D284" s="194" t="s">
        <v>155</v>
      </c>
      <c r="E284" s="210" t="s">
        <v>1</v>
      </c>
      <c r="F284" s="211" t="s">
        <v>164</v>
      </c>
      <c r="G284" s="15"/>
      <c r="H284" s="212">
        <v>27.751999999999999</v>
      </c>
      <c r="I284" s="213"/>
      <c r="J284" s="15"/>
      <c r="K284" s="15"/>
      <c r="L284" s="209"/>
      <c r="M284" s="214"/>
      <c r="N284" s="215"/>
      <c r="O284" s="215"/>
      <c r="P284" s="215"/>
      <c r="Q284" s="215"/>
      <c r="R284" s="215"/>
      <c r="S284" s="215"/>
      <c r="T284" s="216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10" t="s">
        <v>155</v>
      </c>
      <c r="AU284" s="210" t="s">
        <v>86</v>
      </c>
      <c r="AV284" s="15" t="s">
        <v>153</v>
      </c>
      <c r="AW284" s="15" t="s">
        <v>32</v>
      </c>
      <c r="AX284" s="15" t="s">
        <v>84</v>
      </c>
      <c r="AY284" s="210" t="s">
        <v>146</v>
      </c>
    </row>
    <row r="285" s="2" customFormat="1" ht="24.15" customHeight="1">
      <c r="A285" s="38"/>
      <c r="B285" s="179"/>
      <c r="C285" s="180" t="s">
        <v>417</v>
      </c>
      <c r="D285" s="180" t="s">
        <v>148</v>
      </c>
      <c r="E285" s="181" t="s">
        <v>627</v>
      </c>
      <c r="F285" s="182" t="s">
        <v>628</v>
      </c>
      <c r="G285" s="183" t="s">
        <v>266</v>
      </c>
      <c r="H285" s="184">
        <v>27.751999999999999</v>
      </c>
      <c r="I285" s="185"/>
      <c r="J285" s="186">
        <f>ROUND(I285*H285,2)</f>
        <v>0</v>
      </c>
      <c r="K285" s="182" t="s">
        <v>152</v>
      </c>
      <c r="L285" s="39"/>
      <c r="M285" s="187" t="s">
        <v>1</v>
      </c>
      <c r="N285" s="188" t="s">
        <v>42</v>
      </c>
      <c r="O285" s="77"/>
      <c r="P285" s="189">
        <f>O285*H285</f>
        <v>0</v>
      </c>
      <c r="Q285" s="189">
        <v>0</v>
      </c>
      <c r="R285" s="189">
        <f>Q285*H285</f>
        <v>0</v>
      </c>
      <c r="S285" s="189">
        <v>0</v>
      </c>
      <c r="T285" s="190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191" t="s">
        <v>153</v>
      </c>
      <c r="AT285" s="191" t="s">
        <v>148</v>
      </c>
      <c r="AU285" s="191" t="s">
        <v>86</v>
      </c>
      <c r="AY285" s="19" t="s">
        <v>146</v>
      </c>
      <c r="BE285" s="192">
        <f>IF(N285="základní",J285,0)</f>
        <v>0</v>
      </c>
      <c r="BF285" s="192">
        <f>IF(N285="snížená",J285,0)</f>
        <v>0</v>
      </c>
      <c r="BG285" s="192">
        <f>IF(N285="zákl. přenesená",J285,0)</f>
        <v>0</v>
      </c>
      <c r="BH285" s="192">
        <f>IF(N285="sníž. přenesená",J285,0)</f>
        <v>0</v>
      </c>
      <c r="BI285" s="192">
        <f>IF(N285="nulová",J285,0)</f>
        <v>0</v>
      </c>
      <c r="BJ285" s="19" t="s">
        <v>84</v>
      </c>
      <c r="BK285" s="192">
        <f>ROUND(I285*H285,2)</f>
        <v>0</v>
      </c>
      <c r="BL285" s="19" t="s">
        <v>153</v>
      </c>
      <c r="BM285" s="191" t="s">
        <v>1316</v>
      </c>
    </row>
    <row r="286" s="13" customFormat="1">
      <c r="A286" s="13"/>
      <c r="B286" s="193"/>
      <c r="C286" s="13"/>
      <c r="D286" s="194" t="s">
        <v>155</v>
      </c>
      <c r="E286" s="195" t="s">
        <v>1</v>
      </c>
      <c r="F286" s="196" t="s">
        <v>630</v>
      </c>
      <c r="G286" s="13"/>
      <c r="H286" s="195" t="s">
        <v>1</v>
      </c>
      <c r="I286" s="197"/>
      <c r="J286" s="13"/>
      <c r="K286" s="13"/>
      <c r="L286" s="193"/>
      <c r="M286" s="198"/>
      <c r="N286" s="199"/>
      <c r="O286" s="199"/>
      <c r="P286" s="199"/>
      <c r="Q286" s="199"/>
      <c r="R286" s="199"/>
      <c r="S286" s="199"/>
      <c r="T286" s="200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195" t="s">
        <v>155</v>
      </c>
      <c r="AU286" s="195" t="s">
        <v>86</v>
      </c>
      <c r="AV286" s="13" t="s">
        <v>84</v>
      </c>
      <c r="AW286" s="13" t="s">
        <v>32</v>
      </c>
      <c r="AX286" s="13" t="s">
        <v>77</v>
      </c>
      <c r="AY286" s="195" t="s">
        <v>146</v>
      </c>
    </row>
    <row r="287" s="14" customFormat="1">
      <c r="A287" s="14"/>
      <c r="B287" s="201"/>
      <c r="C287" s="14"/>
      <c r="D287" s="194" t="s">
        <v>155</v>
      </c>
      <c r="E287" s="202" t="s">
        <v>1</v>
      </c>
      <c r="F287" s="203" t="s">
        <v>1314</v>
      </c>
      <c r="G287" s="14"/>
      <c r="H287" s="204">
        <v>15.927</v>
      </c>
      <c r="I287" s="205"/>
      <c r="J287" s="14"/>
      <c r="K287" s="14"/>
      <c r="L287" s="201"/>
      <c r="M287" s="206"/>
      <c r="N287" s="207"/>
      <c r="O287" s="207"/>
      <c r="P287" s="207"/>
      <c r="Q287" s="207"/>
      <c r="R287" s="207"/>
      <c r="S287" s="207"/>
      <c r="T287" s="208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02" t="s">
        <v>155</v>
      </c>
      <c r="AU287" s="202" t="s">
        <v>86</v>
      </c>
      <c r="AV287" s="14" t="s">
        <v>86</v>
      </c>
      <c r="AW287" s="14" t="s">
        <v>32</v>
      </c>
      <c r="AX287" s="14" t="s">
        <v>77</v>
      </c>
      <c r="AY287" s="202" t="s">
        <v>146</v>
      </c>
    </row>
    <row r="288" s="14" customFormat="1">
      <c r="A288" s="14"/>
      <c r="B288" s="201"/>
      <c r="C288" s="14"/>
      <c r="D288" s="194" t="s">
        <v>155</v>
      </c>
      <c r="E288" s="202" t="s">
        <v>1</v>
      </c>
      <c r="F288" s="203" t="s">
        <v>1315</v>
      </c>
      <c r="G288" s="14"/>
      <c r="H288" s="204">
        <v>11.824999999999999</v>
      </c>
      <c r="I288" s="205"/>
      <c r="J288" s="14"/>
      <c r="K288" s="14"/>
      <c r="L288" s="201"/>
      <c r="M288" s="206"/>
      <c r="N288" s="207"/>
      <c r="O288" s="207"/>
      <c r="P288" s="207"/>
      <c r="Q288" s="207"/>
      <c r="R288" s="207"/>
      <c r="S288" s="207"/>
      <c r="T288" s="208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02" t="s">
        <v>155</v>
      </c>
      <c r="AU288" s="202" t="s">
        <v>86</v>
      </c>
      <c r="AV288" s="14" t="s">
        <v>86</v>
      </c>
      <c r="AW288" s="14" t="s">
        <v>32</v>
      </c>
      <c r="AX288" s="14" t="s">
        <v>77</v>
      </c>
      <c r="AY288" s="202" t="s">
        <v>146</v>
      </c>
    </row>
    <row r="289" s="15" customFormat="1">
      <c r="A289" s="15"/>
      <c r="B289" s="209"/>
      <c r="C289" s="15"/>
      <c r="D289" s="194" t="s">
        <v>155</v>
      </c>
      <c r="E289" s="210" t="s">
        <v>1</v>
      </c>
      <c r="F289" s="211" t="s">
        <v>164</v>
      </c>
      <c r="G289" s="15"/>
      <c r="H289" s="212">
        <v>27.751999999999999</v>
      </c>
      <c r="I289" s="213"/>
      <c r="J289" s="15"/>
      <c r="K289" s="15"/>
      <c r="L289" s="209"/>
      <c r="M289" s="214"/>
      <c r="N289" s="215"/>
      <c r="O289" s="215"/>
      <c r="P289" s="215"/>
      <c r="Q289" s="215"/>
      <c r="R289" s="215"/>
      <c r="S289" s="215"/>
      <c r="T289" s="216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10" t="s">
        <v>155</v>
      </c>
      <c r="AU289" s="210" t="s">
        <v>86</v>
      </c>
      <c r="AV289" s="15" t="s">
        <v>153</v>
      </c>
      <c r="AW289" s="15" t="s">
        <v>32</v>
      </c>
      <c r="AX289" s="15" t="s">
        <v>84</v>
      </c>
      <c r="AY289" s="210" t="s">
        <v>146</v>
      </c>
    </row>
    <row r="290" s="12" customFormat="1" ht="22.8" customHeight="1">
      <c r="A290" s="12"/>
      <c r="B290" s="166"/>
      <c r="C290" s="12"/>
      <c r="D290" s="167" t="s">
        <v>76</v>
      </c>
      <c r="E290" s="177" t="s">
        <v>631</v>
      </c>
      <c r="F290" s="177" t="s">
        <v>632</v>
      </c>
      <c r="G290" s="12"/>
      <c r="H290" s="12"/>
      <c r="I290" s="169"/>
      <c r="J290" s="178">
        <f>BK290</f>
        <v>0</v>
      </c>
      <c r="K290" s="12"/>
      <c r="L290" s="166"/>
      <c r="M290" s="171"/>
      <c r="N290" s="172"/>
      <c r="O290" s="172"/>
      <c r="P290" s="173">
        <f>P291</f>
        <v>0</v>
      </c>
      <c r="Q290" s="172"/>
      <c r="R290" s="173">
        <f>R291</f>
        <v>0</v>
      </c>
      <c r="S290" s="172"/>
      <c r="T290" s="174">
        <f>T291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167" t="s">
        <v>84</v>
      </c>
      <c r="AT290" s="175" t="s">
        <v>76</v>
      </c>
      <c r="AU290" s="175" t="s">
        <v>84</v>
      </c>
      <c r="AY290" s="167" t="s">
        <v>146</v>
      </c>
      <c r="BK290" s="176">
        <f>BK291</f>
        <v>0</v>
      </c>
    </row>
    <row r="291" s="2" customFormat="1" ht="37.8" customHeight="1">
      <c r="A291" s="38"/>
      <c r="B291" s="179"/>
      <c r="C291" s="180" t="s">
        <v>421</v>
      </c>
      <c r="D291" s="180" t="s">
        <v>148</v>
      </c>
      <c r="E291" s="181" t="s">
        <v>1078</v>
      </c>
      <c r="F291" s="182" t="s">
        <v>1079</v>
      </c>
      <c r="G291" s="183" t="s">
        <v>266</v>
      </c>
      <c r="H291" s="184">
        <v>511.03100000000001</v>
      </c>
      <c r="I291" s="185"/>
      <c r="J291" s="186">
        <f>ROUND(I291*H291,2)</f>
        <v>0</v>
      </c>
      <c r="K291" s="182" t="s">
        <v>152</v>
      </c>
      <c r="L291" s="39"/>
      <c r="M291" s="239" t="s">
        <v>1</v>
      </c>
      <c r="N291" s="240" t="s">
        <v>42</v>
      </c>
      <c r="O291" s="241"/>
      <c r="P291" s="242">
        <f>O291*H291</f>
        <v>0</v>
      </c>
      <c r="Q291" s="242">
        <v>0</v>
      </c>
      <c r="R291" s="242">
        <f>Q291*H291</f>
        <v>0</v>
      </c>
      <c r="S291" s="242">
        <v>0</v>
      </c>
      <c r="T291" s="243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191" t="s">
        <v>153</v>
      </c>
      <c r="AT291" s="191" t="s">
        <v>148</v>
      </c>
      <c r="AU291" s="191" t="s">
        <v>86</v>
      </c>
      <c r="AY291" s="19" t="s">
        <v>146</v>
      </c>
      <c r="BE291" s="192">
        <f>IF(N291="základní",J291,0)</f>
        <v>0</v>
      </c>
      <c r="BF291" s="192">
        <f>IF(N291="snížená",J291,0)</f>
        <v>0</v>
      </c>
      <c r="BG291" s="192">
        <f>IF(N291="zákl. přenesená",J291,0)</f>
        <v>0</v>
      </c>
      <c r="BH291" s="192">
        <f>IF(N291="sníž. přenesená",J291,0)</f>
        <v>0</v>
      </c>
      <c r="BI291" s="192">
        <f>IF(N291="nulová",J291,0)</f>
        <v>0</v>
      </c>
      <c r="BJ291" s="19" t="s">
        <v>84</v>
      </c>
      <c r="BK291" s="192">
        <f>ROUND(I291*H291,2)</f>
        <v>0</v>
      </c>
      <c r="BL291" s="19" t="s">
        <v>153</v>
      </c>
      <c r="BM291" s="191" t="s">
        <v>1317</v>
      </c>
    </row>
    <row r="292" s="2" customFormat="1" ht="6.96" customHeight="1">
      <c r="A292" s="38"/>
      <c r="B292" s="60"/>
      <c r="C292" s="61"/>
      <c r="D292" s="61"/>
      <c r="E292" s="61"/>
      <c r="F292" s="61"/>
      <c r="G292" s="61"/>
      <c r="H292" s="61"/>
      <c r="I292" s="61"/>
      <c r="J292" s="61"/>
      <c r="K292" s="61"/>
      <c r="L292" s="39"/>
      <c r="M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</row>
  </sheetData>
  <autoFilter ref="C124:K291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.667969" style="1" customWidth="1"/>
    <col min="13" max="13" width="10.83203" style="1" customWidth="1"/>
    <col min="15" max="15" width="14.16016" style="1" customWidth="1"/>
    <col min="16" max="16" width="14.16016" style="1" customWidth="1"/>
    <col min="17" max="17" width="14.16016" style="1" customWidth="1"/>
    <col min="18" max="18" width="14.16016" style="1" customWidth="1"/>
    <col min="19" max="19" width="14.16016" style="1" customWidth="1"/>
    <col min="20" max="20" width="14.16016" style="1" customWidth="1"/>
    <col min="21" max="21" width="16.33203" style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109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113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Mladá Boleslav, obnova vodovodu a kanalizace - etapa A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114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1318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28. 1. 2026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34</v>
      </c>
      <c r="F24" s="38"/>
      <c r="G24" s="38"/>
      <c r="H24" s="38"/>
      <c r="I24" s="32" t="s">
        <v>27</v>
      </c>
      <c r="J24" s="27" t="s">
        <v>1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71.25" customHeight="1">
      <c r="A27" s="130"/>
      <c r="B27" s="131"/>
      <c r="C27" s="130"/>
      <c r="D27" s="130"/>
      <c r="E27" s="36" t="s">
        <v>36</v>
      </c>
      <c r="F27" s="36"/>
      <c r="G27" s="36"/>
      <c r="H27" s="36"/>
      <c r="I27" s="130"/>
      <c r="J27" s="130"/>
      <c r="K27" s="130"/>
      <c r="L27" s="132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3" t="s">
        <v>37</v>
      </c>
      <c r="E30" s="38"/>
      <c r="F30" s="38"/>
      <c r="G30" s="38"/>
      <c r="H30" s="38"/>
      <c r="I30" s="38"/>
      <c r="J30" s="96">
        <f>ROUND(J121,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39</v>
      </c>
      <c r="G32" s="38"/>
      <c r="H32" s="38"/>
      <c r="I32" s="43" t="s">
        <v>38</v>
      </c>
      <c r="J32" s="43" t="s">
        <v>40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4" t="s">
        <v>41</v>
      </c>
      <c r="E33" s="32" t="s">
        <v>42</v>
      </c>
      <c r="F33" s="135">
        <f>ROUND((SUM(BE121:BE143)),  2)</f>
        <v>0</v>
      </c>
      <c r="G33" s="38"/>
      <c r="H33" s="38"/>
      <c r="I33" s="136">
        <v>0.20999999999999999</v>
      </c>
      <c r="J33" s="135">
        <f>ROUND(((SUM(BE121:BE143))*I33),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43</v>
      </c>
      <c r="F34" s="135">
        <f>ROUND((SUM(BF121:BF143)),  2)</f>
        <v>0</v>
      </c>
      <c r="G34" s="38"/>
      <c r="H34" s="38"/>
      <c r="I34" s="136">
        <v>0.12</v>
      </c>
      <c r="J34" s="135">
        <f>ROUND(((SUM(BF121:BF143))*I34),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44</v>
      </c>
      <c r="F35" s="135">
        <f>ROUND((SUM(BG121:BG143)),  2)</f>
        <v>0</v>
      </c>
      <c r="G35" s="38"/>
      <c r="H35" s="38"/>
      <c r="I35" s="136">
        <v>0.20999999999999999</v>
      </c>
      <c r="J35" s="135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45</v>
      </c>
      <c r="F36" s="135">
        <f>ROUND((SUM(BH121:BH143)),  2)</f>
        <v>0</v>
      </c>
      <c r="G36" s="38"/>
      <c r="H36" s="38"/>
      <c r="I36" s="136">
        <v>0.12</v>
      </c>
      <c r="J36" s="135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46</v>
      </c>
      <c r="F37" s="135">
        <f>ROUND((SUM(BI121:BI143)),  2)</f>
        <v>0</v>
      </c>
      <c r="G37" s="38"/>
      <c r="H37" s="38"/>
      <c r="I37" s="136">
        <v>0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7"/>
      <c r="D39" s="138" t="s">
        <v>47</v>
      </c>
      <c r="E39" s="81"/>
      <c r="F39" s="81"/>
      <c r="G39" s="139" t="s">
        <v>48</v>
      </c>
      <c r="H39" s="140" t="s">
        <v>49</v>
      </c>
      <c r="I39" s="81"/>
      <c r="J39" s="141">
        <f>SUM(J30:J37)</f>
        <v>0</v>
      </c>
      <c r="K39" s="142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50</v>
      </c>
      <c r="E50" s="57"/>
      <c r="F50" s="57"/>
      <c r="G50" s="56" t="s">
        <v>51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52</v>
      </c>
      <c r="E61" s="41"/>
      <c r="F61" s="143" t="s">
        <v>53</v>
      </c>
      <c r="G61" s="58" t="s">
        <v>52</v>
      </c>
      <c r="H61" s="41"/>
      <c r="I61" s="41"/>
      <c r="J61" s="144" t="s">
        <v>53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54</v>
      </c>
      <c r="E65" s="59"/>
      <c r="F65" s="59"/>
      <c r="G65" s="56" t="s">
        <v>55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52</v>
      </c>
      <c r="E76" s="41"/>
      <c r="F76" s="143" t="s">
        <v>53</v>
      </c>
      <c r="G76" s="58" t="s">
        <v>52</v>
      </c>
      <c r="H76" s="41"/>
      <c r="I76" s="41"/>
      <c r="J76" s="144" t="s">
        <v>53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116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Mladá Boleslav, obnova vodovodu a kanalizace - etapa A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114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05 - Obnova komunikace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Mladá Boleslav</v>
      </c>
      <c r="G89" s="38"/>
      <c r="H89" s="38"/>
      <c r="I89" s="32" t="s">
        <v>22</v>
      </c>
      <c r="J89" s="69" t="str">
        <f>IF(J12="","",J12)</f>
        <v>28. 1. 2026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38"/>
      <c r="E91" s="38"/>
      <c r="F91" s="27" t="str">
        <f>E15</f>
        <v>VAK Mladá Boleslav a.s.</v>
      </c>
      <c r="G91" s="38"/>
      <c r="H91" s="38"/>
      <c r="I91" s="32" t="s">
        <v>30</v>
      </c>
      <c r="J91" s="36" t="str">
        <f>E21</f>
        <v>ŠINDLAR s.ro., Hradec Králové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Roman Bárta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5" t="s">
        <v>117</v>
      </c>
      <c r="D94" s="137"/>
      <c r="E94" s="137"/>
      <c r="F94" s="137"/>
      <c r="G94" s="137"/>
      <c r="H94" s="137"/>
      <c r="I94" s="137"/>
      <c r="J94" s="146" t="s">
        <v>118</v>
      </c>
      <c r="K94" s="137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7" t="s">
        <v>119</v>
      </c>
      <c r="D96" s="38"/>
      <c r="E96" s="38"/>
      <c r="F96" s="38"/>
      <c r="G96" s="38"/>
      <c r="H96" s="38"/>
      <c r="I96" s="38"/>
      <c r="J96" s="96">
        <f>J121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120</v>
      </c>
    </row>
    <row r="97" s="9" customFormat="1" ht="24.96" customHeight="1">
      <c r="A97" s="9"/>
      <c r="B97" s="148"/>
      <c r="C97" s="9"/>
      <c r="D97" s="149" t="s">
        <v>121</v>
      </c>
      <c r="E97" s="150"/>
      <c r="F97" s="150"/>
      <c r="G97" s="150"/>
      <c r="H97" s="150"/>
      <c r="I97" s="150"/>
      <c r="J97" s="151">
        <f>J122</f>
        <v>0</v>
      </c>
      <c r="K97" s="9"/>
      <c r="L97" s="14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2"/>
      <c r="C98" s="10"/>
      <c r="D98" s="153" t="s">
        <v>122</v>
      </c>
      <c r="E98" s="154"/>
      <c r="F98" s="154"/>
      <c r="G98" s="154"/>
      <c r="H98" s="154"/>
      <c r="I98" s="154"/>
      <c r="J98" s="155">
        <f>J123</f>
        <v>0</v>
      </c>
      <c r="K98" s="10"/>
      <c r="L98" s="15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2"/>
      <c r="C99" s="10"/>
      <c r="D99" s="153" t="s">
        <v>125</v>
      </c>
      <c r="E99" s="154"/>
      <c r="F99" s="154"/>
      <c r="G99" s="154"/>
      <c r="H99" s="154"/>
      <c r="I99" s="154"/>
      <c r="J99" s="155">
        <f>J128</f>
        <v>0</v>
      </c>
      <c r="K99" s="10"/>
      <c r="L99" s="15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2"/>
      <c r="C100" s="10"/>
      <c r="D100" s="153" t="s">
        <v>127</v>
      </c>
      <c r="E100" s="154"/>
      <c r="F100" s="154"/>
      <c r="G100" s="154"/>
      <c r="H100" s="154"/>
      <c r="I100" s="154"/>
      <c r="J100" s="155">
        <f>J137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129</v>
      </c>
      <c r="E101" s="154"/>
      <c r="F101" s="154"/>
      <c r="G101" s="154"/>
      <c r="H101" s="154"/>
      <c r="I101" s="154"/>
      <c r="J101" s="155">
        <f>J142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38"/>
      <c r="D102" s="38"/>
      <c r="E102" s="38"/>
      <c r="F102" s="38"/>
      <c r="G102" s="38"/>
      <c r="H102" s="38"/>
      <c r="I102" s="38"/>
      <c r="J102" s="38"/>
      <c r="K102" s="38"/>
      <c r="L102" s="55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0"/>
      <c r="C103" s="61"/>
      <c r="D103" s="61"/>
      <c r="E103" s="61"/>
      <c r="F103" s="61"/>
      <c r="G103" s="61"/>
      <c r="H103" s="61"/>
      <c r="I103" s="61"/>
      <c r="J103" s="61"/>
      <c r="K103" s="61"/>
      <c r="L103" s="55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2"/>
      <c r="C107" s="63"/>
      <c r="D107" s="63"/>
      <c r="E107" s="63"/>
      <c r="F107" s="63"/>
      <c r="G107" s="63"/>
      <c r="H107" s="63"/>
      <c r="I107" s="63"/>
      <c r="J107" s="63"/>
      <c r="K107" s="63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131</v>
      </c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38"/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38"/>
      <c r="E110" s="38"/>
      <c r="F110" s="38"/>
      <c r="G110" s="38"/>
      <c r="H110" s="38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38"/>
      <c r="D111" s="38"/>
      <c r="E111" s="129" t="str">
        <f>E7</f>
        <v>Mladá Boleslav, obnova vodovodu a kanalizace - etapa A</v>
      </c>
      <c r="F111" s="32"/>
      <c r="G111" s="32"/>
      <c r="H111" s="32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114</v>
      </c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38"/>
      <c r="D113" s="38"/>
      <c r="E113" s="67" t="str">
        <f>E9</f>
        <v>05 - Obnova komunikace</v>
      </c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38"/>
      <c r="E115" s="38"/>
      <c r="F115" s="27" t="str">
        <f>F12</f>
        <v>Mladá Boleslav</v>
      </c>
      <c r="G115" s="38"/>
      <c r="H115" s="38"/>
      <c r="I115" s="32" t="s">
        <v>22</v>
      </c>
      <c r="J115" s="69" t="str">
        <f>IF(J12="","",J12)</f>
        <v>28. 1. 2026</v>
      </c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5.65" customHeight="1">
      <c r="A117" s="38"/>
      <c r="B117" s="39"/>
      <c r="C117" s="32" t="s">
        <v>24</v>
      </c>
      <c r="D117" s="38"/>
      <c r="E117" s="38"/>
      <c r="F117" s="27" t="str">
        <f>E15</f>
        <v>VAK Mladá Boleslav a.s.</v>
      </c>
      <c r="G117" s="38"/>
      <c r="H117" s="38"/>
      <c r="I117" s="32" t="s">
        <v>30</v>
      </c>
      <c r="J117" s="36" t="str">
        <f>E21</f>
        <v>ŠINDLAR s.ro., Hradec Králové</v>
      </c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28</v>
      </c>
      <c r="D118" s="38"/>
      <c r="E118" s="38"/>
      <c r="F118" s="27" t="str">
        <f>IF(E18="","",E18)</f>
        <v>Vyplň údaj</v>
      </c>
      <c r="G118" s="38"/>
      <c r="H118" s="38"/>
      <c r="I118" s="32" t="s">
        <v>33</v>
      </c>
      <c r="J118" s="36" t="str">
        <f>E24</f>
        <v>Roman Bárta</v>
      </c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56"/>
      <c r="B120" s="157"/>
      <c r="C120" s="158" t="s">
        <v>132</v>
      </c>
      <c r="D120" s="159" t="s">
        <v>62</v>
      </c>
      <c r="E120" s="159" t="s">
        <v>58</v>
      </c>
      <c r="F120" s="159" t="s">
        <v>59</v>
      </c>
      <c r="G120" s="159" t="s">
        <v>133</v>
      </c>
      <c r="H120" s="159" t="s">
        <v>134</v>
      </c>
      <c r="I120" s="159" t="s">
        <v>135</v>
      </c>
      <c r="J120" s="159" t="s">
        <v>118</v>
      </c>
      <c r="K120" s="160" t="s">
        <v>136</v>
      </c>
      <c r="L120" s="161"/>
      <c r="M120" s="86" t="s">
        <v>1</v>
      </c>
      <c r="N120" s="87" t="s">
        <v>41</v>
      </c>
      <c r="O120" s="87" t="s">
        <v>137</v>
      </c>
      <c r="P120" s="87" t="s">
        <v>138</v>
      </c>
      <c r="Q120" s="87" t="s">
        <v>139</v>
      </c>
      <c r="R120" s="87" t="s">
        <v>140</v>
      </c>
      <c r="S120" s="87" t="s">
        <v>141</v>
      </c>
      <c r="T120" s="88" t="s">
        <v>142</v>
      </c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</row>
    <row r="121" s="2" customFormat="1" ht="22.8" customHeight="1">
      <c r="A121" s="38"/>
      <c r="B121" s="39"/>
      <c r="C121" s="93" t="s">
        <v>143</v>
      </c>
      <c r="D121" s="38"/>
      <c r="E121" s="38"/>
      <c r="F121" s="38"/>
      <c r="G121" s="38"/>
      <c r="H121" s="38"/>
      <c r="I121" s="38"/>
      <c r="J121" s="162">
        <f>BK121</f>
        <v>0</v>
      </c>
      <c r="K121" s="38"/>
      <c r="L121" s="39"/>
      <c r="M121" s="89"/>
      <c r="N121" s="73"/>
      <c r="O121" s="90"/>
      <c r="P121" s="163">
        <f>P122</f>
        <v>0</v>
      </c>
      <c r="Q121" s="90"/>
      <c r="R121" s="163">
        <f>R122</f>
        <v>0.0248325</v>
      </c>
      <c r="S121" s="90"/>
      <c r="T121" s="164">
        <f>T122</f>
        <v>153.755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9" t="s">
        <v>76</v>
      </c>
      <c r="AU121" s="19" t="s">
        <v>120</v>
      </c>
      <c r="BK121" s="165">
        <f>BK122</f>
        <v>0</v>
      </c>
    </row>
    <row r="122" s="12" customFormat="1" ht="25.92" customHeight="1">
      <c r="A122" s="12"/>
      <c r="B122" s="166"/>
      <c r="C122" s="12"/>
      <c r="D122" s="167" t="s">
        <v>76</v>
      </c>
      <c r="E122" s="168" t="s">
        <v>144</v>
      </c>
      <c r="F122" s="168" t="s">
        <v>145</v>
      </c>
      <c r="G122" s="12"/>
      <c r="H122" s="12"/>
      <c r="I122" s="169"/>
      <c r="J122" s="170">
        <f>BK122</f>
        <v>0</v>
      </c>
      <c r="K122" s="12"/>
      <c r="L122" s="166"/>
      <c r="M122" s="171"/>
      <c r="N122" s="172"/>
      <c r="O122" s="172"/>
      <c r="P122" s="173">
        <f>P123+P128+P137+P142</f>
        <v>0</v>
      </c>
      <c r="Q122" s="172"/>
      <c r="R122" s="173">
        <f>R123+R128+R137+R142</f>
        <v>0.0248325</v>
      </c>
      <c r="S122" s="172"/>
      <c r="T122" s="174">
        <f>T123+T128+T137+T142</f>
        <v>153.755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7" t="s">
        <v>84</v>
      </c>
      <c r="AT122" s="175" t="s">
        <v>76</v>
      </c>
      <c r="AU122" s="175" t="s">
        <v>77</v>
      </c>
      <c r="AY122" s="167" t="s">
        <v>146</v>
      </c>
      <c r="BK122" s="176">
        <f>BK123+BK128+BK137+BK142</f>
        <v>0</v>
      </c>
    </row>
    <row r="123" s="12" customFormat="1" ht="22.8" customHeight="1">
      <c r="A123" s="12"/>
      <c r="B123" s="166"/>
      <c r="C123" s="12"/>
      <c r="D123" s="167" t="s">
        <v>76</v>
      </c>
      <c r="E123" s="177" t="s">
        <v>84</v>
      </c>
      <c r="F123" s="177" t="s">
        <v>147</v>
      </c>
      <c r="G123" s="12"/>
      <c r="H123" s="12"/>
      <c r="I123" s="169"/>
      <c r="J123" s="178">
        <f>BK123</f>
        <v>0</v>
      </c>
      <c r="K123" s="12"/>
      <c r="L123" s="166"/>
      <c r="M123" s="171"/>
      <c r="N123" s="172"/>
      <c r="O123" s="172"/>
      <c r="P123" s="173">
        <f>SUM(P124:P127)</f>
        <v>0</v>
      </c>
      <c r="Q123" s="172"/>
      <c r="R123" s="173">
        <f>SUM(R124:R127)</f>
        <v>0.013370000000000002</v>
      </c>
      <c r="S123" s="172"/>
      <c r="T123" s="174">
        <f>SUM(T124:T127)</f>
        <v>153.755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7" t="s">
        <v>84</v>
      </c>
      <c r="AT123" s="175" t="s">
        <v>76</v>
      </c>
      <c r="AU123" s="175" t="s">
        <v>84</v>
      </c>
      <c r="AY123" s="167" t="s">
        <v>146</v>
      </c>
      <c r="BK123" s="176">
        <f>SUM(BK124:BK127)</f>
        <v>0</v>
      </c>
    </row>
    <row r="124" s="2" customFormat="1" ht="44.25" customHeight="1">
      <c r="A124" s="38"/>
      <c r="B124" s="179"/>
      <c r="C124" s="180" t="s">
        <v>84</v>
      </c>
      <c r="D124" s="180" t="s">
        <v>148</v>
      </c>
      <c r="E124" s="181" t="s">
        <v>1319</v>
      </c>
      <c r="F124" s="182" t="s">
        <v>1320</v>
      </c>
      <c r="G124" s="183" t="s">
        <v>151</v>
      </c>
      <c r="H124" s="184">
        <v>1337</v>
      </c>
      <c r="I124" s="185"/>
      <c r="J124" s="186">
        <f>ROUND(I124*H124,2)</f>
        <v>0</v>
      </c>
      <c r="K124" s="182" t="s">
        <v>152</v>
      </c>
      <c r="L124" s="39"/>
      <c r="M124" s="187" t="s">
        <v>1</v>
      </c>
      <c r="N124" s="188" t="s">
        <v>42</v>
      </c>
      <c r="O124" s="77"/>
      <c r="P124" s="189">
        <f>O124*H124</f>
        <v>0</v>
      </c>
      <c r="Q124" s="189">
        <v>1.0000000000000001E-05</v>
      </c>
      <c r="R124" s="189">
        <f>Q124*H124</f>
        <v>0.013370000000000002</v>
      </c>
      <c r="S124" s="189">
        <v>0.11500000000000001</v>
      </c>
      <c r="T124" s="190">
        <f>S124*H124</f>
        <v>153.755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191" t="s">
        <v>153</v>
      </c>
      <c r="AT124" s="191" t="s">
        <v>148</v>
      </c>
      <c r="AU124" s="191" t="s">
        <v>86</v>
      </c>
      <c r="AY124" s="19" t="s">
        <v>146</v>
      </c>
      <c r="BE124" s="192">
        <f>IF(N124="základní",J124,0)</f>
        <v>0</v>
      </c>
      <c r="BF124" s="192">
        <f>IF(N124="snížená",J124,0)</f>
        <v>0</v>
      </c>
      <c r="BG124" s="192">
        <f>IF(N124="zákl. přenesená",J124,0)</f>
        <v>0</v>
      </c>
      <c r="BH124" s="192">
        <f>IF(N124="sníž. přenesená",J124,0)</f>
        <v>0</v>
      </c>
      <c r="BI124" s="192">
        <f>IF(N124="nulová",J124,0)</f>
        <v>0</v>
      </c>
      <c r="BJ124" s="19" t="s">
        <v>84</v>
      </c>
      <c r="BK124" s="192">
        <f>ROUND(I124*H124,2)</f>
        <v>0</v>
      </c>
      <c r="BL124" s="19" t="s">
        <v>153</v>
      </c>
      <c r="BM124" s="191" t="s">
        <v>1321</v>
      </c>
    </row>
    <row r="125" s="13" customFormat="1">
      <c r="A125" s="13"/>
      <c r="B125" s="193"/>
      <c r="C125" s="13"/>
      <c r="D125" s="194" t="s">
        <v>155</v>
      </c>
      <c r="E125" s="195" t="s">
        <v>1</v>
      </c>
      <c r="F125" s="196" t="s">
        <v>1322</v>
      </c>
      <c r="G125" s="13"/>
      <c r="H125" s="195" t="s">
        <v>1</v>
      </c>
      <c r="I125" s="197"/>
      <c r="J125" s="13"/>
      <c r="K125" s="13"/>
      <c r="L125" s="193"/>
      <c r="M125" s="198"/>
      <c r="N125" s="199"/>
      <c r="O125" s="199"/>
      <c r="P125" s="199"/>
      <c r="Q125" s="199"/>
      <c r="R125" s="199"/>
      <c r="S125" s="199"/>
      <c r="T125" s="20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95" t="s">
        <v>155</v>
      </c>
      <c r="AU125" s="195" t="s">
        <v>86</v>
      </c>
      <c r="AV125" s="13" t="s">
        <v>84</v>
      </c>
      <c r="AW125" s="13" t="s">
        <v>32</v>
      </c>
      <c r="AX125" s="13" t="s">
        <v>77</v>
      </c>
      <c r="AY125" s="195" t="s">
        <v>146</v>
      </c>
    </row>
    <row r="126" s="13" customFormat="1">
      <c r="A126" s="13"/>
      <c r="B126" s="193"/>
      <c r="C126" s="13"/>
      <c r="D126" s="194" t="s">
        <v>155</v>
      </c>
      <c r="E126" s="195" t="s">
        <v>1</v>
      </c>
      <c r="F126" s="196" t="s">
        <v>1323</v>
      </c>
      <c r="G126" s="13"/>
      <c r="H126" s="195" t="s">
        <v>1</v>
      </c>
      <c r="I126" s="197"/>
      <c r="J126" s="13"/>
      <c r="K126" s="13"/>
      <c r="L126" s="193"/>
      <c r="M126" s="198"/>
      <c r="N126" s="199"/>
      <c r="O126" s="199"/>
      <c r="P126" s="199"/>
      <c r="Q126" s="199"/>
      <c r="R126" s="199"/>
      <c r="S126" s="199"/>
      <c r="T126" s="20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95" t="s">
        <v>155</v>
      </c>
      <c r="AU126" s="195" t="s">
        <v>86</v>
      </c>
      <c r="AV126" s="13" t="s">
        <v>84</v>
      </c>
      <c r="AW126" s="13" t="s">
        <v>32</v>
      </c>
      <c r="AX126" s="13" t="s">
        <v>77</v>
      </c>
      <c r="AY126" s="195" t="s">
        <v>146</v>
      </c>
    </row>
    <row r="127" s="14" customFormat="1">
      <c r="A127" s="14"/>
      <c r="B127" s="201"/>
      <c r="C127" s="14"/>
      <c r="D127" s="194" t="s">
        <v>155</v>
      </c>
      <c r="E127" s="202" t="s">
        <v>1</v>
      </c>
      <c r="F127" s="203" t="s">
        <v>1324</v>
      </c>
      <c r="G127" s="14"/>
      <c r="H127" s="204">
        <v>1337</v>
      </c>
      <c r="I127" s="205"/>
      <c r="J127" s="14"/>
      <c r="K127" s="14"/>
      <c r="L127" s="201"/>
      <c r="M127" s="206"/>
      <c r="N127" s="207"/>
      <c r="O127" s="207"/>
      <c r="P127" s="207"/>
      <c r="Q127" s="207"/>
      <c r="R127" s="207"/>
      <c r="S127" s="207"/>
      <c r="T127" s="208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02" t="s">
        <v>155</v>
      </c>
      <c r="AU127" s="202" t="s">
        <v>86</v>
      </c>
      <c r="AV127" s="14" t="s">
        <v>86</v>
      </c>
      <c r="AW127" s="14" t="s">
        <v>32</v>
      </c>
      <c r="AX127" s="14" t="s">
        <v>84</v>
      </c>
      <c r="AY127" s="202" t="s">
        <v>146</v>
      </c>
    </row>
    <row r="128" s="12" customFormat="1" ht="22.8" customHeight="1">
      <c r="A128" s="12"/>
      <c r="B128" s="166"/>
      <c r="C128" s="12"/>
      <c r="D128" s="167" t="s">
        <v>76</v>
      </c>
      <c r="E128" s="177" t="s">
        <v>173</v>
      </c>
      <c r="F128" s="177" t="s">
        <v>302</v>
      </c>
      <c r="G128" s="12"/>
      <c r="H128" s="12"/>
      <c r="I128" s="169"/>
      <c r="J128" s="178">
        <f>BK128</f>
        <v>0</v>
      </c>
      <c r="K128" s="12"/>
      <c r="L128" s="166"/>
      <c r="M128" s="171"/>
      <c r="N128" s="172"/>
      <c r="O128" s="172"/>
      <c r="P128" s="173">
        <f>SUM(P129:P136)</f>
        <v>0</v>
      </c>
      <c r="Q128" s="172"/>
      <c r="R128" s="173">
        <f>SUM(R129:R136)</f>
        <v>0</v>
      </c>
      <c r="S128" s="172"/>
      <c r="T128" s="174">
        <f>SUM(T129:T136)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7" t="s">
        <v>84</v>
      </c>
      <c r="AT128" s="175" t="s">
        <v>76</v>
      </c>
      <c r="AU128" s="175" t="s">
        <v>84</v>
      </c>
      <c r="AY128" s="167" t="s">
        <v>146</v>
      </c>
      <c r="BK128" s="176">
        <f>SUM(BK129:BK136)</f>
        <v>0</v>
      </c>
    </row>
    <row r="129" s="2" customFormat="1" ht="24.15" customHeight="1">
      <c r="A129" s="38"/>
      <c r="B129" s="179"/>
      <c r="C129" s="180" t="s">
        <v>86</v>
      </c>
      <c r="D129" s="180" t="s">
        <v>148</v>
      </c>
      <c r="E129" s="181" t="s">
        <v>1325</v>
      </c>
      <c r="F129" s="182" t="s">
        <v>1326</v>
      </c>
      <c r="G129" s="183" t="s">
        <v>151</v>
      </c>
      <c r="H129" s="184">
        <v>1337</v>
      </c>
      <c r="I129" s="185"/>
      <c r="J129" s="186">
        <f>ROUND(I129*H129,2)</f>
        <v>0</v>
      </c>
      <c r="K129" s="182" t="s">
        <v>152</v>
      </c>
      <c r="L129" s="39"/>
      <c r="M129" s="187" t="s">
        <v>1</v>
      </c>
      <c r="N129" s="188" t="s">
        <v>42</v>
      </c>
      <c r="O129" s="77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1" t="s">
        <v>153</v>
      </c>
      <c r="AT129" s="191" t="s">
        <v>148</v>
      </c>
      <c r="AU129" s="191" t="s">
        <v>86</v>
      </c>
      <c r="AY129" s="19" t="s">
        <v>146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84</v>
      </c>
      <c r="BK129" s="192">
        <f>ROUND(I129*H129,2)</f>
        <v>0</v>
      </c>
      <c r="BL129" s="19" t="s">
        <v>153</v>
      </c>
      <c r="BM129" s="191" t="s">
        <v>1327</v>
      </c>
    </row>
    <row r="130" s="13" customFormat="1">
      <c r="A130" s="13"/>
      <c r="B130" s="193"/>
      <c r="C130" s="13"/>
      <c r="D130" s="194" t="s">
        <v>155</v>
      </c>
      <c r="E130" s="195" t="s">
        <v>1</v>
      </c>
      <c r="F130" s="196" t="s">
        <v>1322</v>
      </c>
      <c r="G130" s="13"/>
      <c r="H130" s="195" t="s">
        <v>1</v>
      </c>
      <c r="I130" s="197"/>
      <c r="J130" s="13"/>
      <c r="K130" s="13"/>
      <c r="L130" s="193"/>
      <c r="M130" s="198"/>
      <c r="N130" s="199"/>
      <c r="O130" s="199"/>
      <c r="P130" s="199"/>
      <c r="Q130" s="199"/>
      <c r="R130" s="199"/>
      <c r="S130" s="199"/>
      <c r="T130" s="20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5" t="s">
        <v>155</v>
      </c>
      <c r="AU130" s="195" t="s">
        <v>86</v>
      </c>
      <c r="AV130" s="13" t="s">
        <v>84</v>
      </c>
      <c r="AW130" s="13" t="s">
        <v>32</v>
      </c>
      <c r="AX130" s="13" t="s">
        <v>77</v>
      </c>
      <c r="AY130" s="195" t="s">
        <v>146</v>
      </c>
    </row>
    <row r="131" s="13" customFormat="1">
      <c r="A131" s="13"/>
      <c r="B131" s="193"/>
      <c r="C131" s="13"/>
      <c r="D131" s="194" t="s">
        <v>155</v>
      </c>
      <c r="E131" s="195" t="s">
        <v>1</v>
      </c>
      <c r="F131" s="196" t="s">
        <v>1323</v>
      </c>
      <c r="G131" s="13"/>
      <c r="H131" s="195" t="s">
        <v>1</v>
      </c>
      <c r="I131" s="197"/>
      <c r="J131" s="13"/>
      <c r="K131" s="13"/>
      <c r="L131" s="193"/>
      <c r="M131" s="198"/>
      <c r="N131" s="199"/>
      <c r="O131" s="199"/>
      <c r="P131" s="199"/>
      <c r="Q131" s="199"/>
      <c r="R131" s="199"/>
      <c r="S131" s="199"/>
      <c r="T131" s="20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95" t="s">
        <v>155</v>
      </c>
      <c r="AU131" s="195" t="s">
        <v>86</v>
      </c>
      <c r="AV131" s="13" t="s">
        <v>84</v>
      </c>
      <c r="AW131" s="13" t="s">
        <v>32</v>
      </c>
      <c r="AX131" s="13" t="s">
        <v>77</v>
      </c>
      <c r="AY131" s="195" t="s">
        <v>146</v>
      </c>
    </row>
    <row r="132" s="14" customFormat="1">
      <c r="A132" s="14"/>
      <c r="B132" s="201"/>
      <c r="C132" s="14"/>
      <c r="D132" s="194" t="s">
        <v>155</v>
      </c>
      <c r="E132" s="202" t="s">
        <v>1</v>
      </c>
      <c r="F132" s="203" t="s">
        <v>1324</v>
      </c>
      <c r="G132" s="14"/>
      <c r="H132" s="204">
        <v>1337</v>
      </c>
      <c r="I132" s="205"/>
      <c r="J132" s="14"/>
      <c r="K132" s="14"/>
      <c r="L132" s="201"/>
      <c r="M132" s="206"/>
      <c r="N132" s="207"/>
      <c r="O132" s="207"/>
      <c r="P132" s="207"/>
      <c r="Q132" s="207"/>
      <c r="R132" s="207"/>
      <c r="S132" s="207"/>
      <c r="T132" s="208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02" t="s">
        <v>155</v>
      </c>
      <c r="AU132" s="202" t="s">
        <v>86</v>
      </c>
      <c r="AV132" s="14" t="s">
        <v>86</v>
      </c>
      <c r="AW132" s="14" t="s">
        <v>32</v>
      </c>
      <c r="AX132" s="14" t="s">
        <v>84</v>
      </c>
      <c r="AY132" s="202" t="s">
        <v>146</v>
      </c>
    </row>
    <row r="133" s="2" customFormat="1" ht="49.05" customHeight="1">
      <c r="A133" s="38"/>
      <c r="B133" s="179"/>
      <c r="C133" s="180" t="s">
        <v>165</v>
      </c>
      <c r="D133" s="180" t="s">
        <v>148</v>
      </c>
      <c r="E133" s="181" t="s">
        <v>1328</v>
      </c>
      <c r="F133" s="182" t="s">
        <v>1329</v>
      </c>
      <c r="G133" s="183" t="s">
        <v>151</v>
      </c>
      <c r="H133" s="184">
        <v>1337</v>
      </c>
      <c r="I133" s="185"/>
      <c r="J133" s="186">
        <f>ROUND(I133*H133,2)</f>
        <v>0</v>
      </c>
      <c r="K133" s="182" t="s">
        <v>152</v>
      </c>
      <c r="L133" s="39"/>
      <c r="M133" s="187" t="s">
        <v>1</v>
      </c>
      <c r="N133" s="188" t="s">
        <v>42</v>
      </c>
      <c r="O133" s="77"/>
      <c r="P133" s="189">
        <f>O133*H133</f>
        <v>0</v>
      </c>
      <c r="Q133" s="189">
        <v>0</v>
      </c>
      <c r="R133" s="189">
        <f>Q133*H133</f>
        <v>0</v>
      </c>
      <c r="S133" s="189">
        <v>0</v>
      </c>
      <c r="T133" s="19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1" t="s">
        <v>153</v>
      </c>
      <c r="AT133" s="191" t="s">
        <v>148</v>
      </c>
      <c r="AU133" s="191" t="s">
        <v>86</v>
      </c>
      <c r="AY133" s="19" t="s">
        <v>146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9" t="s">
        <v>84</v>
      </c>
      <c r="BK133" s="192">
        <f>ROUND(I133*H133,2)</f>
        <v>0</v>
      </c>
      <c r="BL133" s="19" t="s">
        <v>153</v>
      </c>
      <c r="BM133" s="191" t="s">
        <v>1330</v>
      </c>
    </row>
    <row r="134" s="13" customFormat="1">
      <c r="A134" s="13"/>
      <c r="B134" s="193"/>
      <c r="C134" s="13"/>
      <c r="D134" s="194" t="s">
        <v>155</v>
      </c>
      <c r="E134" s="195" t="s">
        <v>1</v>
      </c>
      <c r="F134" s="196" t="s">
        <v>1322</v>
      </c>
      <c r="G134" s="13"/>
      <c r="H134" s="195" t="s">
        <v>1</v>
      </c>
      <c r="I134" s="197"/>
      <c r="J134" s="13"/>
      <c r="K134" s="13"/>
      <c r="L134" s="193"/>
      <c r="M134" s="198"/>
      <c r="N134" s="199"/>
      <c r="O134" s="199"/>
      <c r="P134" s="199"/>
      <c r="Q134" s="199"/>
      <c r="R134" s="199"/>
      <c r="S134" s="199"/>
      <c r="T134" s="20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5" t="s">
        <v>155</v>
      </c>
      <c r="AU134" s="195" t="s">
        <v>86</v>
      </c>
      <c r="AV134" s="13" t="s">
        <v>84</v>
      </c>
      <c r="AW134" s="13" t="s">
        <v>32</v>
      </c>
      <c r="AX134" s="13" t="s">
        <v>77</v>
      </c>
      <c r="AY134" s="195" t="s">
        <v>146</v>
      </c>
    </row>
    <row r="135" s="13" customFormat="1">
      <c r="A135" s="13"/>
      <c r="B135" s="193"/>
      <c r="C135" s="13"/>
      <c r="D135" s="194" t="s">
        <v>155</v>
      </c>
      <c r="E135" s="195" t="s">
        <v>1</v>
      </c>
      <c r="F135" s="196" t="s">
        <v>1323</v>
      </c>
      <c r="G135" s="13"/>
      <c r="H135" s="195" t="s">
        <v>1</v>
      </c>
      <c r="I135" s="197"/>
      <c r="J135" s="13"/>
      <c r="K135" s="13"/>
      <c r="L135" s="193"/>
      <c r="M135" s="198"/>
      <c r="N135" s="199"/>
      <c r="O135" s="199"/>
      <c r="P135" s="199"/>
      <c r="Q135" s="199"/>
      <c r="R135" s="199"/>
      <c r="S135" s="199"/>
      <c r="T135" s="20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5" t="s">
        <v>155</v>
      </c>
      <c r="AU135" s="195" t="s">
        <v>86</v>
      </c>
      <c r="AV135" s="13" t="s">
        <v>84</v>
      </c>
      <c r="AW135" s="13" t="s">
        <v>32</v>
      </c>
      <c r="AX135" s="13" t="s">
        <v>77</v>
      </c>
      <c r="AY135" s="195" t="s">
        <v>146</v>
      </c>
    </row>
    <row r="136" s="14" customFormat="1">
      <c r="A136" s="14"/>
      <c r="B136" s="201"/>
      <c r="C136" s="14"/>
      <c r="D136" s="194" t="s">
        <v>155</v>
      </c>
      <c r="E136" s="202" t="s">
        <v>1</v>
      </c>
      <c r="F136" s="203" t="s">
        <v>1324</v>
      </c>
      <c r="G136" s="14"/>
      <c r="H136" s="204">
        <v>1337</v>
      </c>
      <c r="I136" s="205"/>
      <c r="J136" s="14"/>
      <c r="K136" s="14"/>
      <c r="L136" s="201"/>
      <c r="M136" s="206"/>
      <c r="N136" s="207"/>
      <c r="O136" s="207"/>
      <c r="P136" s="207"/>
      <c r="Q136" s="207"/>
      <c r="R136" s="207"/>
      <c r="S136" s="207"/>
      <c r="T136" s="208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02" t="s">
        <v>155</v>
      </c>
      <c r="AU136" s="202" t="s">
        <v>86</v>
      </c>
      <c r="AV136" s="14" t="s">
        <v>86</v>
      </c>
      <c r="AW136" s="14" t="s">
        <v>32</v>
      </c>
      <c r="AX136" s="14" t="s">
        <v>84</v>
      </c>
      <c r="AY136" s="202" t="s">
        <v>146</v>
      </c>
    </row>
    <row r="137" s="12" customFormat="1" ht="22.8" customHeight="1">
      <c r="A137" s="12"/>
      <c r="B137" s="166"/>
      <c r="C137" s="12"/>
      <c r="D137" s="167" t="s">
        <v>76</v>
      </c>
      <c r="E137" s="177" t="s">
        <v>192</v>
      </c>
      <c r="F137" s="177" t="s">
        <v>581</v>
      </c>
      <c r="G137" s="12"/>
      <c r="H137" s="12"/>
      <c r="I137" s="169"/>
      <c r="J137" s="178">
        <f>BK137</f>
        <v>0</v>
      </c>
      <c r="K137" s="12"/>
      <c r="L137" s="166"/>
      <c r="M137" s="171"/>
      <c r="N137" s="172"/>
      <c r="O137" s="172"/>
      <c r="P137" s="173">
        <f>SUM(P138:P141)</f>
        <v>0</v>
      </c>
      <c r="Q137" s="172"/>
      <c r="R137" s="173">
        <f>SUM(R138:R141)</f>
        <v>0.011462500000000001</v>
      </c>
      <c r="S137" s="172"/>
      <c r="T137" s="174">
        <f>SUM(T138:T141)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67" t="s">
        <v>84</v>
      </c>
      <c r="AT137" s="175" t="s">
        <v>76</v>
      </c>
      <c r="AU137" s="175" t="s">
        <v>84</v>
      </c>
      <c r="AY137" s="167" t="s">
        <v>146</v>
      </c>
      <c r="BK137" s="176">
        <f>SUM(BK138:BK141)</f>
        <v>0</v>
      </c>
    </row>
    <row r="138" s="2" customFormat="1" ht="37.8" customHeight="1">
      <c r="A138" s="38"/>
      <c r="B138" s="179"/>
      <c r="C138" s="180" t="s">
        <v>153</v>
      </c>
      <c r="D138" s="180" t="s">
        <v>148</v>
      </c>
      <c r="E138" s="181" t="s">
        <v>1331</v>
      </c>
      <c r="F138" s="182" t="s">
        <v>1332</v>
      </c>
      <c r="G138" s="183" t="s">
        <v>184</v>
      </c>
      <c r="H138" s="184">
        <v>32.75</v>
      </c>
      <c r="I138" s="185"/>
      <c r="J138" s="186">
        <f>ROUND(I138*H138,2)</f>
        <v>0</v>
      </c>
      <c r="K138" s="182" t="s">
        <v>152</v>
      </c>
      <c r="L138" s="39"/>
      <c r="M138" s="187" t="s">
        <v>1</v>
      </c>
      <c r="N138" s="188" t="s">
        <v>42</v>
      </c>
      <c r="O138" s="77"/>
      <c r="P138" s="189">
        <f>O138*H138</f>
        <v>0</v>
      </c>
      <c r="Q138" s="189">
        <v>1.0000000000000001E-05</v>
      </c>
      <c r="R138" s="189">
        <f>Q138*H138</f>
        <v>0.00032750000000000005</v>
      </c>
      <c r="S138" s="189">
        <v>0</v>
      </c>
      <c r="T138" s="19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1" t="s">
        <v>153</v>
      </c>
      <c r="AT138" s="191" t="s">
        <v>148</v>
      </c>
      <c r="AU138" s="191" t="s">
        <v>86</v>
      </c>
      <c r="AY138" s="19" t="s">
        <v>146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9" t="s">
        <v>84</v>
      </c>
      <c r="BK138" s="192">
        <f>ROUND(I138*H138,2)</f>
        <v>0</v>
      </c>
      <c r="BL138" s="19" t="s">
        <v>153</v>
      </c>
      <c r="BM138" s="191" t="s">
        <v>1333</v>
      </c>
    </row>
    <row r="139" s="14" customFormat="1">
      <c r="A139" s="14"/>
      <c r="B139" s="201"/>
      <c r="C139" s="14"/>
      <c r="D139" s="194" t="s">
        <v>155</v>
      </c>
      <c r="E139" s="202" t="s">
        <v>1</v>
      </c>
      <c r="F139" s="203" t="s">
        <v>1334</v>
      </c>
      <c r="G139" s="14"/>
      <c r="H139" s="204">
        <v>32.75</v>
      </c>
      <c r="I139" s="205"/>
      <c r="J139" s="14"/>
      <c r="K139" s="14"/>
      <c r="L139" s="201"/>
      <c r="M139" s="206"/>
      <c r="N139" s="207"/>
      <c r="O139" s="207"/>
      <c r="P139" s="207"/>
      <c r="Q139" s="207"/>
      <c r="R139" s="207"/>
      <c r="S139" s="207"/>
      <c r="T139" s="20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2" t="s">
        <v>155</v>
      </c>
      <c r="AU139" s="202" t="s">
        <v>86</v>
      </c>
      <c r="AV139" s="14" t="s">
        <v>86</v>
      </c>
      <c r="AW139" s="14" t="s">
        <v>32</v>
      </c>
      <c r="AX139" s="14" t="s">
        <v>84</v>
      </c>
      <c r="AY139" s="202" t="s">
        <v>146</v>
      </c>
    </row>
    <row r="140" s="2" customFormat="1" ht="55.5" customHeight="1">
      <c r="A140" s="38"/>
      <c r="B140" s="179"/>
      <c r="C140" s="180" t="s">
        <v>173</v>
      </c>
      <c r="D140" s="180" t="s">
        <v>148</v>
      </c>
      <c r="E140" s="181" t="s">
        <v>1335</v>
      </c>
      <c r="F140" s="182" t="s">
        <v>1336</v>
      </c>
      <c r="G140" s="183" t="s">
        <v>184</v>
      </c>
      <c r="H140" s="184">
        <v>32.75</v>
      </c>
      <c r="I140" s="185"/>
      <c r="J140" s="186">
        <f>ROUND(I140*H140,2)</f>
        <v>0</v>
      </c>
      <c r="K140" s="182" t="s">
        <v>152</v>
      </c>
      <c r="L140" s="39"/>
      <c r="M140" s="187" t="s">
        <v>1</v>
      </c>
      <c r="N140" s="188" t="s">
        <v>42</v>
      </c>
      <c r="O140" s="77"/>
      <c r="P140" s="189">
        <f>O140*H140</f>
        <v>0</v>
      </c>
      <c r="Q140" s="189">
        <v>0.00034000000000000002</v>
      </c>
      <c r="R140" s="189">
        <f>Q140*H140</f>
        <v>0.011135000000000001</v>
      </c>
      <c r="S140" s="189">
        <v>0</v>
      </c>
      <c r="T140" s="19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1" t="s">
        <v>153</v>
      </c>
      <c r="AT140" s="191" t="s">
        <v>148</v>
      </c>
      <c r="AU140" s="191" t="s">
        <v>86</v>
      </c>
      <c r="AY140" s="19" t="s">
        <v>146</v>
      </c>
      <c r="BE140" s="192">
        <f>IF(N140="základní",J140,0)</f>
        <v>0</v>
      </c>
      <c r="BF140" s="192">
        <f>IF(N140="snížená",J140,0)</f>
        <v>0</v>
      </c>
      <c r="BG140" s="192">
        <f>IF(N140="zákl. přenesená",J140,0)</f>
        <v>0</v>
      </c>
      <c r="BH140" s="192">
        <f>IF(N140="sníž. přenesená",J140,0)</f>
        <v>0</v>
      </c>
      <c r="BI140" s="192">
        <f>IF(N140="nulová",J140,0)</f>
        <v>0</v>
      </c>
      <c r="BJ140" s="19" t="s">
        <v>84</v>
      </c>
      <c r="BK140" s="192">
        <f>ROUND(I140*H140,2)</f>
        <v>0</v>
      </c>
      <c r="BL140" s="19" t="s">
        <v>153</v>
      </c>
      <c r="BM140" s="191" t="s">
        <v>1337</v>
      </c>
    </row>
    <row r="141" s="14" customFormat="1">
      <c r="A141" s="14"/>
      <c r="B141" s="201"/>
      <c r="C141" s="14"/>
      <c r="D141" s="194" t="s">
        <v>155</v>
      </c>
      <c r="E141" s="202" t="s">
        <v>1</v>
      </c>
      <c r="F141" s="203" t="s">
        <v>1334</v>
      </c>
      <c r="G141" s="14"/>
      <c r="H141" s="204">
        <v>32.75</v>
      </c>
      <c r="I141" s="205"/>
      <c r="J141" s="14"/>
      <c r="K141" s="14"/>
      <c r="L141" s="201"/>
      <c r="M141" s="206"/>
      <c r="N141" s="207"/>
      <c r="O141" s="207"/>
      <c r="P141" s="207"/>
      <c r="Q141" s="207"/>
      <c r="R141" s="207"/>
      <c r="S141" s="207"/>
      <c r="T141" s="20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02" t="s">
        <v>155</v>
      </c>
      <c r="AU141" s="202" t="s">
        <v>86</v>
      </c>
      <c r="AV141" s="14" t="s">
        <v>86</v>
      </c>
      <c r="AW141" s="14" t="s">
        <v>32</v>
      </c>
      <c r="AX141" s="14" t="s">
        <v>84</v>
      </c>
      <c r="AY141" s="202" t="s">
        <v>146</v>
      </c>
    </row>
    <row r="142" s="12" customFormat="1" ht="22.8" customHeight="1">
      <c r="A142" s="12"/>
      <c r="B142" s="166"/>
      <c r="C142" s="12"/>
      <c r="D142" s="167" t="s">
        <v>76</v>
      </c>
      <c r="E142" s="177" t="s">
        <v>631</v>
      </c>
      <c r="F142" s="177" t="s">
        <v>632</v>
      </c>
      <c r="G142" s="12"/>
      <c r="H142" s="12"/>
      <c r="I142" s="169"/>
      <c r="J142" s="178">
        <f>BK142</f>
        <v>0</v>
      </c>
      <c r="K142" s="12"/>
      <c r="L142" s="166"/>
      <c r="M142" s="171"/>
      <c r="N142" s="172"/>
      <c r="O142" s="172"/>
      <c r="P142" s="173">
        <f>P143</f>
        <v>0</v>
      </c>
      <c r="Q142" s="172"/>
      <c r="R142" s="173">
        <f>R143</f>
        <v>0</v>
      </c>
      <c r="S142" s="172"/>
      <c r="T142" s="174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67" t="s">
        <v>84</v>
      </c>
      <c r="AT142" s="175" t="s">
        <v>76</v>
      </c>
      <c r="AU142" s="175" t="s">
        <v>84</v>
      </c>
      <c r="AY142" s="167" t="s">
        <v>146</v>
      </c>
      <c r="BK142" s="176">
        <f>BK143</f>
        <v>0</v>
      </c>
    </row>
    <row r="143" s="2" customFormat="1" ht="44.25" customHeight="1">
      <c r="A143" s="38"/>
      <c r="B143" s="179"/>
      <c r="C143" s="180" t="s">
        <v>177</v>
      </c>
      <c r="D143" s="180" t="s">
        <v>148</v>
      </c>
      <c r="E143" s="181" t="s">
        <v>1338</v>
      </c>
      <c r="F143" s="182" t="s">
        <v>1339</v>
      </c>
      <c r="G143" s="183" t="s">
        <v>266</v>
      </c>
      <c r="H143" s="184">
        <v>0.025000000000000001</v>
      </c>
      <c r="I143" s="185"/>
      <c r="J143" s="186">
        <f>ROUND(I143*H143,2)</f>
        <v>0</v>
      </c>
      <c r="K143" s="182" t="s">
        <v>152</v>
      </c>
      <c r="L143" s="39"/>
      <c r="M143" s="239" t="s">
        <v>1</v>
      </c>
      <c r="N143" s="240" t="s">
        <v>42</v>
      </c>
      <c r="O143" s="241"/>
      <c r="P143" s="242">
        <f>O143*H143</f>
        <v>0</v>
      </c>
      <c r="Q143" s="242">
        <v>0</v>
      </c>
      <c r="R143" s="242">
        <f>Q143*H143</f>
        <v>0</v>
      </c>
      <c r="S143" s="242">
        <v>0</v>
      </c>
      <c r="T143" s="243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1" t="s">
        <v>153</v>
      </c>
      <c r="AT143" s="191" t="s">
        <v>148</v>
      </c>
      <c r="AU143" s="191" t="s">
        <v>86</v>
      </c>
      <c r="AY143" s="19" t="s">
        <v>146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9" t="s">
        <v>84</v>
      </c>
      <c r="BK143" s="192">
        <f>ROUND(I143*H143,2)</f>
        <v>0</v>
      </c>
      <c r="BL143" s="19" t="s">
        <v>153</v>
      </c>
      <c r="BM143" s="191" t="s">
        <v>1340</v>
      </c>
    </row>
    <row r="144" s="2" customFormat="1" ht="6.96" customHeight="1">
      <c r="A144" s="38"/>
      <c r="B144" s="60"/>
      <c r="C144" s="61"/>
      <c r="D144" s="61"/>
      <c r="E144" s="61"/>
      <c r="F144" s="61"/>
      <c r="G144" s="61"/>
      <c r="H144" s="61"/>
      <c r="I144" s="61"/>
      <c r="J144" s="61"/>
      <c r="K144" s="61"/>
      <c r="L144" s="39"/>
      <c r="M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</row>
  </sheetData>
  <autoFilter ref="C120:K143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.667969" style="1" customWidth="1"/>
    <col min="13" max="13" width="10.83203" style="1" customWidth="1"/>
    <col min="15" max="15" width="14.16016" style="1" customWidth="1"/>
    <col min="16" max="16" width="14.16016" style="1" customWidth="1"/>
    <col min="17" max="17" width="14.16016" style="1" customWidth="1"/>
    <col min="18" max="18" width="14.16016" style="1" customWidth="1"/>
    <col min="19" max="19" width="14.16016" style="1" customWidth="1"/>
    <col min="20" max="20" width="14.16016" style="1" customWidth="1"/>
    <col min="21" max="21" width="16.33203" style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112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113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Mladá Boleslav, obnova vodovodu a kanalizace - etapa A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114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1341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28. 1. 2026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34</v>
      </c>
      <c r="F24" s="38"/>
      <c r="G24" s="38"/>
      <c r="H24" s="38"/>
      <c r="I24" s="32" t="s">
        <v>27</v>
      </c>
      <c r="J24" s="27" t="s">
        <v>1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71.25" customHeight="1">
      <c r="A27" s="130"/>
      <c r="B27" s="131"/>
      <c r="C27" s="130"/>
      <c r="D27" s="130"/>
      <c r="E27" s="36" t="s">
        <v>36</v>
      </c>
      <c r="F27" s="36"/>
      <c r="G27" s="36"/>
      <c r="H27" s="36"/>
      <c r="I27" s="130"/>
      <c r="J27" s="130"/>
      <c r="K27" s="130"/>
      <c r="L27" s="132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3" t="s">
        <v>37</v>
      </c>
      <c r="E30" s="38"/>
      <c r="F30" s="38"/>
      <c r="G30" s="38"/>
      <c r="H30" s="38"/>
      <c r="I30" s="38"/>
      <c r="J30" s="96">
        <f>ROUND(J117,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39</v>
      </c>
      <c r="G32" s="38"/>
      <c r="H32" s="38"/>
      <c r="I32" s="43" t="s">
        <v>38</v>
      </c>
      <c r="J32" s="43" t="s">
        <v>40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4" t="s">
        <v>41</v>
      </c>
      <c r="E33" s="32" t="s">
        <v>42</v>
      </c>
      <c r="F33" s="135">
        <f>ROUND((SUM(BE117:BE166)),  2)</f>
        <v>0</v>
      </c>
      <c r="G33" s="38"/>
      <c r="H33" s="38"/>
      <c r="I33" s="136">
        <v>0.20999999999999999</v>
      </c>
      <c r="J33" s="135">
        <f>ROUND(((SUM(BE117:BE166))*I33),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43</v>
      </c>
      <c r="F34" s="135">
        <f>ROUND((SUM(BF117:BF166)),  2)</f>
        <v>0</v>
      </c>
      <c r="G34" s="38"/>
      <c r="H34" s="38"/>
      <c r="I34" s="136">
        <v>0.12</v>
      </c>
      <c r="J34" s="135">
        <f>ROUND(((SUM(BF117:BF166))*I34),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44</v>
      </c>
      <c r="F35" s="135">
        <f>ROUND((SUM(BG117:BG166)),  2)</f>
        <v>0</v>
      </c>
      <c r="G35" s="38"/>
      <c r="H35" s="38"/>
      <c r="I35" s="136">
        <v>0.20999999999999999</v>
      </c>
      <c r="J35" s="135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45</v>
      </c>
      <c r="F36" s="135">
        <f>ROUND((SUM(BH117:BH166)),  2)</f>
        <v>0</v>
      </c>
      <c r="G36" s="38"/>
      <c r="H36" s="38"/>
      <c r="I36" s="136">
        <v>0.12</v>
      </c>
      <c r="J36" s="135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46</v>
      </c>
      <c r="F37" s="135">
        <f>ROUND((SUM(BI117:BI166)),  2)</f>
        <v>0</v>
      </c>
      <c r="G37" s="38"/>
      <c r="H37" s="38"/>
      <c r="I37" s="136">
        <v>0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7"/>
      <c r="D39" s="138" t="s">
        <v>47</v>
      </c>
      <c r="E39" s="81"/>
      <c r="F39" s="81"/>
      <c r="G39" s="139" t="s">
        <v>48</v>
      </c>
      <c r="H39" s="140" t="s">
        <v>49</v>
      </c>
      <c r="I39" s="81"/>
      <c r="J39" s="141">
        <f>SUM(J30:J37)</f>
        <v>0</v>
      </c>
      <c r="K39" s="142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50</v>
      </c>
      <c r="E50" s="57"/>
      <c r="F50" s="57"/>
      <c r="G50" s="56" t="s">
        <v>51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52</v>
      </c>
      <c r="E61" s="41"/>
      <c r="F61" s="143" t="s">
        <v>53</v>
      </c>
      <c r="G61" s="58" t="s">
        <v>52</v>
      </c>
      <c r="H61" s="41"/>
      <c r="I61" s="41"/>
      <c r="J61" s="144" t="s">
        <v>53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54</v>
      </c>
      <c r="E65" s="59"/>
      <c r="F65" s="59"/>
      <c r="G65" s="56" t="s">
        <v>55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52</v>
      </c>
      <c r="E76" s="41"/>
      <c r="F76" s="143" t="s">
        <v>53</v>
      </c>
      <c r="G76" s="58" t="s">
        <v>52</v>
      </c>
      <c r="H76" s="41"/>
      <c r="I76" s="41"/>
      <c r="J76" s="144" t="s">
        <v>53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116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Mladá Boleslav, obnova vodovodu a kanalizace - etapa A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114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06 - Vedlejší a ostaní náklady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Mladá Boleslav</v>
      </c>
      <c r="G89" s="38"/>
      <c r="H89" s="38"/>
      <c r="I89" s="32" t="s">
        <v>22</v>
      </c>
      <c r="J89" s="69" t="str">
        <f>IF(J12="","",J12)</f>
        <v>28. 1. 2026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38"/>
      <c r="E91" s="38"/>
      <c r="F91" s="27" t="str">
        <f>E15</f>
        <v>VAK Mladá Boleslav a.s.</v>
      </c>
      <c r="G91" s="38"/>
      <c r="H91" s="38"/>
      <c r="I91" s="32" t="s">
        <v>30</v>
      </c>
      <c r="J91" s="36" t="str">
        <f>E21</f>
        <v>ŠINDLAR s.ro., Hradec Králové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Roman Bárta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5" t="s">
        <v>117</v>
      </c>
      <c r="D94" s="137"/>
      <c r="E94" s="137"/>
      <c r="F94" s="137"/>
      <c r="G94" s="137"/>
      <c r="H94" s="137"/>
      <c r="I94" s="137"/>
      <c r="J94" s="146" t="s">
        <v>118</v>
      </c>
      <c r="K94" s="137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7" t="s">
        <v>119</v>
      </c>
      <c r="D96" s="38"/>
      <c r="E96" s="38"/>
      <c r="F96" s="38"/>
      <c r="G96" s="38"/>
      <c r="H96" s="38"/>
      <c r="I96" s="38"/>
      <c r="J96" s="96">
        <f>J117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120</v>
      </c>
    </row>
    <row r="97" s="9" customFormat="1" ht="24.96" customHeight="1">
      <c r="A97" s="9"/>
      <c r="B97" s="148"/>
      <c r="C97" s="9"/>
      <c r="D97" s="149" t="s">
        <v>1342</v>
      </c>
      <c r="E97" s="150"/>
      <c r="F97" s="150"/>
      <c r="G97" s="150"/>
      <c r="H97" s="150"/>
      <c r="I97" s="150"/>
      <c r="J97" s="151">
        <f>J118</f>
        <v>0</v>
      </c>
      <c r="K97" s="9"/>
      <c r="L97" s="14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8"/>
      <c r="B98" s="39"/>
      <c r="C98" s="38"/>
      <c r="D98" s="38"/>
      <c r="E98" s="38"/>
      <c r="F98" s="38"/>
      <c r="G98" s="38"/>
      <c r="H98" s="38"/>
      <c r="I98" s="38"/>
      <c r="J98" s="38"/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6.96" customHeight="1">
      <c r="A99" s="38"/>
      <c r="B99" s="60"/>
      <c r="C99" s="61"/>
      <c r="D99" s="61"/>
      <c r="E99" s="61"/>
      <c r="F99" s="61"/>
      <c r="G99" s="61"/>
      <c r="H99" s="61"/>
      <c r="I99" s="61"/>
      <c r="J99" s="61"/>
      <c r="K99" s="61"/>
      <c r="L99" s="55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3" s="2" customFormat="1" ht="6.96" customHeight="1">
      <c r="A103" s="38"/>
      <c r="B103" s="62"/>
      <c r="C103" s="63"/>
      <c r="D103" s="63"/>
      <c r="E103" s="63"/>
      <c r="F103" s="63"/>
      <c r="G103" s="63"/>
      <c r="H103" s="63"/>
      <c r="I103" s="63"/>
      <c r="J103" s="63"/>
      <c r="K103" s="63"/>
      <c r="L103" s="55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24.96" customHeight="1">
      <c r="A104" s="38"/>
      <c r="B104" s="39"/>
      <c r="C104" s="23" t="s">
        <v>131</v>
      </c>
      <c r="D104" s="38"/>
      <c r="E104" s="38"/>
      <c r="F104" s="38"/>
      <c r="G104" s="38"/>
      <c r="H104" s="38"/>
      <c r="I104" s="38"/>
      <c r="J104" s="38"/>
      <c r="K104" s="38"/>
      <c r="L104" s="55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39"/>
      <c r="C105" s="38"/>
      <c r="D105" s="38"/>
      <c r="E105" s="38"/>
      <c r="F105" s="38"/>
      <c r="G105" s="38"/>
      <c r="H105" s="38"/>
      <c r="I105" s="38"/>
      <c r="J105" s="38"/>
      <c r="K105" s="38"/>
      <c r="L105" s="55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2" customHeight="1">
      <c r="A106" s="38"/>
      <c r="B106" s="39"/>
      <c r="C106" s="32" t="s">
        <v>16</v>
      </c>
      <c r="D106" s="38"/>
      <c r="E106" s="38"/>
      <c r="F106" s="38"/>
      <c r="G106" s="38"/>
      <c r="H106" s="38"/>
      <c r="I106" s="38"/>
      <c r="J106" s="38"/>
      <c r="K106" s="38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6.5" customHeight="1">
      <c r="A107" s="38"/>
      <c r="B107" s="39"/>
      <c r="C107" s="38"/>
      <c r="D107" s="38"/>
      <c r="E107" s="129" t="str">
        <f>E7</f>
        <v>Mladá Boleslav, obnova vodovodu a kanalizace - etapa A</v>
      </c>
      <c r="F107" s="32"/>
      <c r="G107" s="32"/>
      <c r="H107" s="32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114</v>
      </c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38"/>
      <c r="D109" s="38"/>
      <c r="E109" s="67" t="str">
        <f>E9</f>
        <v>06 - Vedlejší a ostaní náklady</v>
      </c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38"/>
      <c r="D110" s="38"/>
      <c r="E110" s="38"/>
      <c r="F110" s="38"/>
      <c r="G110" s="38"/>
      <c r="H110" s="38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20</v>
      </c>
      <c r="D111" s="38"/>
      <c r="E111" s="38"/>
      <c r="F111" s="27" t="str">
        <f>F12</f>
        <v>Mladá Boleslav</v>
      </c>
      <c r="G111" s="38"/>
      <c r="H111" s="38"/>
      <c r="I111" s="32" t="s">
        <v>22</v>
      </c>
      <c r="J111" s="69" t="str">
        <f>IF(J12="","",J12)</f>
        <v>28. 1. 2026</v>
      </c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38"/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5.65" customHeight="1">
      <c r="A113" s="38"/>
      <c r="B113" s="39"/>
      <c r="C113" s="32" t="s">
        <v>24</v>
      </c>
      <c r="D113" s="38"/>
      <c r="E113" s="38"/>
      <c r="F113" s="27" t="str">
        <f>E15</f>
        <v>VAK Mladá Boleslav a.s.</v>
      </c>
      <c r="G113" s="38"/>
      <c r="H113" s="38"/>
      <c r="I113" s="32" t="s">
        <v>30</v>
      </c>
      <c r="J113" s="36" t="str">
        <f>E21</f>
        <v>ŠINDLAR s.ro., Hradec Králové</v>
      </c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28</v>
      </c>
      <c r="D114" s="38"/>
      <c r="E114" s="38"/>
      <c r="F114" s="27" t="str">
        <f>IF(E18="","",E18)</f>
        <v>Vyplň údaj</v>
      </c>
      <c r="G114" s="38"/>
      <c r="H114" s="38"/>
      <c r="I114" s="32" t="s">
        <v>33</v>
      </c>
      <c r="J114" s="36" t="str">
        <f>E24</f>
        <v>Roman Bárta</v>
      </c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0.32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1" customFormat="1" ht="29.28" customHeight="1">
      <c r="A116" s="156"/>
      <c r="B116" s="157"/>
      <c r="C116" s="158" t="s">
        <v>132</v>
      </c>
      <c r="D116" s="159" t="s">
        <v>62</v>
      </c>
      <c r="E116" s="159" t="s">
        <v>58</v>
      </c>
      <c r="F116" s="159" t="s">
        <v>59</v>
      </c>
      <c r="G116" s="159" t="s">
        <v>133</v>
      </c>
      <c r="H116" s="159" t="s">
        <v>134</v>
      </c>
      <c r="I116" s="159" t="s">
        <v>135</v>
      </c>
      <c r="J116" s="159" t="s">
        <v>118</v>
      </c>
      <c r="K116" s="160" t="s">
        <v>136</v>
      </c>
      <c r="L116" s="161"/>
      <c r="M116" s="86" t="s">
        <v>1</v>
      </c>
      <c r="N116" s="87" t="s">
        <v>41</v>
      </c>
      <c r="O116" s="87" t="s">
        <v>137</v>
      </c>
      <c r="P116" s="87" t="s">
        <v>138</v>
      </c>
      <c r="Q116" s="87" t="s">
        <v>139</v>
      </c>
      <c r="R116" s="87" t="s">
        <v>140</v>
      </c>
      <c r="S116" s="87" t="s">
        <v>141</v>
      </c>
      <c r="T116" s="88" t="s">
        <v>142</v>
      </c>
      <c r="U116" s="156"/>
      <c r="V116" s="156"/>
      <c r="W116" s="156"/>
      <c r="X116" s="156"/>
      <c r="Y116" s="156"/>
      <c r="Z116" s="156"/>
      <c r="AA116" s="156"/>
      <c r="AB116" s="156"/>
      <c r="AC116" s="156"/>
      <c r="AD116" s="156"/>
      <c r="AE116" s="156"/>
    </row>
    <row r="117" s="2" customFormat="1" ht="22.8" customHeight="1">
      <c r="A117" s="38"/>
      <c r="B117" s="39"/>
      <c r="C117" s="93" t="s">
        <v>143</v>
      </c>
      <c r="D117" s="38"/>
      <c r="E117" s="38"/>
      <c r="F117" s="38"/>
      <c r="G117" s="38"/>
      <c r="H117" s="38"/>
      <c r="I117" s="38"/>
      <c r="J117" s="162">
        <f>BK117</f>
        <v>0</v>
      </c>
      <c r="K117" s="38"/>
      <c r="L117" s="39"/>
      <c r="M117" s="89"/>
      <c r="N117" s="73"/>
      <c r="O117" s="90"/>
      <c r="P117" s="163">
        <f>P118</f>
        <v>0</v>
      </c>
      <c r="Q117" s="90"/>
      <c r="R117" s="163">
        <f>R118</f>
        <v>0</v>
      </c>
      <c r="S117" s="90"/>
      <c r="T117" s="164">
        <f>T118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9" t="s">
        <v>76</v>
      </c>
      <c r="AU117" s="19" t="s">
        <v>120</v>
      </c>
      <c r="BK117" s="165">
        <f>BK118</f>
        <v>0</v>
      </c>
    </row>
    <row r="118" s="12" customFormat="1" ht="25.92" customHeight="1">
      <c r="A118" s="12"/>
      <c r="B118" s="166"/>
      <c r="C118" s="12"/>
      <c r="D118" s="167" t="s">
        <v>76</v>
      </c>
      <c r="E118" s="168" t="s">
        <v>1343</v>
      </c>
      <c r="F118" s="168" t="s">
        <v>1344</v>
      </c>
      <c r="G118" s="12"/>
      <c r="H118" s="12"/>
      <c r="I118" s="169"/>
      <c r="J118" s="170">
        <f>BK118</f>
        <v>0</v>
      </c>
      <c r="K118" s="12"/>
      <c r="L118" s="166"/>
      <c r="M118" s="171"/>
      <c r="N118" s="172"/>
      <c r="O118" s="172"/>
      <c r="P118" s="173">
        <f>SUM(P119:P166)</f>
        <v>0</v>
      </c>
      <c r="Q118" s="172"/>
      <c r="R118" s="173">
        <f>SUM(R119:R166)</f>
        <v>0</v>
      </c>
      <c r="S118" s="172"/>
      <c r="T118" s="174">
        <f>SUM(T119:T166)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167" t="s">
        <v>173</v>
      </c>
      <c r="AT118" s="175" t="s">
        <v>76</v>
      </c>
      <c r="AU118" s="175" t="s">
        <v>77</v>
      </c>
      <c r="AY118" s="167" t="s">
        <v>146</v>
      </c>
      <c r="BK118" s="176">
        <f>SUM(BK119:BK166)</f>
        <v>0</v>
      </c>
    </row>
    <row r="119" s="2" customFormat="1" ht="16.5" customHeight="1">
      <c r="A119" s="38"/>
      <c r="B119" s="179"/>
      <c r="C119" s="180" t="s">
        <v>84</v>
      </c>
      <c r="D119" s="180" t="s">
        <v>148</v>
      </c>
      <c r="E119" s="181" t="s">
        <v>1345</v>
      </c>
      <c r="F119" s="182" t="s">
        <v>1346</v>
      </c>
      <c r="G119" s="183" t="s">
        <v>1347</v>
      </c>
      <c r="H119" s="184">
        <v>1</v>
      </c>
      <c r="I119" s="185"/>
      <c r="J119" s="186">
        <f>ROUND(I119*H119,2)</f>
        <v>0</v>
      </c>
      <c r="K119" s="182" t="s">
        <v>1</v>
      </c>
      <c r="L119" s="39"/>
      <c r="M119" s="187" t="s">
        <v>1</v>
      </c>
      <c r="N119" s="188" t="s">
        <v>42</v>
      </c>
      <c r="O119" s="77"/>
      <c r="P119" s="189">
        <f>O119*H119</f>
        <v>0</v>
      </c>
      <c r="Q119" s="189">
        <v>0</v>
      </c>
      <c r="R119" s="189">
        <f>Q119*H119</f>
        <v>0</v>
      </c>
      <c r="S119" s="189">
        <v>0</v>
      </c>
      <c r="T119" s="190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191" t="s">
        <v>1348</v>
      </c>
      <c r="AT119" s="191" t="s">
        <v>148</v>
      </c>
      <c r="AU119" s="191" t="s">
        <v>84</v>
      </c>
      <c r="AY119" s="19" t="s">
        <v>146</v>
      </c>
      <c r="BE119" s="192">
        <f>IF(N119="základní",J119,0)</f>
        <v>0</v>
      </c>
      <c r="BF119" s="192">
        <f>IF(N119="snížená",J119,0)</f>
        <v>0</v>
      </c>
      <c r="BG119" s="192">
        <f>IF(N119="zákl. přenesená",J119,0)</f>
        <v>0</v>
      </c>
      <c r="BH119" s="192">
        <f>IF(N119="sníž. přenesená",J119,0)</f>
        <v>0</v>
      </c>
      <c r="BI119" s="192">
        <f>IF(N119="nulová",J119,0)</f>
        <v>0</v>
      </c>
      <c r="BJ119" s="19" t="s">
        <v>84</v>
      </c>
      <c r="BK119" s="192">
        <f>ROUND(I119*H119,2)</f>
        <v>0</v>
      </c>
      <c r="BL119" s="19" t="s">
        <v>1348</v>
      </c>
      <c r="BM119" s="191" t="s">
        <v>1349</v>
      </c>
    </row>
    <row r="120" s="13" customFormat="1">
      <c r="A120" s="13"/>
      <c r="B120" s="193"/>
      <c r="C120" s="13"/>
      <c r="D120" s="194" t="s">
        <v>155</v>
      </c>
      <c r="E120" s="195" t="s">
        <v>1</v>
      </c>
      <c r="F120" s="196" t="s">
        <v>1350</v>
      </c>
      <c r="G120" s="13"/>
      <c r="H120" s="195" t="s">
        <v>1</v>
      </c>
      <c r="I120" s="197"/>
      <c r="J120" s="13"/>
      <c r="K120" s="13"/>
      <c r="L120" s="193"/>
      <c r="M120" s="198"/>
      <c r="N120" s="199"/>
      <c r="O120" s="199"/>
      <c r="P120" s="199"/>
      <c r="Q120" s="199"/>
      <c r="R120" s="199"/>
      <c r="S120" s="199"/>
      <c r="T120" s="200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195" t="s">
        <v>155</v>
      </c>
      <c r="AU120" s="195" t="s">
        <v>84</v>
      </c>
      <c r="AV120" s="13" t="s">
        <v>84</v>
      </c>
      <c r="AW120" s="13" t="s">
        <v>32</v>
      </c>
      <c r="AX120" s="13" t="s">
        <v>77</v>
      </c>
      <c r="AY120" s="195" t="s">
        <v>146</v>
      </c>
    </row>
    <row r="121" s="14" customFormat="1">
      <c r="A121" s="14"/>
      <c r="B121" s="201"/>
      <c r="C121" s="14"/>
      <c r="D121" s="194" t="s">
        <v>155</v>
      </c>
      <c r="E121" s="202" t="s">
        <v>1</v>
      </c>
      <c r="F121" s="203" t="s">
        <v>84</v>
      </c>
      <c r="G121" s="14"/>
      <c r="H121" s="204">
        <v>1</v>
      </c>
      <c r="I121" s="205"/>
      <c r="J121" s="14"/>
      <c r="K121" s="14"/>
      <c r="L121" s="201"/>
      <c r="M121" s="206"/>
      <c r="N121" s="207"/>
      <c r="O121" s="207"/>
      <c r="P121" s="207"/>
      <c r="Q121" s="207"/>
      <c r="R121" s="207"/>
      <c r="S121" s="207"/>
      <c r="T121" s="208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02" t="s">
        <v>155</v>
      </c>
      <c r="AU121" s="202" t="s">
        <v>84</v>
      </c>
      <c r="AV121" s="14" t="s">
        <v>86</v>
      </c>
      <c r="AW121" s="14" t="s">
        <v>32</v>
      </c>
      <c r="AX121" s="14" t="s">
        <v>84</v>
      </c>
      <c r="AY121" s="202" t="s">
        <v>146</v>
      </c>
    </row>
    <row r="122" s="2" customFormat="1" ht="16.5" customHeight="1">
      <c r="A122" s="38"/>
      <c r="B122" s="179"/>
      <c r="C122" s="180" t="s">
        <v>86</v>
      </c>
      <c r="D122" s="180" t="s">
        <v>148</v>
      </c>
      <c r="E122" s="181" t="s">
        <v>1351</v>
      </c>
      <c r="F122" s="182" t="s">
        <v>1352</v>
      </c>
      <c r="G122" s="183" t="s">
        <v>1347</v>
      </c>
      <c r="H122" s="184">
        <v>1</v>
      </c>
      <c r="I122" s="185"/>
      <c r="J122" s="186">
        <f>ROUND(I122*H122,2)</f>
        <v>0</v>
      </c>
      <c r="K122" s="182" t="s">
        <v>1</v>
      </c>
      <c r="L122" s="39"/>
      <c r="M122" s="187" t="s">
        <v>1</v>
      </c>
      <c r="N122" s="188" t="s">
        <v>42</v>
      </c>
      <c r="O122" s="77"/>
      <c r="P122" s="189">
        <f>O122*H122</f>
        <v>0</v>
      </c>
      <c r="Q122" s="189">
        <v>0</v>
      </c>
      <c r="R122" s="189">
        <f>Q122*H122</f>
        <v>0</v>
      </c>
      <c r="S122" s="189">
        <v>0</v>
      </c>
      <c r="T122" s="190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191" t="s">
        <v>1348</v>
      </c>
      <c r="AT122" s="191" t="s">
        <v>148</v>
      </c>
      <c r="AU122" s="191" t="s">
        <v>84</v>
      </c>
      <c r="AY122" s="19" t="s">
        <v>146</v>
      </c>
      <c r="BE122" s="192">
        <f>IF(N122="základní",J122,0)</f>
        <v>0</v>
      </c>
      <c r="BF122" s="192">
        <f>IF(N122="snížená",J122,0)</f>
        <v>0</v>
      </c>
      <c r="BG122" s="192">
        <f>IF(N122="zákl. přenesená",J122,0)</f>
        <v>0</v>
      </c>
      <c r="BH122" s="192">
        <f>IF(N122="sníž. přenesená",J122,0)</f>
        <v>0</v>
      </c>
      <c r="BI122" s="192">
        <f>IF(N122="nulová",J122,0)</f>
        <v>0</v>
      </c>
      <c r="BJ122" s="19" t="s">
        <v>84</v>
      </c>
      <c r="BK122" s="192">
        <f>ROUND(I122*H122,2)</f>
        <v>0</v>
      </c>
      <c r="BL122" s="19" t="s">
        <v>1348</v>
      </c>
      <c r="BM122" s="191" t="s">
        <v>1353</v>
      </c>
    </row>
    <row r="123" s="13" customFormat="1">
      <c r="A123" s="13"/>
      <c r="B123" s="193"/>
      <c r="C123" s="13"/>
      <c r="D123" s="194" t="s">
        <v>155</v>
      </c>
      <c r="E123" s="195" t="s">
        <v>1</v>
      </c>
      <c r="F123" s="196" t="s">
        <v>1350</v>
      </c>
      <c r="G123" s="13"/>
      <c r="H123" s="195" t="s">
        <v>1</v>
      </c>
      <c r="I123" s="197"/>
      <c r="J123" s="13"/>
      <c r="K123" s="13"/>
      <c r="L123" s="193"/>
      <c r="M123" s="198"/>
      <c r="N123" s="199"/>
      <c r="O123" s="199"/>
      <c r="P123" s="199"/>
      <c r="Q123" s="199"/>
      <c r="R123" s="199"/>
      <c r="S123" s="199"/>
      <c r="T123" s="200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195" t="s">
        <v>155</v>
      </c>
      <c r="AU123" s="195" t="s">
        <v>84</v>
      </c>
      <c r="AV123" s="13" t="s">
        <v>84</v>
      </c>
      <c r="AW123" s="13" t="s">
        <v>32</v>
      </c>
      <c r="AX123" s="13" t="s">
        <v>77</v>
      </c>
      <c r="AY123" s="195" t="s">
        <v>146</v>
      </c>
    </row>
    <row r="124" s="14" customFormat="1">
      <c r="A124" s="14"/>
      <c r="B124" s="201"/>
      <c r="C124" s="14"/>
      <c r="D124" s="194" t="s">
        <v>155</v>
      </c>
      <c r="E124" s="202" t="s">
        <v>1</v>
      </c>
      <c r="F124" s="203" t="s">
        <v>84</v>
      </c>
      <c r="G124" s="14"/>
      <c r="H124" s="204">
        <v>1</v>
      </c>
      <c r="I124" s="205"/>
      <c r="J124" s="14"/>
      <c r="K124" s="14"/>
      <c r="L124" s="201"/>
      <c r="M124" s="206"/>
      <c r="N124" s="207"/>
      <c r="O124" s="207"/>
      <c r="P124" s="207"/>
      <c r="Q124" s="207"/>
      <c r="R124" s="207"/>
      <c r="S124" s="207"/>
      <c r="T124" s="208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02" t="s">
        <v>155</v>
      </c>
      <c r="AU124" s="202" t="s">
        <v>84</v>
      </c>
      <c r="AV124" s="14" t="s">
        <v>86</v>
      </c>
      <c r="AW124" s="14" t="s">
        <v>32</v>
      </c>
      <c r="AX124" s="14" t="s">
        <v>84</v>
      </c>
      <c r="AY124" s="202" t="s">
        <v>146</v>
      </c>
    </row>
    <row r="125" s="2" customFormat="1" ht="37.8" customHeight="1">
      <c r="A125" s="38"/>
      <c r="B125" s="179"/>
      <c r="C125" s="180" t="s">
        <v>165</v>
      </c>
      <c r="D125" s="180" t="s">
        <v>148</v>
      </c>
      <c r="E125" s="181" t="s">
        <v>1354</v>
      </c>
      <c r="F125" s="182" t="s">
        <v>1355</v>
      </c>
      <c r="G125" s="183" t="s">
        <v>1347</v>
      </c>
      <c r="H125" s="184">
        <v>1</v>
      </c>
      <c r="I125" s="185"/>
      <c r="J125" s="186">
        <f>ROUND(I125*H125,2)</f>
        <v>0</v>
      </c>
      <c r="K125" s="182" t="s">
        <v>1</v>
      </c>
      <c r="L125" s="39"/>
      <c r="M125" s="187" t="s">
        <v>1</v>
      </c>
      <c r="N125" s="188" t="s">
        <v>42</v>
      </c>
      <c r="O125" s="77"/>
      <c r="P125" s="189">
        <f>O125*H125</f>
        <v>0</v>
      </c>
      <c r="Q125" s="189">
        <v>0</v>
      </c>
      <c r="R125" s="189">
        <f>Q125*H125</f>
        <v>0</v>
      </c>
      <c r="S125" s="189">
        <v>0</v>
      </c>
      <c r="T125" s="19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1" t="s">
        <v>1348</v>
      </c>
      <c r="AT125" s="191" t="s">
        <v>148</v>
      </c>
      <c r="AU125" s="191" t="s">
        <v>84</v>
      </c>
      <c r="AY125" s="19" t="s">
        <v>146</v>
      </c>
      <c r="BE125" s="192">
        <f>IF(N125="základní",J125,0)</f>
        <v>0</v>
      </c>
      <c r="BF125" s="192">
        <f>IF(N125="snížená",J125,0)</f>
        <v>0</v>
      </c>
      <c r="BG125" s="192">
        <f>IF(N125="zákl. přenesená",J125,0)</f>
        <v>0</v>
      </c>
      <c r="BH125" s="192">
        <f>IF(N125="sníž. přenesená",J125,0)</f>
        <v>0</v>
      </c>
      <c r="BI125" s="192">
        <f>IF(N125="nulová",J125,0)</f>
        <v>0</v>
      </c>
      <c r="BJ125" s="19" t="s">
        <v>84</v>
      </c>
      <c r="BK125" s="192">
        <f>ROUND(I125*H125,2)</f>
        <v>0</v>
      </c>
      <c r="BL125" s="19" t="s">
        <v>1348</v>
      </c>
      <c r="BM125" s="191" t="s">
        <v>1356</v>
      </c>
    </row>
    <row r="126" s="13" customFormat="1">
      <c r="A126" s="13"/>
      <c r="B126" s="193"/>
      <c r="C126" s="13"/>
      <c r="D126" s="194" t="s">
        <v>155</v>
      </c>
      <c r="E126" s="195" t="s">
        <v>1</v>
      </c>
      <c r="F126" s="196" t="s">
        <v>1350</v>
      </c>
      <c r="G126" s="13"/>
      <c r="H126" s="195" t="s">
        <v>1</v>
      </c>
      <c r="I126" s="197"/>
      <c r="J126" s="13"/>
      <c r="K126" s="13"/>
      <c r="L126" s="193"/>
      <c r="M126" s="198"/>
      <c r="N126" s="199"/>
      <c r="O126" s="199"/>
      <c r="P126" s="199"/>
      <c r="Q126" s="199"/>
      <c r="R126" s="199"/>
      <c r="S126" s="199"/>
      <c r="T126" s="20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95" t="s">
        <v>155</v>
      </c>
      <c r="AU126" s="195" t="s">
        <v>84</v>
      </c>
      <c r="AV126" s="13" t="s">
        <v>84</v>
      </c>
      <c r="AW126" s="13" t="s">
        <v>32</v>
      </c>
      <c r="AX126" s="13" t="s">
        <v>77</v>
      </c>
      <c r="AY126" s="195" t="s">
        <v>146</v>
      </c>
    </row>
    <row r="127" s="14" customFormat="1">
      <c r="A127" s="14"/>
      <c r="B127" s="201"/>
      <c r="C127" s="14"/>
      <c r="D127" s="194" t="s">
        <v>155</v>
      </c>
      <c r="E127" s="202" t="s">
        <v>1</v>
      </c>
      <c r="F127" s="203" t="s">
        <v>84</v>
      </c>
      <c r="G127" s="14"/>
      <c r="H127" s="204">
        <v>1</v>
      </c>
      <c r="I127" s="205"/>
      <c r="J127" s="14"/>
      <c r="K127" s="14"/>
      <c r="L127" s="201"/>
      <c r="M127" s="206"/>
      <c r="N127" s="207"/>
      <c r="O127" s="207"/>
      <c r="P127" s="207"/>
      <c r="Q127" s="207"/>
      <c r="R127" s="207"/>
      <c r="S127" s="207"/>
      <c r="T127" s="208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02" t="s">
        <v>155</v>
      </c>
      <c r="AU127" s="202" t="s">
        <v>84</v>
      </c>
      <c r="AV127" s="14" t="s">
        <v>86</v>
      </c>
      <c r="AW127" s="14" t="s">
        <v>32</v>
      </c>
      <c r="AX127" s="14" t="s">
        <v>84</v>
      </c>
      <c r="AY127" s="202" t="s">
        <v>146</v>
      </c>
    </row>
    <row r="128" s="2" customFormat="1" ht="24.15" customHeight="1">
      <c r="A128" s="38"/>
      <c r="B128" s="179"/>
      <c r="C128" s="180" t="s">
        <v>153</v>
      </c>
      <c r="D128" s="180" t="s">
        <v>148</v>
      </c>
      <c r="E128" s="181" t="s">
        <v>1357</v>
      </c>
      <c r="F128" s="182" t="s">
        <v>1358</v>
      </c>
      <c r="G128" s="183" t="s">
        <v>1347</v>
      </c>
      <c r="H128" s="184">
        <v>1</v>
      </c>
      <c r="I128" s="185"/>
      <c r="J128" s="186">
        <f>ROUND(I128*H128,2)</f>
        <v>0</v>
      </c>
      <c r="K128" s="182" t="s">
        <v>1</v>
      </c>
      <c r="L128" s="39"/>
      <c r="M128" s="187" t="s">
        <v>1</v>
      </c>
      <c r="N128" s="188" t="s">
        <v>42</v>
      </c>
      <c r="O128" s="77"/>
      <c r="P128" s="189">
        <f>O128*H128</f>
        <v>0</v>
      </c>
      <c r="Q128" s="189">
        <v>0</v>
      </c>
      <c r="R128" s="189">
        <f>Q128*H128</f>
        <v>0</v>
      </c>
      <c r="S128" s="189">
        <v>0</v>
      </c>
      <c r="T128" s="19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1" t="s">
        <v>1348</v>
      </c>
      <c r="AT128" s="191" t="s">
        <v>148</v>
      </c>
      <c r="AU128" s="191" t="s">
        <v>84</v>
      </c>
      <c r="AY128" s="19" t="s">
        <v>146</v>
      </c>
      <c r="BE128" s="192">
        <f>IF(N128="základní",J128,0)</f>
        <v>0</v>
      </c>
      <c r="BF128" s="192">
        <f>IF(N128="snížená",J128,0)</f>
        <v>0</v>
      </c>
      <c r="BG128" s="192">
        <f>IF(N128="zákl. přenesená",J128,0)</f>
        <v>0</v>
      </c>
      <c r="BH128" s="192">
        <f>IF(N128="sníž. přenesená",J128,0)</f>
        <v>0</v>
      </c>
      <c r="BI128" s="192">
        <f>IF(N128="nulová",J128,0)</f>
        <v>0</v>
      </c>
      <c r="BJ128" s="19" t="s">
        <v>84</v>
      </c>
      <c r="BK128" s="192">
        <f>ROUND(I128*H128,2)</f>
        <v>0</v>
      </c>
      <c r="BL128" s="19" t="s">
        <v>1348</v>
      </c>
      <c r="BM128" s="191" t="s">
        <v>1359</v>
      </c>
    </row>
    <row r="129" s="13" customFormat="1">
      <c r="A129" s="13"/>
      <c r="B129" s="193"/>
      <c r="C129" s="13"/>
      <c r="D129" s="194" t="s">
        <v>155</v>
      </c>
      <c r="E129" s="195" t="s">
        <v>1</v>
      </c>
      <c r="F129" s="196" t="s">
        <v>1350</v>
      </c>
      <c r="G129" s="13"/>
      <c r="H129" s="195" t="s">
        <v>1</v>
      </c>
      <c r="I129" s="197"/>
      <c r="J129" s="13"/>
      <c r="K129" s="13"/>
      <c r="L129" s="193"/>
      <c r="M129" s="198"/>
      <c r="N129" s="199"/>
      <c r="O129" s="199"/>
      <c r="P129" s="199"/>
      <c r="Q129" s="199"/>
      <c r="R129" s="199"/>
      <c r="S129" s="199"/>
      <c r="T129" s="20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95" t="s">
        <v>155</v>
      </c>
      <c r="AU129" s="195" t="s">
        <v>84</v>
      </c>
      <c r="AV129" s="13" t="s">
        <v>84</v>
      </c>
      <c r="AW129" s="13" t="s">
        <v>32</v>
      </c>
      <c r="AX129" s="13" t="s">
        <v>77</v>
      </c>
      <c r="AY129" s="195" t="s">
        <v>146</v>
      </c>
    </row>
    <row r="130" s="14" customFormat="1">
      <c r="A130" s="14"/>
      <c r="B130" s="201"/>
      <c r="C130" s="14"/>
      <c r="D130" s="194" t="s">
        <v>155</v>
      </c>
      <c r="E130" s="202" t="s">
        <v>1</v>
      </c>
      <c r="F130" s="203" t="s">
        <v>84</v>
      </c>
      <c r="G130" s="14"/>
      <c r="H130" s="204">
        <v>1</v>
      </c>
      <c r="I130" s="205"/>
      <c r="J130" s="14"/>
      <c r="K130" s="14"/>
      <c r="L130" s="201"/>
      <c r="M130" s="206"/>
      <c r="N130" s="207"/>
      <c r="O130" s="207"/>
      <c r="P130" s="207"/>
      <c r="Q130" s="207"/>
      <c r="R130" s="207"/>
      <c r="S130" s="207"/>
      <c r="T130" s="208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02" t="s">
        <v>155</v>
      </c>
      <c r="AU130" s="202" t="s">
        <v>84</v>
      </c>
      <c r="AV130" s="14" t="s">
        <v>86</v>
      </c>
      <c r="AW130" s="14" t="s">
        <v>32</v>
      </c>
      <c r="AX130" s="14" t="s">
        <v>84</v>
      </c>
      <c r="AY130" s="202" t="s">
        <v>146</v>
      </c>
    </row>
    <row r="131" s="2" customFormat="1" ht="16.5" customHeight="1">
      <c r="A131" s="38"/>
      <c r="B131" s="179"/>
      <c r="C131" s="180" t="s">
        <v>173</v>
      </c>
      <c r="D131" s="180" t="s">
        <v>148</v>
      </c>
      <c r="E131" s="181" t="s">
        <v>1360</v>
      </c>
      <c r="F131" s="182" t="s">
        <v>1361</v>
      </c>
      <c r="G131" s="183" t="s">
        <v>1347</v>
      </c>
      <c r="H131" s="184">
        <v>1</v>
      </c>
      <c r="I131" s="185"/>
      <c r="J131" s="186">
        <f>ROUND(I131*H131,2)</f>
        <v>0</v>
      </c>
      <c r="K131" s="182" t="s">
        <v>1</v>
      </c>
      <c r="L131" s="39"/>
      <c r="M131" s="187" t="s">
        <v>1</v>
      </c>
      <c r="N131" s="188" t="s">
        <v>42</v>
      </c>
      <c r="O131" s="77"/>
      <c r="P131" s="189">
        <f>O131*H131</f>
        <v>0</v>
      </c>
      <c r="Q131" s="189">
        <v>0</v>
      </c>
      <c r="R131" s="189">
        <f>Q131*H131</f>
        <v>0</v>
      </c>
      <c r="S131" s="189">
        <v>0</v>
      </c>
      <c r="T131" s="19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1" t="s">
        <v>1348</v>
      </c>
      <c r="AT131" s="191" t="s">
        <v>148</v>
      </c>
      <c r="AU131" s="191" t="s">
        <v>84</v>
      </c>
      <c r="AY131" s="19" t="s">
        <v>146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9" t="s">
        <v>84</v>
      </c>
      <c r="BK131" s="192">
        <f>ROUND(I131*H131,2)</f>
        <v>0</v>
      </c>
      <c r="BL131" s="19" t="s">
        <v>1348</v>
      </c>
      <c r="BM131" s="191" t="s">
        <v>1362</v>
      </c>
    </row>
    <row r="132" s="13" customFormat="1">
      <c r="A132" s="13"/>
      <c r="B132" s="193"/>
      <c r="C132" s="13"/>
      <c r="D132" s="194" t="s">
        <v>155</v>
      </c>
      <c r="E132" s="195" t="s">
        <v>1</v>
      </c>
      <c r="F132" s="196" t="s">
        <v>1350</v>
      </c>
      <c r="G132" s="13"/>
      <c r="H132" s="195" t="s">
        <v>1</v>
      </c>
      <c r="I132" s="197"/>
      <c r="J132" s="13"/>
      <c r="K132" s="13"/>
      <c r="L132" s="193"/>
      <c r="M132" s="198"/>
      <c r="N132" s="199"/>
      <c r="O132" s="199"/>
      <c r="P132" s="199"/>
      <c r="Q132" s="199"/>
      <c r="R132" s="199"/>
      <c r="S132" s="199"/>
      <c r="T132" s="20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5" t="s">
        <v>155</v>
      </c>
      <c r="AU132" s="195" t="s">
        <v>84</v>
      </c>
      <c r="AV132" s="13" t="s">
        <v>84</v>
      </c>
      <c r="AW132" s="13" t="s">
        <v>32</v>
      </c>
      <c r="AX132" s="13" t="s">
        <v>77</v>
      </c>
      <c r="AY132" s="195" t="s">
        <v>146</v>
      </c>
    </row>
    <row r="133" s="14" customFormat="1">
      <c r="A133" s="14"/>
      <c r="B133" s="201"/>
      <c r="C133" s="14"/>
      <c r="D133" s="194" t="s">
        <v>155</v>
      </c>
      <c r="E133" s="202" t="s">
        <v>1</v>
      </c>
      <c r="F133" s="203" t="s">
        <v>84</v>
      </c>
      <c r="G133" s="14"/>
      <c r="H133" s="204">
        <v>1</v>
      </c>
      <c r="I133" s="205"/>
      <c r="J133" s="14"/>
      <c r="K133" s="14"/>
      <c r="L133" s="201"/>
      <c r="M133" s="206"/>
      <c r="N133" s="207"/>
      <c r="O133" s="207"/>
      <c r="P133" s="207"/>
      <c r="Q133" s="207"/>
      <c r="R133" s="207"/>
      <c r="S133" s="207"/>
      <c r="T133" s="208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2" t="s">
        <v>155</v>
      </c>
      <c r="AU133" s="202" t="s">
        <v>84</v>
      </c>
      <c r="AV133" s="14" t="s">
        <v>86</v>
      </c>
      <c r="AW133" s="14" t="s">
        <v>32</v>
      </c>
      <c r="AX133" s="14" t="s">
        <v>84</v>
      </c>
      <c r="AY133" s="202" t="s">
        <v>146</v>
      </c>
    </row>
    <row r="134" s="2" customFormat="1" ht="37.8" customHeight="1">
      <c r="A134" s="38"/>
      <c r="B134" s="179"/>
      <c r="C134" s="180" t="s">
        <v>177</v>
      </c>
      <c r="D134" s="180" t="s">
        <v>148</v>
      </c>
      <c r="E134" s="181" t="s">
        <v>1363</v>
      </c>
      <c r="F134" s="182" t="s">
        <v>1364</v>
      </c>
      <c r="G134" s="183" t="s">
        <v>1347</v>
      </c>
      <c r="H134" s="184">
        <v>1</v>
      </c>
      <c r="I134" s="185"/>
      <c r="J134" s="186">
        <f>ROUND(I134*H134,2)</f>
        <v>0</v>
      </c>
      <c r="K134" s="182" t="s">
        <v>1</v>
      </c>
      <c r="L134" s="39"/>
      <c r="M134" s="187" t="s">
        <v>1</v>
      </c>
      <c r="N134" s="188" t="s">
        <v>42</v>
      </c>
      <c r="O134" s="77"/>
      <c r="P134" s="189">
        <f>O134*H134</f>
        <v>0</v>
      </c>
      <c r="Q134" s="189">
        <v>0</v>
      </c>
      <c r="R134" s="189">
        <f>Q134*H134</f>
        <v>0</v>
      </c>
      <c r="S134" s="189">
        <v>0</v>
      </c>
      <c r="T134" s="19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1" t="s">
        <v>1348</v>
      </c>
      <c r="AT134" s="191" t="s">
        <v>148</v>
      </c>
      <c r="AU134" s="191" t="s">
        <v>84</v>
      </c>
      <c r="AY134" s="19" t="s">
        <v>146</v>
      </c>
      <c r="BE134" s="192">
        <f>IF(N134="základní",J134,0)</f>
        <v>0</v>
      </c>
      <c r="BF134" s="192">
        <f>IF(N134="snížená",J134,0)</f>
        <v>0</v>
      </c>
      <c r="BG134" s="192">
        <f>IF(N134="zákl. přenesená",J134,0)</f>
        <v>0</v>
      </c>
      <c r="BH134" s="192">
        <f>IF(N134="sníž. přenesená",J134,0)</f>
        <v>0</v>
      </c>
      <c r="BI134" s="192">
        <f>IF(N134="nulová",J134,0)</f>
        <v>0</v>
      </c>
      <c r="BJ134" s="19" t="s">
        <v>84</v>
      </c>
      <c r="BK134" s="192">
        <f>ROUND(I134*H134,2)</f>
        <v>0</v>
      </c>
      <c r="BL134" s="19" t="s">
        <v>1348</v>
      </c>
      <c r="BM134" s="191" t="s">
        <v>1365</v>
      </c>
    </row>
    <row r="135" s="13" customFormat="1">
      <c r="A135" s="13"/>
      <c r="B135" s="193"/>
      <c r="C135" s="13"/>
      <c r="D135" s="194" t="s">
        <v>155</v>
      </c>
      <c r="E135" s="195" t="s">
        <v>1</v>
      </c>
      <c r="F135" s="196" t="s">
        <v>1350</v>
      </c>
      <c r="G135" s="13"/>
      <c r="H135" s="195" t="s">
        <v>1</v>
      </c>
      <c r="I135" s="197"/>
      <c r="J135" s="13"/>
      <c r="K135" s="13"/>
      <c r="L135" s="193"/>
      <c r="M135" s="198"/>
      <c r="N135" s="199"/>
      <c r="O135" s="199"/>
      <c r="P135" s="199"/>
      <c r="Q135" s="199"/>
      <c r="R135" s="199"/>
      <c r="S135" s="199"/>
      <c r="T135" s="20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5" t="s">
        <v>155</v>
      </c>
      <c r="AU135" s="195" t="s">
        <v>84</v>
      </c>
      <c r="AV135" s="13" t="s">
        <v>84</v>
      </c>
      <c r="AW135" s="13" t="s">
        <v>32</v>
      </c>
      <c r="AX135" s="13" t="s">
        <v>77</v>
      </c>
      <c r="AY135" s="195" t="s">
        <v>146</v>
      </c>
    </row>
    <row r="136" s="14" customFormat="1">
      <c r="A136" s="14"/>
      <c r="B136" s="201"/>
      <c r="C136" s="14"/>
      <c r="D136" s="194" t="s">
        <v>155</v>
      </c>
      <c r="E136" s="202" t="s">
        <v>1</v>
      </c>
      <c r="F136" s="203" t="s">
        <v>84</v>
      </c>
      <c r="G136" s="14"/>
      <c r="H136" s="204">
        <v>1</v>
      </c>
      <c r="I136" s="205"/>
      <c r="J136" s="14"/>
      <c r="K136" s="14"/>
      <c r="L136" s="201"/>
      <c r="M136" s="206"/>
      <c r="N136" s="207"/>
      <c r="O136" s="207"/>
      <c r="P136" s="207"/>
      <c r="Q136" s="207"/>
      <c r="R136" s="207"/>
      <c r="S136" s="207"/>
      <c r="T136" s="208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02" t="s">
        <v>155</v>
      </c>
      <c r="AU136" s="202" t="s">
        <v>84</v>
      </c>
      <c r="AV136" s="14" t="s">
        <v>86</v>
      </c>
      <c r="AW136" s="14" t="s">
        <v>32</v>
      </c>
      <c r="AX136" s="14" t="s">
        <v>84</v>
      </c>
      <c r="AY136" s="202" t="s">
        <v>146</v>
      </c>
    </row>
    <row r="137" s="2" customFormat="1" ht="24.15" customHeight="1">
      <c r="A137" s="38"/>
      <c r="B137" s="179"/>
      <c r="C137" s="180" t="s">
        <v>181</v>
      </c>
      <c r="D137" s="180" t="s">
        <v>148</v>
      </c>
      <c r="E137" s="181" t="s">
        <v>1366</v>
      </c>
      <c r="F137" s="182" t="s">
        <v>1367</v>
      </c>
      <c r="G137" s="183" t="s">
        <v>1347</v>
      </c>
      <c r="H137" s="184">
        <v>1</v>
      </c>
      <c r="I137" s="185"/>
      <c r="J137" s="186">
        <f>ROUND(I137*H137,2)</f>
        <v>0</v>
      </c>
      <c r="K137" s="182" t="s">
        <v>1</v>
      </c>
      <c r="L137" s="39"/>
      <c r="M137" s="187" t="s">
        <v>1</v>
      </c>
      <c r="N137" s="188" t="s">
        <v>42</v>
      </c>
      <c r="O137" s="77"/>
      <c r="P137" s="189">
        <f>O137*H137</f>
        <v>0</v>
      </c>
      <c r="Q137" s="189">
        <v>0</v>
      </c>
      <c r="R137" s="189">
        <f>Q137*H137</f>
        <v>0</v>
      </c>
      <c r="S137" s="189">
        <v>0</v>
      </c>
      <c r="T137" s="19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1" t="s">
        <v>1348</v>
      </c>
      <c r="AT137" s="191" t="s">
        <v>148</v>
      </c>
      <c r="AU137" s="191" t="s">
        <v>84</v>
      </c>
      <c r="AY137" s="19" t="s">
        <v>146</v>
      </c>
      <c r="BE137" s="192">
        <f>IF(N137="základní",J137,0)</f>
        <v>0</v>
      </c>
      <c r="BF137" s="192">
        <f>IF(N137="snížená",J137,0)</f>
        <v>0</v>
      </c>
      <c r="BG137" s="192">
        <f>IF(N137="zákl. přenesená",J137,0)</f>
        <v>0</v>
      </c>
      <c r="BH137" s="192">
        <f>IF(N137="sníž. přenesená",J137,0)</f>
        <v>0</v>
      </c>
      <c r="BI137" s="192">
        <f>IF(N137="nulová",J137,0)</f>
        <v>0</v>
      </c>
      <c r="BJ137" s="19" t="s">
        <v>84</v>
      </c>
      <c r="BK137" s="192">
        <f>ROUND(I137*H137,2)</f>
        <v>0</v>
      </c>
      <c r="BL137" s="19" t="s">
        <v>1348</v>
      </c>
      <c r="BM137" s="191" t="s">
        <v>1368</v>
      </c>
    </row>
    <row r="138" s="13" customFormat="1">
      <c r="A138" s="13"/>
      <c r="B138" s="193"/>
      <c r="C138" s="13"/>
      <c r="D138" s="194" t="s">
        <v>155</v>
      </c>
      <c r="E138" s="195" t="s">
        <v>1</v>
      </c>
      <c r="F138" s="196" t="s">
        <v>1350</v>
      </c>
      <c r="G138" s="13"/>
      <c r="H138" s="195" t="s">
        <v>1</v>
      </c>
      <c r="I138" s="197"/>
      <c r="J138" s="13"/>
      <c r="K138" s="13"/>
      <c r="L138" s="193"/>
      <c r="M138" s="198"/>
      <c r="N138" s="199"/>
      <c r="O138" s="199"/>
      <c r="P138" s="199"/>
      <c r="Q138" s="199"/>
      <c r="R138" s="199"/>
      <c r="S138" s="199"/>
      <c r="T138" s="20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5" t="s">
        <v>155</v>
      </c>
      <c r="AU138" s="195" t="s">
        <v>84</v>
      </c>
      <c r="AV138" s="13" t="s">
        <v>84</v>
      </c>
      <c r="AW138" s="13" t="s">
        <v>32</v>
      </c>
      <c r="AX138" s="13" t="s">
        <v>77</v>
      </c>
      <c r="AY138" s="195" t="s">
        <v>146</v>
      </c>
    </row>
    <row r="139" s="14" customFormat="1">
      <c r="A139" s="14"/>
      <c r="B139" s="201"/>
      <c r="C139" s="14"/>
      <c r="D139" s="194" t="s">
        <v>155</v>
      </c>
      <c r="E139" s="202" t="s">
        <v>1</v>
      </c>
      <c r="F139" s="203" t="s">
        <v>84</v>
      </c>
      <c r="G139" s="14"/>
      <c r="H139" s="204">
        <v>1</v>
      </c>
      <c r="I139" s="205"/>
      <c r="J139" s="14"/>
      <c r="K139" s="14"/>
      <c r="L139" s="201"/>
      <c r="M139" s="206"/>
      <c r="N139" s="207"/>
      <c r="O139" s="207"/>
      <c r="P139" s="207"/>
      <c r="Q139" s="207"/>
      <c r="R139" s="207"/>
      <c r="S139" s="207"/>
      <c r="T139" s="20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2" t="s">
        <v>155</v>
      </c>
      <c r="AU139" s="202" t="s">
        <v>84</v>
      </c>
      <c r="AV139" s="14" t="s">
        <v>86</v>
      </c>
      <c r="AW139" s="14" t="s">
        <v>32</v>
      </c>
      <c r="AX139" s="14" t="s">
        <v>84</v>
      </c>
      <c r="AY139" s="202" t="s">
        <v>146</v>
      </c>
    </row>
    <row r="140" s="2" customFormat="1" ht="21.75" customHeight="1">
      <c r="A140" s="38"/>
      <c r="B140" s="179"/>
      <c r="C140" s="180" t="s">
        <v>186</v>
      </c>
      <c r="D140" s="180" t="s">
        <v>148</v>
      </c>
      <c r="E140" s="181" t="s">
        <v>1369</v>
      </c>
      <c r="F140" s="182" t="s">
        <v>1370</v>
      </c>
      <c r="G140" s="183" t="s">
        <v>1347</v>
      </c>
      <c r="H140" s="184">
        <v>1</v>
      </c>
      <c r="I140" s="185"/>
      <c r="J140" s="186">
        <f>ROUND(I140*H140,2)</f>
        <v>0</v>
      </c>
      <c r="K140" s="182" t="s">
        <v>1</v>
      </c>
      <c r="L140" s="39"/>
      <c r="M140" s="187" t="s">
        <v>1</v>
      </c>
      <c r="N140" s="188" t="s">
        <v>42</v>
      </c>
      <c r="O140" s="77"/>
      <c r="P140" s="189">
        <f>O140*H140</f>
        <v>0</v>
      </c>
      <c r="Q140" s="189">
        <v>0</v>
      </c>
      <c r="R140" s="189">
        <f>Q140*H140</f>
        <v>0</v>
      </c>
      <c r="S140" s="189">
        <v>0</v>
      </c>
      <c r="T140" s="19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1" t="s">
        <v>1348</v>
      </c>
      <c r="AT140" s="191" t="s">
        <v>148</v>
      </c>
      <c r="AU140" s="191" t="s">
        <v>84</v>
      </c>
      <c r="AY140" s="19" t="s">
        <v>146</v>
      </c>
      <c r="BE140" s="192">
        <f>IF(N140="základní",J140,0)</f>
        <v>0</v>
      </c>
      <c r="BF140" s="192">
        <f>IF(N140="snížená",J140,0)</f>
        <v>0</v>
      </c>
      <c r="BG140" s="192">
        <f>IF(N140="zákl. přenesená",J140,0)</f>
        <v>0</v>
      </c>
      <c r="BH140" s="192">
        <f>IF(N140="sníž. přenesená",J140,0)</f>
        <v>0</v>
      </c>
      <c r="BI140" s="192">
        <f>IF(N140="nulová",J140,0)</f>
        <v>0</v>
      </c>
      <c r="BJ140" s="19" t="s">
        <v>84</v>
      </c>
      <c r="BK140" s="192">
        <f>ROUND(I140*H140,2)</f>
        <v>0</v>
      </c>
      <c r="BL140" s="19" t="s">
        <v>1348</v>
      </c>
      <c r="BM140" s="191" t="s">
        <v>1371</v>
      </c>
    </row>
    <row r="141" s="13" customFormat="1">
      <c r="A141" s="13"/>
      <c r="B141" s="193"/>
      <c r="C141" s="13"/>
      <c r="D141" s="194" t="s">
        <v>155</v>
      </c>
      <c r="E141" s="195" t="s">
        <v>1</v>
      </c>
      <c r="F141" s="196" t="s">
        <v>1350</v>
      </c>
      <c r="G141" s="13"/>
      <c r="H141" s="195" t="s">
        <v>1</v>
      </c>
      <c r="I141" s="197"/>
      <c r="J141" s="13"/>
      <c r="K141" s="13"/>
      <c r="L141" s="193"/>
      <c r="M141" s="198"/>
      <c r="N141" s="199"/>
      <c r="O141" s="199"/>
      <c r="P141" s="199"/>
      <c r="Q141" s="199"/>
      <c r="R141" s="199"/>
      <c r="S141" s="199"/>
      <c r="T141" s="20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95" t="s">
        <v>155</v>
      </c>
      <c r="AU141" s="195" t="s">
        <v>84</v>
      </c>
      <c r="AV141" s="13" t="s">
        <v>84</v>
      </c>
      <c r="AW141" s="13" t="s">
        <v>32</v>
      </c>
      <c r="AX141" s="13" t="s">
        <v>77</v>
      </c>
      <c r="AY141" s="195" t="s">
        <v>146</v>
      </c>
    </row>
    <row r="142" s="14" customFormat="1">
      <c r="A142" s="14"/>
      <c r="B142" s="201"/>
      <c r="C142" s="14"/>
      <c r="D142" s="194" t="s">
        <v>155</v>
      </c>
      <c r="E142" s="202" t="s">
        <v>1</v>
      </c>
      <c r="F142" s="203" t="s">
        <v>84</v>
      </c>
      <c r="G142" s="14"/>
      <c r="H142" s="204">
        <v>1</v>
      </c>
      <c r="I142" s="205"/>
      <c r="J142" s="14"/>
      <c r="K142" s="14"/>
      <c r="L142" s="201"/>
      <c r="M142" s="206"/>
      <c r="N142" s="207"/>
      <c r="O142" s="207"/>
      <c r="P142" s="207"/>
      <c r="Q142" s="207"/>
      <c r="R142" s="207"/>
      <c r="S142" s="207"/>
      <c r="T142" s="208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02" t="s">
        <v>155</v>
      </c>
      <c r="AU142" s="202" t="s">
        <v>84</v>
      </c>
      <c r="AV142" s="14" t="s">
        <v>86</v>
      </c>
      <c r="AW142" s="14" t="s">
        <v>32</v>
      </c>
      <c r="AX142" s="14" t="s">
        <v>84</v>
      </c>
      <c r="AY142" s="202" t="s">
        <v>146</v>
      </c>
    </row>
    <row r="143" s="2" customFormat="1" ht="16.5" customHeight="1">
      <c r="A143" s="38"/>
      <c r="B143" s="179"/>
      <c r="C143" s="180" t="s">
        <v>192</v>
      </c>
      <c r="D143" s="180" t="s">
        <v>148</v>
      </c>
      <c r="E143" s="181" t="s">
        <v>1372</v>
      </c>
      <c r="F143" s="182" t="s">
        <v>1373</v>
      </c>
      <c r="G143" s="183" t="s">
        <v>1347</v>
      </c>
      <c r="H143" s="184">
        <v>1</v>
      </c>
      <c r="I143" s="185"/>
      <c r="J143" s="186">
        <f>ROUND(I143*H143,2)</f>
        <v>0</v>
      </c>
      <c r="K143" s="182" t="s">
        <v>1</v>
      </c>
      <c r="L143" s="39"/>
      <c r="M143" s="187" t="s">
        <v>1</v>
      </c>
      <c r="N143" s="188" t="s">
        <v>42</v>
      </c>
      <c r="O143" s="77"/>
      <c r="P143" s="189">
        <f>O143*H143</f>
        <v>0</v>
      </c>
      <c r="Q143" s="189">
        <v>0</v>
      </c>
      <c r="R143" s="189">
        <f>Q143*H143</f>
        <v>0</v>
      </c>
      <c r="S143" s="189">
        <v>0</v>
      </c>
      <c r="T143" s="19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1" t="s">
        <v>1348</v>
      </c>
      <c r="AT143" s="191" t="s">
        <v>148</v>
      </c>
      <c r="AU143" s="191" t="s">
        <v>84</v>
      </c>
      <c r="AY143" s="19" t="s">
        <v>146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9" t="s">
        <v>84</v>
      </c>
      <c r="BK143" s="192">
        <f>ROUND(I143*H143,2)</f>
        <v>0</v>
      </c>
      <c r="BL143" s="19" t="s">
        <v>1348</v>
      </c>
      <c r="BM143" s="191" t="s">
        <v>1374</v>
      </c>
    </row>
    <row r="144" s="13" customFormat="1">
      <c r="A144" s="13"/>
      <c r="B144" s="193"/>
      <c r="C144" s="13"/>
      <c r="D144" s="194" t="s">
        <v>155</v>
      </c>
      <c r="E144" s="195" t="s">
        <v>1</v>
      </c>
      <c r="F144" s="196" t="s">
        <v>1350</v>
      </c>
      <c r="G144" s="13"/>
      <c r="H144" s="195" t="s">
        <v>1</v>
      </c>
      <c r="I144" s="197"/>
      <c r="J144" s="13"/>
      <c r="K144" s="13"/>
      <c r="L144" s="193"/>
      <c r="M144" s="198"/>
      <c r="N144" s="199"/>
      <c r="O144" s="199"/>
      <c r="P144" s="199"/>
      <c r="Q144" s="199"/>
      <c r="R144" s="199"/>
      <c r="S144" s="199"/>
      <c r="T144" s="20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5" t="s">
        <v>155</v>
      </c>
      <c r="AU144" s="195" t="s">
        <v>84</v>
      </c>
      <c r="AV144" s="13" t="s">
        <v>84</v>
      </c>
      <c r="AW144" s="13" t="s">
        <v>32</v>
      </c>
      <c r="AX144" s="13" t="s">
        <v>77</v>
      </c>
      <c r="AY144" s="195" t="s">
        <v>146</v>
      </c>
    </row>
    <row r="145" s="14" customFormat="1">
      <c r="A145" s="14"/>
      <c r="B145" s="201"/>
      <c r="C145" s="14"/>
      <c r="D145" s="194" t="s">
        <v>155</v>
      </c>
      <c r="E145" s="202" t="s">
        <v>1</v>
      </c>
      <c r="F145" s="203" t="s">
        <v>84</v>
      </c>
      <c r="G145" s="14"/>
      <c r="H145" s="204">
        <v>1</v>
      </c>
      <c r="I145" s="205"/>
      <c r="J145" s="14"/>
      <c r="K145" s="14"/>
      <c r="L145" s="201"/>
      <c r="M145" s="206"/>
      <c r="N145" s="207"/>
      <c r="O145" s="207"/>
      <c r="P145" s="207"/>
      <c r="Q145" s="207"/>
      <c r="R145" s="207"/>
      <c r="S145" s="207"/>
      <c r="T145" s="208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02" t="s">
        <v>155</v>
      </c>
      <c r="AU145" s="202" t="s">
        <v>84</v>
      </c>
      <c r="AV145" s="14" t="s">
        <v>86</v>
      </c>
      <c r="AW145" s="14" t="s">
        <v>32</v>
      </c>
      <c r="AX145" s="14" t="s">
        <v>84</v>
      </c>
      <c r="AY145" s="202" t="s">
        <v>146</v>
      </c>
    </row>
    <row r="146" s="2" customFormat="1" ht="24.15" customHeight="1">
      <c r="A146" s="38"/>
      <c r="B146" s="179"/>
      <c r="C146" s="180" t="s">
        <v>197</v>
      </c>
      <c r="D146" s="180" t="s">
        <v>148</v>
      </c>
      <c r="E146" s="181" t="s">
        <v>1375</v>
      </c>
      <c r="F146" s="182" t="s">
        <v>1376</v>
      </c>
      <c r="G146" s="183" t="s">
        <v>1347</v>
      </c>
      <c r="H146" s="184">
        <v>1</v>
      </c>
      <c r="I146" s="185"/>
      <c r="J146" s="186">
        <f>ROUND(I146*H146,2)</f>
        <v>0</v>
      </c>
      <c r="K146" s="182" t="s">
        <v>1</v>
      </c>
      <c r="L146" s="39"/>
      <c r="M146" s="187" t="s">
        <v>1</v>
      </c>
      <c r="N146" s="188" t="s">
        <v>42</v>
      </c>
      <c r="O146" s="77"/>
      <c r="P146" s="189">
        <f>O146*H146</f>
        <v>0</v>
      </c>
      <c r="Q146" s="189">
        <v>0</v>
      </c>
      <c r="R146" s="189">
        <f>Q146*H146</f>
        <v>0</v>
      </c>
      <c r="S146" s="189">
        <v>0</v>
      </c>
      <c r="T146" s="19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1" t="s">
        <v>1348</v>
      </c>
      <c r="AT146" s="191" t="s">
        <v>148</v>
      </c>
      <c r="AU146" s="191" t="s">
        <v>84</v>
      </c>
      <c r="AY146" s="19" t="s">
        <v>146</v>
      </c>
      <c r="BE146" s="192">
        <f>IF(N146="základní",J146,0)</f>
        <v>0</v>
      </c>
      <c r="BF146" s="192">
        <f>IF(N146="snížená",J146,0)</f>
        <v>0</v>
      </c>
      <c r="BG146" s="192">
        <f>IF(N146="zákl. přenesená",J146,0)</f>
        <v>0</v>
      </c>
      <c r="BH146" s="192">
        <f>IF(N146="sníž. přenesená",J146,0)</f>
        <v>0</v>
      </c>
      <c r="BI146" s="192">
        <f>IF(N146="nulová",J146,0)</f>
        <v>0</v>
      </c>
      <c r="BJ146" s="19" t="s">
        <v>84</v>
      </c>
      <c r="BK146" s="192">
        <f>ROUND(I146*H146,2)</f>
        <v>0</v>
      </c>
      <c r="BL146" s="19" t="s">
        <v>1348</v>
      </c>
      <c r="BM146" s="191" t="s">
        <v>1377</v>
      </c>
    </row>
    <row r="147" s="13" customFormat="1">
      <c r="A147" s="13"/>
      <c r="B147" s="193"/>
      <c r="C147" s="13"/>
      <c r="D147" s="194" t="s">
        <v>155</v>
      </c>
      <c r="E147" s="195" t="s">
        <v>1</v>
      </c>
      <c r="F147" s="196" t="s">
        <v>1350</v>
      </c>
      <c r="G147" s="13"/>
      <c r="H147" s="195" t="s">
        <v>1</v>
      </c>
      <c r="I147" s="197"/>
      <c r="J147" s="13"/>
      <c r="K147" s="13"/>
      <c r="L147" s="193"/>
      <c r="M147" s="198"/>
      <c r="N147" s="199"/>
      <c r="O147" s="199"/>
      <c r="P147" s="199"/>
      <c r="Q147" s="199"/>
      <c r="R147" s="199"/>
      <c r="S147" s="199"/>
      <c r="T147" s="20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5" t="s">
        <v>155</v>
      </c>
      <c r="AU147" s="195" t="s">
        <v>84</v>
      </c>
      <c r="AV147" s="13" t="s">
        <v>84</v>
      </c>
      <c r="AW147" s="13" t="s">
        <v>32</v>
      </c>
      <c r="AX147" s="13" t="s">
        <v>77</v>
      </c>
      <c r="AY147" s="195" t="s">
        <v>146</v>
      </c>
    </row>
    <row r="148" s="14" customFormat="1">
      <c r="A148" s="14"/>
      <c r="B148" s="201"/>
      <c r="C148" s="14"/>
      <c r="D148" s="194" t="s">
        <v>155</v>
      </c>
      <c r="E148" s="202" t="s">
        <v>1</v>
      </c>
      <c r="F148" s="203" t="s">
        <v>84</v>
      </c>
      <c r="G148" s="14"/>
      <c r="H148" s="204">
        <v>1</v>
      </c>
      <c r="I148" s="205"/>
      <c r="J148" s="14"/>
      <c r="K148" s="14"/>
      <c r="L148" s="201"/>
      <c r="M148" s="206"/>
      <c r="N148" s="207"/>
      <c r="O148" s="207"/>
      <c r="P148" s="207"/>
      <c r="Q148" s="207"/>
      <c r="R148" s="207"/>
      <c r="S148" s="207"/>
      <c r="T148" s="20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2" t="s">
        <v>155</v>
      </c>
      <c r="AU148" s="202" t="s">
        <v>84</v>
      </c>
      <c r="AV148" s="14" t="s">
        <v>86</v>
      </c>
      <c r="AW148" s="14" t="s">
        <v>32</v>
      </c>
      <c r="AX148" s="14" t="s">
        <v>84</v>
      </c>
      <c r="AY148" s="202" t="s">
        <v>146</v>
      </c>
    </row>
    <row r="149" s="2" customFormat="1" ht="16.5" customHeight="1">
      <c r="A149" s="38"/>
      <c r="B149" s="179"/>
      <c r="C149" s="180" t="s">
        <v>202</v>
      </c>
      <c r="D149" s="180" t="s">
        <v>148</v>
      </c>
      <c r="E149" s="181" t="s">
        <v>1378</v>
      </c>
      <c r="F149" s="182" t="s">
        <v>1379</v>
      </c>
      <c r="G149" s="183" t="s">
        <v>1347</v>
      </c>
      <c r="H149" s="184">
        <v>1</v>
      </c>
      <c r="I149" s="185"/>
      <c r="J149" s="186">
        <f>ROUND(I149*H149,2)</f>
        <v>0</v>
      </c>
      <c r="K149" s="182" t="s">
        <v>1</v>
      </c>
      <c r="L149" s="39"/>
      <c r="M149" s="187" t="s">
        <v>1</v>
      </c>
      <c r="N149" s="188" t="s">
        <v>42</v>
      </c>
      <c r="O149" s="77"/>
      <c r="P149" s="189">
        <f>O149*H149</f>
        <v>0</v>
      </c>
      <c r="Q149" s="189">
        <v>0</v>
      </c>
      <c r="R149" s="189">
        <f>Q149*H149</f>
        <v>0</v>
      </c>
      <c r="S149" s="189">
        <v>0</v>
      </c>
      <c r="T149" s="19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1" t="s">
        <v>1348</v>
      </c>
      <c r="AT149" s="191" t="s">
        <v>148</v>
      </c>
      <c r="AU149" s="191" t="s">
        <v>84</v>
      </c>
      <c r="AY149" s="19" t="s">
        <v>146</v>
      </c>
      <c r="BE149" s="192">
        <f>IF(N149="základní",J149,0)</f>
        <v>0</v>
      </c>
      <c r="BF149" s="192">
        <f>IF(N149="snížená",J149,0)</f>
        <v>0</v>
      </c>
      <c r="BG149" s="192">
        <f>IF(N149="zákl. přenesená",J149,0)</f>
        <v>0</v>
      </c>
      <c r="BH149" s="192">
        <f>IF(N149="sníž. přenesená",J149,0)</f>
        <v>0</v>
      </c>
      <c r="BI149" s="192">
        <f>IF(N149="nulová",J149,0)</f>
        <v>0</v>
      </c>
      <c r="BJ149" s="19" t="s">
        <v>84</v>
      </c>
      <c r="BK149" s="192">
        <f>ROUND(I149*H149,2)</f>
        <v>0</v>
      </c>
      <c r="BL149" s="19" t="s">
        <v>1348</v>
      </c>
      <c r="BM149" s="191" t="s">
        <v>1380</v>
      </c>
    </row>
    <row r="150" s="13" customFormat="1">
      <c r="A150" s="13"/>
      <c r="B150" s="193"/>
      <c r="C150" s="13"/>
      <c r="D150" s="194" t="s">
        <v>155</v>
      </c>
      <c r="E150" s="195" t="s">
        <v>1</v>
      </c>
      <c r="F150" s="196" t="s">
        <v>1350</v>
      </c>
      <c r="G150" s="13"/>
      <c r="H150" s="195" t="s">
        <v>1</v>
      </c>
      <c r="I150" s="197"/>
      <c r="J150" s="13"/>
      <c r="K150" s="13"/>
      <c r="L150" s="193"/>
      <c r="M150" s="198"/>
      <c r="N150" s="199"/>
      <c r="O150" s="199"/>
      <c r="P150" s="199"/>
      <c r="Q150" s="199"/>
      <c r="R150" s="199"/>
      <c r="S150" s="199"/>
      <c r="T150" s="20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95" t="s">
        <v>155</v>
      </c>
      <c r="AU150" s="195" t="s">
        <v>84</v>
      </c>
      <c r="AV150" s="13" t="s">
        <v>84</v>
      </c>
      <c r="AW150" s="13" t="s">
        <v>32</v>
      </c>
      <c r="AX150" s="13" t="s">
        <v>77</v>
      </c>
      <c r="AY150" s="195" t="s">
        <v>146</v>
      </c>
    </row>
    <row r="151" s="14" customFormat="1">
      <c r="A151" s="14"/>
      <c r="B151" s="201"/>
      <c r="C151" s="14"/>
      <c r="D151" s="194" t="s">
        <v>155</v>
      </c>
      <c r="E151" s="202" t="s">
        <v>1</v>
      </c>
      <c r="F151" s="203" t="s">
        <v>84</v>
      </c>
      <c r="G151" s="14"/>
      <c r="H151" s="204">
        <v>1</v>
      </c>
      <c r="I151" s="205"/>
      <c r="J151" s="14"/>
      <c r="K151" s="14"/>
      <c r="L151" s="201"/>
      <c r="M151" s="206"/>
      <c r="N151" s="207"/>
      <c r="O151" s="207"/>
      <c r="P151" s="207"/>
      <c r="Q151" s="207"/>
      <c r="R151" s="207"/>
      <c r="S151" s="207"/>
      <c r="T151" s="208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02" t="s">
        <v>155</v>
      </c>
      <c r="AU151" s="202" t="s">
        <v>84</v>
      </c>
      <c r="AV151" s="14" t="s">
        <v>86</v>
      </c>
      <c r="AW151" s="14" t="s">
        <v>32</v>
      </c>
      <c r="AX151" s="14" t="s">
        <v>84</v>
      </c>
      <c r="AY151" s="202" t="s">
        <v>146</v>
      </c>
    </row>
    <row r="152" s="2" customFormat="1" ht="16.5" customHeight="1">
      <c r="A152" s="38"/>
      <c r="B152" s="179"/>
      <c r="C152" s="180" t="s">
        <v>8</v>
      </c>
      <c r="D152" s="180" t="s">
        <v>148</v>
      </c>
      <c r="E152" s="181" t="s">
        <v>1381</v>
      </c>
      <c r="F152" s="182" t="s">
        <v>1382</v>
      </c>
      <c r="G152" s="183" t="s">
        <v>1347</v>
      </c>
      <c r="H152" s="184">
        <v>1</v>
      </c>
      <c r="I152" s="185"/>
      <c r="J152" s="186">
        <f>ROUND(I152*H152,2)</f>
        <v>0</v>
      </c>
      <c r="K152" s="182" t="s">
        <v>1</v>
      </c>
      <c r="L152" s="39"/>
      <c r="M152" s="187" t="s">
        <v>1</v>
      </c>
      <c r="N152" s="188" t="s">
        <v>42</v>
      </c>
      <c r="O152" s="77"/>
      <c r="P152" s="189">
        <f>O152*H152</f>
        <v>0</v>
      </c>
      <c r="Q152" s="189">
        <v>0</v>
      </c>
      <c r="R152" s="189">
        <f>Q152*H152</f>
        <v>0</v>
      </c>
      <c r="S152" s="189">
        <v>0</v>
      </c>
      <c r="T152" s="19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1" t="s">
        <v>1348</v>
      </c>
      <c r="AT152" s="191" t="s">
        <v>148</v>
      </c>
      <c r="AU152" s="191" t="s">
        <v>84</v>
      </c>
      <c r="AY152" s="19" t="s">
        <v>146</v>
      </c>
      <c r="BE152" s="192">
        <f>IF(N152="základní",J152,0)</f>
        <v>0</v>
      </c>
      <c r="BF152" s="192">
        <f>IF(N152="snížená",J152,0)</f>
        <v>0</v>
      </c>
      <c r="BG152" s="192">
        <f>IF(N152="zákl. přenesená",J152,0)</f>
        <v>0</v>
      </c>
      <c r="BH152" s="192">
        <f>IF(N152="sníž. přenesená",J152,0)</f>
        <v>0</v>
      </c>
      <c r="BI152" s="192">
        <f>IF(N152="nulová",J152,0)</f>
        <v>0</v>
      </c>
      <c r="BJ152" s="19" t="s">
        <v>84</v>
      </c>
      <c r="BK152" s="192">
        <f>ROUND(I152*H152,2)</f>
        <v>0</v>
      </c>
      <c r="BL152" s="19" t="s">
        <v>1348</v>
      </c>
      <c r="BM152" s="191" t="s">
        <v>1383</v>
      </c>
    </row>
    <row r="153" s="13" customFormat="1">
      <c r="A153" s="13"/>
      <c r="B153" s="193"/>
      <c r="C153" s="13"/>
      <c r="D153" s="194" t="s">
        <v>155</v>
      </c>
      <c r="E153" s="195" t="s">
        <v>1</v>
      </c>
      <c r="F153" s="196" t="s">
        <v>1350</v>
      </c>
      <c r="G153" s="13"/>
      <c r="H153" s="195" t="s">
        <v>1</v>
      </c>
      <c r="I153" s="197"/>
      <c r="J153" s="13"/>
      <c r="K153" s="13"/>
      <c r="L153" s="193"/>
      <c r="M153" s="198"/>
      <c r="N153" s="199"/>
      <c r="O153" s="199"/>
      <c r="P153" s="199"/>
      <c r="Q153" s="199"/>
      <c r="R153" s="199"/>
      <c r="S153" s="199"/>
      <c r="T153" s="20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95" t="s">
        <v>155</v>
      </c>
      <c r="AU153" s="195" t="s">
        <v>84</v>
      </c>
      <c r="AV153" s="13" t="s">
        <v>84</v>
      </c>
      <c r="AW153" s="13" t="s">
        <v>32</v>
      </c>
      <c r="AX153" s="13" t="s">
        <v>77</v>
      </c>
      <c r="AY153" s="195" t="s">
        <v>146</v>
      </c>
    </row>
    <row r="154" s="14" customFormat="1">
      <c r="A154" s="14"/>
      <c r="B154" s="201"/>
      <c r="C154" s="14"/>
      <c r="D154" s="194" t="s">
        <v>155</v>
      </c>
      <c r="E154" s="202" t="s">
        <v>1</v>
      </c>
      <c r="F154" s="203" t="s">
        <v>84</v>
      </c>
      <c r="G154" s="14"/>
      <c r="H154" s="204">
        <v>1</v>
      </c>
      <c r="I154" s="205"/>
      <c r="J154" s="14"/>
      <c r="K154" s="14"/>
      <c r="L154" s="201"/>
      <c r="M154" s="206"/>
      <c r="N154" s="207"/>
      <c r="O154" s="207"/>
      <c r="P154" s="207"/>
      <c r="Q154" s="207"/>
      <c r="R154" s="207"/>
      <c r="S154" s="207"/>
      <c r="T154" s="20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02" t="s">
        <v>155</v>
      </c>
      <c r="AU154" s="202" t="s">
        <v>84</v>
      </c>
      <c r="AV154" s="14" t="s">
        <v>86</v>
      </c>
      <c r="AW154" s="14" t="s">
        <v>32</v>
      </c>
      <c r="AX154" s="14" t="s">
        <v>84</v>
      </c>
      <c r="AY154" s="202" t="s">
        <v>146</v>
      </c>
    </row>
    <row r="155" s="2" customFormat="1" ht="24.15" customHeight="1">
      <c r="A155" s="38"/>
      <c r="B155" s="179"/>
      <c r="C155" s="180" t="s">
        <v>215</v>
      </c>
      <c r="D155" s="180" t="s">
        <v>148</v>
      </c>
      <c r="E155" s="181" t="s">
        <v>1384</v>
      </c>
      <c r="F155" s="182" t="s">
        <v>1385</v>
      </c>
      <c r="G155" s="183" t="s">
        <v>1347</v>
      </c>
      <c r="H155" s="184">
        <v>1</v>
      </c>
      <c r="I155" s="185"/>
      <c r="J155" s="186">
        <f>ROUND(I155*H155,2)</f>
        <v>0</v>
      </c>
      <c r="K155" s="182" t="s">
        <v>1</v>
      </c>
      <c r="L155" s="39"/>
      <c r="M155" s="187" t="s">
        <v>1</v>
      </c>
      <c r="N155" s="188" t="s">
        <v>42</v>
      </c>
      <c r="O155" s="77"/>
      <c r="P155" s="189">
        <f>O155*H155</f>
        <v>0</v>
      </c>
      <c r="Q155" s="189">
        <v>0</v>
      </c>
      <c r="R155" s="189">
        <f>Q155*H155</f>
        <v>0</v>
      </c>
      <c r="S155" s="189">
        <v>0</v>
      </c>
      <c r="T155" s="19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1" t="s">
        <v>1348</v>
      </c>
      <c r="AT155" s="191" t="s">
        <v>148</v>
      </c>
      <c r="AU155" s="191" t="s">
        <v>84</v>
      </c>
      <c r="AY155" s="19" t="s">
        <v>146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9" t="s">
        <v>84</v>
      </c>
      <c r="BK155" s="192">
        <f>ROUND(I155*H155,2)</f>
        <v>0</v>
      </c>
      <c r="BL155" s="19" t="s">
        <v>1348</v>
      </c>
      <c r="BM155" s="191" t="s">
        <v>1386</v>
      </c>
    </row>
    <row r="156" s="13" customFormat="1">
      <c r="A156" s="13"/>
      <c r="B156" s="193"/>
      <c r="C156" s="13"/>
      <c r="D156" s="194" t="s">
        <v>155</v>
      </c>
      <c r="E156" s="195" t="s">
        <v>1</v>
      </c>
      <c r="F156" s="196" t="s">
        <v>1387</v>
      </c>
      <c r="G156" s="13"/>
      <c r="H156" s="195" t="s">
        <v>1</v>
      </c>
      <c r="I156" s="197"/>
      <c r="J156" s="13"/>
      <c r="K156" s="13"/>
      <c r="L156" s="193"/>
      <c r="M156" s="198"/>
      <c r="N156" s="199"/>
      <c r="O156" s="199"/>
      <c r="P156" s="199"/>
      <c r="Q156" s="199"/>
      <c r="R156" s="199"/>
      <c r="S156" s="199"/>
      <c r="T156" s="20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95" t="s">
        <v>155</v>
      </c>
      <c r="AU156" s="195" t="s">
        <v>84</v>
      </c>
      <c r="AV156" s="13" t="s">
        <v>84</v>
      </c>
      <c r="AW156" s="13" t="s">
        <v>32</v>
      </c>
      <c r="AX156" s="13" t="s">
        <v>77</v>
      </c>
      <c r="AY156" s="195" t="s">
        <v>146</v>
      </c>
    </row>
    <row r="157" s="13" customFormat="1">
      <c r="A157" s="13"/>
      <c r="B157" s="193"/>
      <c r="C157" s="13"/>
      <c r="D157" s="194" t="s">
        <v>155</v>
      </c>
      <c r="E157" s="195" t="s">
        <v>1</v>
      </c>
      <c r="F157" s="196" t="s">
        <v>1388</v>
      </c>
      <c r="G157" s="13"/>
      <c r="H157" s="195" t="s">
        <v>1</v>
      </c>
      <c r="I157" s="197"/>
      <c r="J157" s="13"/>
      <c r="K157" s="13"/>
      <c r="L157" s="193"/>
      <c r="M157" s="198"/>
      <c r="N157" s="199"/>
      <c r="O157" s="199"/>
      <c r="P157" s="199"/>
      <c r="Q157" s="199"/>
      <c r="R157" s="199"/>
      <c r="S157" s="199"/>
      <c r="T157" s="20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95" t="s">
        <v>155</v>
      </c>
      <c r="AU157" s="195" t="s">
        <v>84</v>
      </c>
      <c r="AV157" s="13" t="s">
        <v>84</v>
      </c>
      <c r="AW157" s="13" t="s">
        <v>32</v>
      </c>
      <c r="AX157" s="13" t="s">
        <v>77</v>
      </c>
      <c r="AY157" s="195" t="s">
        <v>146</v>
      </c>
    </row>
    <row r="158" s="13" customFormat="1">
      <c r="A158" s="13"/>
      <c r="B158" s="193"/>
      <c r="C158" s="13"/>
      <c r="D158" s="194" t="s">
        <v>155</v>
      </c>
      <c r="E158" s="195" t="s">
        <v>1</v>
      </c>
      <c r="F158" s="196" t="s">
        <v>1389</v>
      </c>
      <c r="G158" s="13"/>
      <c r="H158" s="195" t="s">
        <v>1</v>
      </c>
      <c r="I158" s="197"/>
      <c r="J158" s="13"/>
      <c r="K158" s="13"/>
      <c r="L158" s="193"/>
      <c r="M158" s="198"/>
      <c r="N158" s="199"/>
      <c r="O158" s="199"/>
      <c r="P158" s="199"/>
      <c r="Q158" s="199"/>
      <c r="R158" s="199"/>
      <c r="S158" s="199"/>
      <c r="T158" s="20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5" t="s">
        <v>155</v>
      </c>
      <c r="AU158" s="195" t="s">
        <v>84</v>
      </c>
      <c r="AV158" s="13" t="s">
        <v>84</v>
      </c>
      <c r="AW158" s="13" t="s">
        <v>32</v>
      </c>
      <c r="AX158" s="13" t="s">
        <v>77</v>
      </c>
      <c r="AY158" s="195" t="s">
        <v>146</v>
      </c>
    </row>
    <row r="159" s="13" customFormat="1">
      <c r="A159" s="13"/>
      <c r="B159" s="193"/>
      <c r="C159" s="13"/>
      <c r="D159" s="194" t="s">
        <v>155</v>
      </c>
      <c r="E159" s="195" t="s">
        <v>1</v>
      </c>
      <c r="F159" s="196" t="s">
        <v>1390</v>
      </c>
      <c r="G159" s="13"/>
      <c r="H159" s="195" t="s">
        <v>1</v>
      </c>
      <c r="I159" s="197"/>
      <c r="J159" s="13"/>
      <c r="K159" s="13"/>
      <c r="L159" s="193"/>
      <c r="M159" s="198"/>
      <c r="N159" s="199"/>
      <c r="O159" s="199"/>
      <c r="P159" s="199"/>
      <c r="Q159" s="199"/>
      <c r="R159" s="199"/>
      <c r="S159" s="199"/>
      <c r="T159" s="20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95" t="s">
        <v>155</v>
      </c>
      <c r="AU159" s="195" t="s">
        <v>84</v>
      </c>
      <c r="AV159" s="13" t="s">
        <v>84</v>
      </c>
      <c r="AW159" s="13" t="s">
        <v>32</v>
      </c>
      <c r="AX159" s="13" t="s">
        <v>77</v>
      </c>
      <c r="AY159" s="195" t="s">
        <v>146</v>
      </c>
    </row>
    <row r="160" s="14" customFormat="1">
      <c r="A160" s="14"/>
      <c r="B160" s="201"/>
      <c r="C160" s="14"/>
      <c r="D160" s="194" t="s">
        <v>155</v>
      </c>
      <c r="E160" s="202" t="s">
        <v>1</v>
      </c>
      <c r="F160" s="203" t="s">
        <v>84</v>
      </c>
      <c r="G160" s="14"/>
      <c r="H160" s="204">
        <v>1</v>
      </c>
      <c r="I160" s="205"/>
      <c r="J160" s="14"/>
      <c r="K160" s="14"/>
      <c r="L160" s="201"/>
      <c r="M160" s="206"/>
      <c r="N160" s="207"/>
      <c r="O160" s="207"/>
      <c r="P160" s="207"/>
      <c r="Q160" s="207"/>
      <c r="R160" s="207"/>
      <c r="S160" s="207"/>
      <c r="T160" s="20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02" t="s">
        <v>155</v>
      </c>
      <c r="AU160" s="202" t="s">
        <v>84</v>
      </c>
      <c r="AV160" s="14" t="s">
        <v>86</v>
      </c>
      <c r="AW160" s="14" t="s">
        <v>32</v>
      </c>
      <c r="AX160" s="14" t="s">
        <v>84</v>
      </c>
      <c r="AY160" s="202" t="s">
        <v>146</v>
      </c>
    </row>
    <row r="161" s="2" customFormat="1" ht="24.15" customHeight="1">
      <c r="A161" s="38"/>
      <c r="B161" s="179"/>
      <c r="C161" s="180" t="s">
        <v>222</v>
      </c>
      <c r="D161" s="180" t="s">
        <v>148</v>
      </c>
      <c r="E161" s="181" t="s">
        <v>1391</v>
      </c>
      <c r="F161" s="182" t="s">
        <v>1392</v>
      </c>
      <c r="G161" s="183" t="s">
        <v>1347</v>
      </c>
      <c r="H161" s="184">
        <v>1</v>
      </c>
      <c r="I161" s="185"/>
      <c r="J161" s="186">
        <f>ROUND(I161*H161,2)</f>
        <v>0</v>
      </c>
      <c r="K161" s="182" t="s">
        <v>1</v>
      </c>
      <c r="L161" s="39"/>
      <c r="M161" s="187" t="s">
        <v>1</v>
      </c>
      <c r="N161" s="188" t="s">
        <v>42</v>
      </c>
      <c r="O161" s="77"/>
      <c r="P161" s="189">
        <f>O161*H161</f>
        <v>0</v>
      </c>
      <c r="Q161" s="189">
        <v>0</v>
      </c>
      <c r="R161" s="189">
        <f>Q161*H161</f>
        <v>0</v>
      </c>
      <c r="S161" s="189">
        <v>0</v>
      </c>
      <c r="T161" s="19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1" t="s">
        <v>1348</v>
      </c>
      <c r="AT161" s="191" t="s">
        <v>148</v>
      </c>
      <c r="AU161" s="191" t="s">
        <v>84</v>
      </c>
      <c r="AY161" s="19" t="s">
        <v>146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9" t="s">
        <v>84</v>
      </c>
      <c r="BK161" s="192">
        <f>ROUND(I161*H161,2)</f>
        <v>0</v>
      </c>
      <c r="BL161" s="19" t="s">
        <v>1348</v>
      </c>
      <c r="BM161" s="191" t="s">
        <v>1393</v>
      </c>
    </row>
    <row r="162" s="13" customFormat="1">
      <c r="A162" s="13"/>
      <c r="B162" s="193"/>
      <c r="C162" s="13"/>
      <c r="D162" s="194" t="s">
        <v>155</v>
      </c>
      <c r="E162" s="195" t="s">
        <v>1</v>
      </c>
      <c r="F162" s="196" t="s">
        <v>1394</v>
      </c>
      <c r="G162" s="13"/>
      <c r="H162" s="195" t="s">
        <v>1</v>
      </c>
      <c r="I162" s="197"/>
      <c r="J162" s="13"/>
      <c r="K162" s="13"/>
      <c r="L162" s="193"/>
      <c r="M162" s="198"/>
      <c r="N162" s="199"/>
      <c r="O162" s="199"/>
      <c r="P162" s="199"/>
      <c r="Q162" s="199"/>
      <c r="R162" s="199"/>
      <c r="S162" s="199"/>
      <c r="T162" s="20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95" t="s">
        <v>155</v>
      </c>
      <c r="AU162" s="195" t="s">
        <v>84</v>
      </c>
      <c r="AV162" s="13" t="s">
        <v>84</v>
      </c>
      <c r="AW162" s="13" t="s">
        <v>32</v>
      </c>
      <c r="AX162" s="13" t="s">
        <v>77</v>
      </c>
      <c r="AY162" s="195" t="s">
        <v>146</v>
      </c>
    </row>
    <row r="163" s="13" customFormat="1">
      <c r="A163" s="13"/>
      <c r="B163" s="193"/>
      <c r="C163" s="13"/>
      <c r="D163" s="194" t="s">
        <v>155</v>
      </c>
      <c r="E163" s="195" t="s">
        <v>1</v>
      </c>
      <c r="F163" s="196" t="s">
        <v>1395</v>
      </c>
      <c r="G163" s="13"/>
      <c r="H163" s="195" t="s">
        <v>1</v>
      </c>
      <c r="I163" s="197"/>
      <c r="J163" s="13"/>
      <c r="K163" s="13"/>
      <c r="L163" s="193"/>
      <c r="M163" s="198"/>
      <c r="N163" s="199"/>
      <c r="O163" s="199"/>
      <c r="P163" s="199"/>
      <c r="Q163" s="199"/>
      <c r="R163" s="199"/>
      <c r="S163" s="199"/>
      <c r="T163" s="20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95" t="s">
        <v>155</v>
      </c>
      <c r="AU163" s="195" t="s">
        <v>84</v>
      </c>
      <c r="AV163" s="13" t="s">
        <v>84</v>
      </c>
      <c r="AW163" s="13" t="s">
        <v>32</v>
      </c>
      <c r="AX163" s="13" t="s">
        <v>77</v>
      </c>
      <c r="AY163" s="195" t="s">
        <v>146</v>
      </c>
    </row>
    <row r="164" s="13" customFormat="1">
      <c r="A164" s="13"/>
      <c r="B164" s="193"/>
      <c r="C164" s="13"/>
      <c r="D164" s="194" t="s">
        <v>155</v>
      </c>
      <c r="E164" s="195" t="s">
        <v>1</v>
      </c>
      <c r="F164" s="196" t="s">
        <v>1389</v>
      </c>
      <c r="G164" s="13"/>
      <c r="H164" s="195" t="s">
        <v>1</v>
      </c>
      <c r="I164" s="197"/>
      <c r="J164" s="13"/>
      <c r="K164" s="13"/>
      <c r="L164" s="193"/>
      <c r="M164" s="198"/>
      <c r="N164" s="199"/>
      <c r="O164" s="199"/>
      <c r="P164" s="199"/>
      <c r="Q164" s="199"/>
      <c r="R164" s="199"/>
      <c r="S164" s="199"/>
      <c r="T164" s="20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95" t="s">
        <v>155</v>
      </c>
      <c r="AU164" s="195" t="s">
        <v>84</v>
      </c>
      <c r="AV164" s="13" t="s">
        <v>84</v>
      </c>
      <c r="AW164" s="13" t="s">
        <v>32</v>
      </c>
      <c r="AX164" s="13" t="s">
        <v>77</v>
      </c>
      <c r="AY164" s="195" t="s">
        <v>146</v>
      </c>
    </row>
    <row r="165" s="13" customFormat="1">
      <c r="A165" s="13"/>
      <c r="B165" s="193"/>
      <c r="C165" s="13"/>
      <c r="D165" s="194" t="s">
        <v>155</v>
      </c>
      <c r="E165" s="195" t="s">
        <v>1</v>
      </c>
      <c r="F165" s="196" t="s">
        <v>1390</v>
      </c>
      <c r="G165" s="13"/>
      <c r="H165" s="195" t="s">
        <v>1</v>
      </c>
      <c r="I165" s="197"/>
      <c r="J165" s="13"/>
      <c r="K165" s="13"/>
      <c r="L165" s="193"/>
      <c r="M165" s="198"/>
      <c r="N165" s="199"/>
      <c r="O165" s="199"/>
      <c r="P165" s="199"/>
      <c r="Q165" s="199"/>
      <c r="R165" s="199"/>
      <c r="S165" s="199"/>
      <c r="T165" s="20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5" t="s">
        <v>155</v>
      </c>
      <c r="AU165" s="195" t="s">
        <v>84</v>
      </c>
      <c r="AV165" s="13" t="s">
        <v>84</v>
      </c>
      <c r="AW165" s="13" t="s">
        <v>32</v>
      </c>
      <c r="AX165" s="13" t="s">
        <v>77</v>
      </c>
      <c r="AY165" s="195" t="s">
        <v>146</v>
      </c>
    </row>
    <row r="166" s="14" customFormat="1">
      <c r="A166" s="14"/>
      <c r="B166" s="201"/>
      <c r="C166" s="14"/>
      <c r="D166" s="194" t="s">
        <v>155</v>
      </c>
      <c r="E166" s="202" t="s">
        <v>1</v>
      </c>
      <c r="F166" s="203" t="s">
        <v>84</v>
      </c>
      <c r="G166" s="14"/>
      <c r="H166" s="204">
        <v>1</v>
      </c>
      <c r="I166" s="205"/>
      <c r="J166" s="14"/>
      <c r="K166" s="14"/>
      <c r="L166" s="201"/>
      <c r="M166" s="244"/>
      <c r="N166" s="245"/>
      <c r="O166" s="245"/>
      <c r="P166" s="245"/>
      <c r="Q166" s="245"/>
      <c r="R166" s="245"/>
      <c r="S166" s="245"/>
      <c r="T166" s="24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02" t="s">
        <v>155</v>
      </c>
      <c r="AU166" s="202" t="s">
        <v>84</v>
      </c>
      <c r="AV166" s="14" t="s">
        <v>86</v>
      </c>
      <c r="AW166" s="14" t="s">
        <v>32</v>
      </c>
      <c r="AX166" s="14" t="s">
        <v>84</v>
      </c>
      <c r="AY166" s="202" t="s">
        <v>146</v>
      </c>
    </row>
    <row r="167" s="2" customFormat="1" ht="6.96" customHeight="1">
      <c r="A167" s="38"/>
      <c r="B167" s="60"/>
      <c r="C167" s="61"/>
      <c r="D167" s="61"/>
      <c r="E167" s="61"/>
      <c r="F167" s="61"/>
      <c r="G167" s="61"/>
      <c r="H167" s="61"/>
      <c r="I167" s="61"/>
      <c r="J167" s="61"/>
      <c r="K167" s="61"/>
      <c r="L167" s="39"/>
      <c r="M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</row>
  </sheetData>
  <autoFilter ref="C116:K166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Roman Barta</dc:creator>
  <cp:lastModifiedBy>Roman Barta</cp:lastModifiedBy>
  <dcterms:created xsi:type="dcterms:W3CDTF">2026-02-10T07:45:44Z</dcterms:created>
  <dcterms:modified xsi:type="dcterms:W3CDTF">2026-02-10T07:45:52Z</dcterms:modified>
</cp:coreProperties>
</file>